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\\file01\Group Shares\APSBD\Pesticide Usage\Pusg\PUS\SURVEYS\Arable\ARA20\ARA20 Tables and Charts\ARA20 FINAL Folder\ARA20 Final Tables\"/>
    </mc:Choice>
  </mc:AlternateContent>
  <xr:revisionPtr revIDLastSave="0" documentId="13_ncr:1_{495EB96A-1C85-4531-9331-55F4B67E31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s Index" sheetId="59" r:id="rId1"/>
    <sheet name="Table 1" sheetId="1" r:id="rId2"/>
    <sheet name="Table 2" sheetId="3" r:id="rId3"/>
    <sheet name="Table 3" sheetId="4" r:id="rId4"/>
    <sheet name="Table 4a" sheetId="5" r:id="rId5"/>
    <sheet name="Table 4b" sheetId="6" r:id="rId6"/>
    <sheet name="Table 5" sheetId="7" r:id="rId7"/>
    <sheet name="Table 6" sheetId="8" r:id="rId8"/>
    <sheet name="Table 7" sheetId="9" r:id="rId9"/>
    <sheet name="T8 FUNGICIDE" sheetId="10" r:id="rId10"/>
    <sheet name="T8 FUNGICIDE CONTD" sheetId="11" r:id="rId11"/>
    <sheet name="T8 FUNGICIDE CONTD (2)" sheetId="12" r:id="rId12"/>
    <sheet name="T8 HERBICIDE" sheetId="13" r:id="rId13"/>
    <sheet name="T8 HERBICIDE CONTD" sheetId="14" r:id="rId14"/>
    <sheet name="T8 INSECTICIDE &amp; MOLLUSCIDE" sheetId="15" r:id="rId15"/>
    <sheet name="T8 GROWTH REG &amp; OTHER" sheetId="16" r:id="rId16"/>
    <sheet name="T8 SEED TREATMENTS" sheetId="17" r:id="rId17"/>
    <sheet name="T9 FUNGICIDE" sheetId="18" r:id="rId18"/>
    <sheet name="T9 FUNGICIDE CONTD" sheetId="19" r:id="rId19"/>
    <sheet name="T9 FUNGICIDE CONTD (2)" sheetId="20" r:id="rId20"/>
    <sheet name="T9 HERBICIDE" sheetId="21" r:id="rId21"/>
    <sheet name="T9 HERBICIDE CONTD" sheetId="22" r:id="rId22"/>
    <sheet name="T9 INSECTICIDE &amp; MOLLUSCIDE" sheetId="23" r:id="rId23"/>
    <sheet name="T9 GROWTH REG &amp; OTHER" sheetId="24" r:id="rId24"/>
    <sheet name="T9 SEED TREATMENTS" sheetId="25" r:id="rId25"/>
    <sheet name="Table 10" sheetId="26" r:id="rId26"/>
    <sheet name="Table 11" sheetId="27" r:id="rId27"/>
    <sheet name="Table 12 Early Potatoes" sheetId="28" r:id="rId28"/>
    <sheet name="Table 13 Field Beans" sheetId="29" r:id="rId29"/>
    <sheet name="Table 14 Rye" sheetId="30" r:id="rId30"/>
    <sheet name="Table 15 Seed Potatoes" sheetId="31" r:id="rId31"/>
    <sheet name="Table 16 Spring Barley F" sheetId="32" r:id="rId32"/>
    <sheet name="Table 16 Spring Barley H" sheetId="33" r:id="rId33"/>
    <sheet name="Table 16 Spring Barley contd" sheetId="34" r:id="rId34"/>
    <sheet name="Table 17 Spring Oats F&amp;H" sheetId="35" r:id="rId35"/>
    <sheet name="Table 17 Spring Oats contd" sheetId="36" r:id="rId36"/>
    <sheet name="Table 18 Spring Wheat F&amp;H" sheetId="37" r:id="rId37"/>
    <sheet name="Table 18 Spring Wheat contd" sheetId="38" r:id="rId38"/>
    <sheet name=" Table 19 Triticale" sheetId="39" r:id="rId39"/>
    <sheet name="Table 20 Maincrop Potatoes" sheetId="40" r:id="rId40"/>
    <sheet name="Table 20 Maincrop Potatoes cont" sheetId="41" r:id="rId41"/>
    <sheet name="Table 21 Winter Barley F" sheetId="42" r:id="rId42"/>
    <sheet name="Table 21 Winter Barley H" sheetId="43" r:id="rId43"/>
    <sheet name="Table 21 Winter Barley contd" sheetId="44" r:id="rId44"/>
    <sheet name="Table 22 Winter Oats F&amp;H" sheetId="45" r:id="rId45"/>
    <sheet name="Table 22 Winter Oats contd" sheetId="46" r:id="rId46"/>
    <sheet name="Table 23 WOSR F&amp;H" sheetId="47" r:id="rId47"/>
    <sheet name="Table 23 WOSR Contd" sheetId="48" r:id="rId48"/>
    <sheet name="Table 24 Winter Wheat F" sheetId="49" r:id="rId49"/>
    <sheet name="Table 24 Winter Wheat F (2)" sheetId="50" r:id="rId50"/>
    <sheet name="Table 24 Winter Wheat H" sheetId="51" r:id="rId51"/>
    <sheet name="Table 24 Winter Wheat contd" sheetId="52" r:id="rId52"/>
    <sheet name="Comparison Table 25 " sheetId="53" r:id="rId53"/>
    <sheet name="Comparison Table 25 contd" sheetId="54" r:id="rId54"/>
    <sheet name="Comparison tables 26-31" sheetId="55" r:id="rId55"/>
    <sheet name="Comparison tables 32-35" sheetId="56" r:id="rId56"/>
    <sheet name="Comparison table 39" sheetId="57" r:id="rId57"/>
    <sheet name="Potato storage comparison" sheetId="58" r:id="rId58"/>
  </sheets>
  <externalReferences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ActivityCode" localSheetId="52">[1]Home!#REF!</definedName>
    <definedName name="ActivityCode" localSheetId="53">[1]Home!#REF!</definedName>
    <definedName name="ActivityCode" localSheetId="56">[1]Home!#REF!</definedName>
    <definedName name="ActivityCode" localSheetId="54">[1]Home!#REF!</definedName>
    <definedName name="ActivityCode" localSheetId="55">[1]Home!#REF!</definedName>
    <definedName name="ActivityCode" localSheetId="57">[1]Home!#REF!</definedName>
    <definedName name="ActivityCode" localSheetId="9">[1]Home!#REF!</definedName>
    <definedName name="ActivityCode" localSheetId="10">[1]Home!#REF!</definedName>
    <definedName name="ActivityCode" localSheetId="11">[1]Home!#REF!</definedName>
    <definedName name="ActivityCode" localSheetId="15">[1]Home!#REF!</definedName>
    <definedName name="ActivityCode" localSheetId="12">[1]Home!#REF!</definedName>
    <definedName name="ActivityCode" localSheetId="13">[1]Home!#REF!</definedName>
    <definedName name="ActivityCode" localSheetId="14">[1]Home!#REF!</definedName>
    <definedName name="ActivityCode" localSheetId="16">[1]Home!#REF!</definedName>
    <definedName name="ActivityCode" localSheetId="17">[1]Home!#REF!</definedName>
    <definedName name="ActivityCode" localSheetId="18">[1]Home!#REF!</definedName>
    <definedName name="ActivityCode" localSheetId="19">[1]Home!#REF!</definedName>
    <definedName name="ActivityCode" localSheetId="23">[1]Home!#REF!</definedName>
    <definedName name="ActivityCode" localSheetId="20">[1]Home!#REF!</definedName>
    <definedName name="ActivityCode" localSheetId="21">[1]Home!#REF!</definedName>
    <definedName name="ActivityCode" localSheetId="22">[1]Home!#REF!</definedName>
    <definedName name="ActivityCode" localSheetId="24">[1]Home!#REF!</definedName>
    <definedName name="ActivityCode" localSheetId="1">[1]Home!#REF!</definedName>
    <definedName name="ActivityCode" localSheetId="25">[1]Home!#REF!</definedName>
    <definedName name="ActivityCode" localSheetId="26">[1]Home!#REF!</definedName>
    <definedName name="ActivityCode" localSheetId="27">[2]Home!#REF!</definedName>
    <definedName name="ActivityCode" localSheetId="33">[3]Home!#REF!</definedName>
    <definedName name="ActivityCode" localSheetId="31">[3]Home!#REF!</definedName>
    <definedName name="ActivityCode" localSheetId="32">[3]Home!#REF!</definedName>
    <definedName name="ActivityCode" localSheetId="35">[3]Home!#REF!</definedName>
    <definedName name="ActivityCode" localSheetId="34">[3]Home!#REF!</definedName>
    <definedName name="ActivityCode" localSheetId="37">[3]Home!#REF!</definedName>
    <definedName name="ActivityCode" localSheetId="36">[3]Home!#REF!</definedName>
    <definedName name="ActivityCode" localSheetId="39">[4]Home!#REF!</definedName>
    <definedName name="ActivityCode" localSheetId="40">[4]Home!#REF!</definedName>
    <definedName name="ActivityCode" localSheetId="43">[4]Home!#REF!</definedName>
    <definedName name="ActivityCode" localSheetId="41">[4]Home!#REF!</definedName>
    <definedName name="ActivityCode" localSheetId="42">[4]Home!#REF!</definedName>
    <definedName name="ActivityCode" localSheetId="45">[4]Home!#REF!</definedName>
    <definedName name="ActivityCode" localSheetId="44">[4]Home!#REF!</definedName>
    <definedName name="ActivityCode" localSheetId="47">[4]Home!#REF!</definedName>
    <definedName name="ActivityCode" localSheetId="46">[4]Home!#REF!</definedName>
    <definedName name="ActivityCode" localSheetId="51">[4]Home!#REF!</definedName>
    <definedName name="ActivityCode" localSheetId="48">[4]Home!#REF!</definedName>
    <definedName name="ActivityCode" localSheetId="49">[4]Home!#REF!</definedName>
    <definedName name="ActivityCode" localSheetId="50">[4]Home!#REF!</definedName>
    <definedName name="ActivityCode" localSheetId="3">[3]Home!#REF!</definedName>
    <definedName name="ActivityCode" localSheetId="4">[1]Home!#REF!</definedName>
    <definedName name="ActivityCode" localSheetId="5">[1]Home!#REF!</definedName>
    <definedName name="ActivityCode" localSheetId="6">[1]Home!#REF!</definedName>
    <definedName name="ActivityCode" localSheetId="7">[1]Home!#REF!</definedName>
    <definedName name="ActivityCode" localSheetId="8">[1]Home!#REF!</definedName>
    <definedName name="ActivityCode" localSheetId="0">[5]Home!#REF!</definedName>
    <definedName name="ActivityCode">[3]Home!#REF!</definedName>
    <definedName name="Calibri" localSheetId="52">#REF!</definedName>
    <definedName name="Calibri" localSheetId="53">#REF!</definedName>
    <definedName name="Calibri" localSheetId="56">#REF!</definedName>
    <definedName name="Calibri" localSheetId="54">#REF!</definedName>
    <definedName name="Calibri" localSheetId="55">#REF!</definedName>
    <definedName name="Calibri" localSheetId="57">#REF!</definedName>
    <definedName name="Calibri" localSheetId="9">#REF!</definedName>
    <definedName name="Calibri" localSheetId="10">#REF!</definedName>
    <definedName name="Calibri" localSheetId="11">#REF!</definedName>
    <definedName name="Calibri" localSheetId="15">#REF!</definedName>
    <definedName name="Calibri" localSheetId="12">#REF!</definedName>
    <definedName name="Calibri" localSheetId="13">#REF!</definedName>
    <definedName name="Calibri" localSheetId="14">#REF!</definedName>
    <definedName name="Calibri" localSheetId="16">#REF!</definedName>
    <definedName name="Calibri" localSheetId="17">#REF!</definedName>
    <definedName name="Calibri" localSheetId="18">#REF!</definedName>
    <definedName name="Calibri" localSheetId="19">#REF!</definedName>
    <definedName name="Calibri" localSheetId="23">#REF!</definedName>
    <definedName name="Calibri" localSheetId="20">#REF!</definedName>
    <definedName name="Calibri" localSheetId="21">#REF!</definedName>
    <definedName name="Calibri" localSheetId="22">#REF!</definedName>
    <definedName name="Calibri" localSheetId="24">#REF!</definedName>
    <definedName name="Calibri" localSheetId="1">#REF!</definedName>
    <definedName name="Calibri" localSheetId="25">#REF!</definedName>
    <definedName name="Calibri" localSheetId="26">#REF!</definedName>
    <definedName name="Calibri" localSheetId="27">#REF!</definedName>
    <definedName name="Calibri" localSheetId="33">#REF!</definedName>
    <definedName name="Calibri" localSheetId="31">#REF!</definedName>
    <definedName name="Calibri" localSheetId="32">#REF!</definedName>
    <definedName name="Calibri" localSheetId="35">#REF!</definedName>
    <definedName name="Calibri" localSheetId="34">#REF!</definedName>
    <definedName name="Calibri" localSheetId="37">#REF!</definedName>
    <definedName name="Calibri" localSheetId="36">#REF!</definedName>
    <definedName name="Calibri" localSheetId="39">#REF!</definedName>
    <definedName name="Calibri" localSheetId="40">#REF!</definedName>
    <definedName name="Calibri" localSheetId="43">#REF!</definedName>
    <definedName name="Calibri" localSheetId="41">#REF!</definedName>
    <definedName name="Calibri" localSheetId="42">#REF!</definedName>
    <definedName name="Calibri" localSheetId="45">#REF!</definedName>
    <definedName name="Calibri" localSheetId="44">#REF!</definedName>
    <definedName name="Calibri" localSheetId="47">#REF!</definedName>
    <definedName name="Calibri" localSheetId="46">#REF!</definedName>
    <definedName name="Calibri" localSheetId="51">#REF!</definedName>
    <definedName name="Calibri" localSheetId="48">#REF!</definedName>
    <definedName name="Calibri" localSheetId="49">#REF!</definedName>
    <definedName name="Calibri" localSheetId="50">#REF!</definedName>
    <definedName name="Calibri" localSheetId="3">#REF!</definedName>
    <definedName name="Calibri" localSheetId="4">#REF!</definedName>
    <definedName name="Calibri" localSheetId="5">#REF!</definedName>
    <definedName name="Calibri" localSheetId="6">#REF!</definedName>
    <definedName name="Calibri" localSheetId="7">#REF!</definedName>
    <definedName name="Calibri" localSheetId="8">#REF!</definedName>
    <definedName name="Calibri" localSheetId="0">#REF!</definedName>
    <definedName name="Calibri">#REF!</definedName>
    <definedName name="ClientBranch" localSheetId="52">[1]Home!#REF!</definedName>
    <definedName name="ClientBranch" localSheetId="53">[1]Home!#REF!</definedName>
    <definedName name="ClientBranch" localSheetId="56">[1]Home!#REF!</definedName>
    <definedName name="ClientBranch" localSheetId="54">[1]Home!#REF!</definedName>
    <definedName name="ClientBranch" localSheetId="55">[1]Home!#REF!</definedName>
    <definedName name="ClientBranch" localSheetId="57">[1]Home!#REF!</definedName>
    <definedName name="ClientBranch" localSheetId="9">[1]Home!#REF!</definedName>
    <definedName name="ClientBranch" localSheetId="10">[1]Home!#REF!</definedName>
    <definedName name="ClientBranch" localSheetId="11">[1]Home!#REF!</definedName>
    <definedName name="ClientBranch" localSheetId="15">[1]Home!#REF!</definedName>
    <definedName name="ClientBranch" localSheetId="12">[1]Home!#REF!</definedName>
    <definedName name="ClientBranch" localSheetId="13">[1]Home!#REF!</definedName>
    <definedName name="ClientBranch" localSheetId="14">[1]Home!#REF!</definedName>
    <definedName name="ClientBranch" localSheetId="16">[1]Home!#REF!</definedName>
    <definedName name="ClientBranch" localSheetId="17">[1]Home!#REF!</definedName>
    <definedName name="ClientBranch" localSheetId="18">[1]Home!#REF!</definedName>
    <definedName name="ClientBranch" localSheetId="19">[1]Home!#REF!</definedName>
    <definedName name="ClientBranch" localSheetId="23">[1]Home!#REF!</definedName>
    <definedName name="ClientBranch" localSheetId="20">[1]Home!#REF!</definedName>
    <definedName name="ClientBranch" localSheetId="21">[1]Home!#REF!</definedName>
    <definedName name="ClientBranch" localSheetId="22">[1]Home!#REF!</definedName>
    <definedName name="ClientBranch" localSheetId="24">[1]Home!#REF!</definedName>
    <definedName name="ClientBranch" localSheetId="1">[1]Home!#REF!</definedName>
    <definedName name="ClientBranch" localSheetId="25">[1]Home!#REF!</definedName>
    <definedName name="ClientBranch" localSheetId="26">[1]Home!#REF!</definedName>
    <definedName name="ClientBranch" localSheetId="27">[2]Home!#REF!</definedName>
    <definedName name="ClientBranch" localSheetId="33">[3]Home!#REF!</definedName>
    <definedName name="ClientBranch" localSheetId="31">[3]Home!#REF!</definedName>
    <definedName name="ClientBranch" localSheetId="32">[3]Home!#REF!</definedName>
    <definedName name="ClientBranch" localSheetId="35">[3]Home!#REF!</definedName>
    <definedName name="ClientBranch" localSheetId="34">[3]Home!#REF!</definedName>
    <definedName name="ClientBranch" localSheetId="37">[3]Home!#REF!</definedName>
    <definedName name="ClientBranch" localSheetId="36">[3]Home!#REF!</definedName>
    <definedName name="ClientBranch" localSheetId="39">[4]Home!#REF!</definedName>
    <definedName name="ClientBranch" localSheetId="40">[4]Home!#REF!</definedName>
    <definedName name="ClientBranch" localSheetId="43">[4]Home!#REF!</definedName>
    <definedName name="ClientBranch" localSheetId="41">[4]Home!#REF!</definedName>
    <definedName name="ClientBranch" localSheetId="42">[4]Home!#REF!</definedName>
    <definedName name="ClientBranch" localSheetId="45">[4]Home!#REF!</definedName>
    <definedName name="ClientBranch" localSheetId="44">[4]Home!#REF!</definedName>
    <definedName name="ClientBranch" localSheetId="47">[4]Home!#REF!</definedName>
    <definedName name="ClientBranch" localSheetId="46">[4]Home!#REF!</definedName>
    <definedName name="ClientBranch" localSheetId="51">[4]Home!#REF!</definedName>
    <definedName name="ClientBranch" localSheetId="48">[4]Home!#REF!</definedName>
    <definedName name="ClientBranch" localSheetId="49">[4]Home!#REF!</definedName>
    <definedName name="ClientBranch" localSheetId="50">[4]Home!#REF!</definedName>
    <definedName name="ClientBranch" localSheetId="3">[3]Home!#REF!</definedName>
    <definedName name="ClientBranch" localSheetId="4">[1]Home!#REF!</definedName>
    <definedName name="ClientBranch" localSheetId="5">[1]Home!#REF!</definedName>
    <definedName name="ClientBranch" localSheetId="6">[1]Home!#REF!</definedName>
    <definedName name="ClientBranch" localSheetId="7">[1]Home!#REF!</definedName>
    <definedName name="ClientBranch" localSheetId="8">[1]Home!#REF!</definedName>
    <definedName name="ClientBranch" localSheetId="0">[5]Home!#REF!</definedName>
    <definedName name="ClientBranch">[3]Home!#REF!</definedName>
    <definedName name="ClientName" localSheetId="52">[1]Home!#REF!</definedName>
    <definedName name="ClientName" localSheetId="53">[1]Home!#REF!</definedName>
    <definedName name="ClientName" localSheetId="56">[1]Home!#REF!</definedName>
    <definedName name="ClientName" localSheetId="54">[1]Home!#REF!</definedName>
    <definedName name="ClientName" localSheetId="55">[1]Home!#REF!</definedName>
    <definedName name="ClientName" localSheetId="57">[1]Home!#REF!</definedName>
    <definedName name="ClientName" localSheetId="9">[1]Home!#REF!</definedName>
    <definedName name="ClientName" localSheetId="10">[1]Home!#REF!</definedName>
    <definedName name="ClientName" localSheetId="11">[1]Home!#REF!</definedName>
    <definedName name="ClientName" localSheetId="15">[1]Home!#REF!</definedName>
    <definedName name="ClientName" localSheetId="12">[1]Home!#REF!</definedName>
    <definedName name="ClientName" localSheetId="13">[1]Home!#REF!</definedName>
    <definedName name="ClientName" localSheetId="14">[1]Home!#REF!</definedName>
    <definedName name="ClientName" localSheetId="16">[1]Home!#REF!</definedName>
    <definedName name="ClientName" localSheetId="17">[1]Home!#REF!</definedName>
    <definedName name="ClientName" localSheetId="18">[1]Home!#REF!</definedName>
    <definedName name="ClientName" localSheetId="19">[1]Home!#REF!</definedName>
    <definedName name="ClientName" localSheetId="23">[1]Home!#REF!</definedName>
    <definedName name="ClientName" localSheetId="20">[1]Home!#REF!</definedName>
    <definedName name="ClientName" localSheetId="21">[1]Home!#REF!</definedName>
    <definedName name="ClientName" localSheetId="22">[1]Home!#REF!</definedName>
    <definedName name="ClientName" localSheetId="24">[1]Home!#REF!</definedName>
    <definedName name="ClientName" localSheetId="1">[1]Home!#REF!</definedName>
    <definedName name="ClientName" localSheetId="25">[1]Home!#REF!</definedName>
    <definedName name="ClientName" localSheetId="26">[1]Home!#REF!</definedName>
    <definedName name="ClientName" localSheetId="27">[2]Home!#REF!</definedName>
    <definedName name="ClientName" localSheetId="33">[3]Home!#REF!</definedName>
    <definedName name="ClientName" localSheetId="31">[3]Home!#REF!</definedName>
    <definedName name="ClientName" localSheetId="32">[3]Home!#REF!</definedName>
    <definedName name="ClientName" localSheetId="35">[3]Home!#REF!</definedName>
    <definedName name="ClientName" localSheetId="34">[3]Home!#REF!</definedName>
    <definedName name="ClientName" localSheetId="37">[3]Home!#REF!</definedName>
    <definedName name="ClientName" localSheetId="36">[3]Home!#REF!</definedName>
    <definedName name="ClientName" localSheetId="39">[4]Home!#REF!</definedName>
    <definedName name="ClientName" localSheetId="40">[4]Home!#REF!</definedName>
    <definedName name="ClientName" localSheetId="43">[4]Home!#REF!</definedName>
    <definedName name="ClientName" localSheetId="41">[4]Home!#REF!</definedName>
    <definedName name="ClientName" localSheetId="42">[4]Home!#REF!</definedName>
    <definedName name="ClientName" localSheetId="45">[4]Home!#REF!</definedName>
    <definedName name="ClientName" localSheetId="44">[4]Home!#REF!</definedName>
    <definedName name="ClientName" localSheetId="47">[4]Home!#REF!</definedName>
    <definedName name="ClientName" localSheetId="46">[4]Home!#REF!</definedName>
    <definedName name="ClientName" localSheetId="51">[4]Home!#REF!</definedName>
    <definedName name="ClientName" localSheetId="48">[4]Home!#REF!</definedName>
    <definedName name="ClientName" localSheetId="49">[4]Home!#REF!</definedName>
    <definedName name="ClientName" localSheetId="50">[4]Home!#REF!</definedName>
    <definedName name="ClientName" localSheetId="3">[3]Home!#REF!</definedName>
    <definedName name="ClientName" localSheetId="4">[1]Home!#REF!</definedName>
    <definedName name="ClientName" localSheetId="5">[1]Home!#REF!</definedName>
    <definedName name="ClientName" localSheetId="6">[1]Home!#REF!</definedName>
    <definedName name="ClientName" localSheetId="7">[1]Home!#REF!</definedName>
    <definedName name="ClientName" localSheetId="8">[1]Home!#REF!</definedName>
    <definedName name="ClientName" localSheetId="0">[5]Home!#REF!</definedName>
    <definedName name="ClientName">[3]Home!#REF!</definedName>
    <definedName name="Clientname2" localSheetId="52">[1]Home!#REF!</definedName>
    <definedName name="Clientname2" localSheetId="53">[1]Home!#REF!</definedName>
    <definedName name="Clientname2" localSheetId="56">[1]Home!#REF!</definedName>
    <definedName name="Clientname2" localSheetId="54">[1]Home!#REF!</definedName>
    <definedName name="Clientname2" localSheetId="55">[1]Home!#REF!</definedName>
    <definedName name="Clientname2" localSheetId="57">[1]Home!#REF!</definedName>
    <definedName name="Clientname2" localSheetId="9">[1]Home!#REF!</definedName>
    <definedName name="Clientname2" localSheetId="10">[1]Home!#REF!</definedName>
    <definedName name="Clientname2" localSheetId="11">[1]Home!#REF!</definedName>
    <definedName name="Clientname2" localSheetId="15">[1]Home!#REF!</definedName>
    <definedName name="Clientname2" localSheetId="12">[1]Home!#REF!</definedName>
    <definedName name="Clientname2" localSheetId="13">[1]Home!#REF!</definedName>
    <definedName name="Clientname2" localSheetId="14">[1]Home!#REF!</definedName>
    <definedName name="Clientname2" localSheetId="16">[1]Home!#REF!</definedName>
    <definedName name="Clientname2" localSheetId="17">[1]Home!#REF!</definedName>
    <definedName name="Clientname2" localSheetId="18">[1]Home!#REF!</definedName>
    <definedName name="Clientname2" localSheetId="19">[1]Home!#REF!</definedName>
    <definedName name="Clientname2" localSheetId="23">[1]Home!#REF!</definedName>
    <definedName name="Clientname2" localSheetId="20">[1]Home!#REF!</definedName>
    <definedName name="Clientname2" localSheetId="21">[1]Home!#REF!</definedName>
    <definedName name="Clientname2" localSheetId="22">[1]Home!#REF!</definedName>
    <definedName name="Clientname2" localSheetId="24">[1]Home!#REF!</definedName>
    <definedName name="Clientname2" localSheetId="1">[1]Home!#REF!</definedName>
    <definedName name="Clientname2" localSheetId="25">[1]Home!#REF!</definedName>
    <definedName name="Clientname2" localSheetId="26">[1]Home!#REF!</definedName>
    <definedName name="Clientname2" localSheetId="27">[2]Home!#REF!</definedName>
    <definedName name="Clientname2" localSheetId="33">[3]Home!#REF!</definedName>
    <definedName name="Clientname2" localSheetId="31">[3]Home!#REF!</definedName>
    <definedName name="Clientname2" localSheetId="32">[3]Home!#REF!</definedName>
    <definedName name="Clientname2" localSheetId="35">[3]Home!#REF!</definedName>
    <definedName name="Clientname2" localSheetId="34">[3]Home!#REF!</definedName>
    <definedName name="Clientname2" localSheetId="37">[3]Home!#REF!</definedName>
    <definedName name="Clientname2" localSheetId="36">[3]Home!#REF!</definedName>
    <definedName name="Clientname2" localSheetId="39">[4]Home!#REF!</definedName>
    <definedName name="Clientname2" localSheetId="40">[4]Home!#REF!</definedName>
    <definedName name="Clientname2" localSheetId="43">[4]Home!#REF!</definedName>
    <definedName name="Clientname2" localSheetId="41">[4]Home!#REF!</definedName>
    <definedName name="Clientname2" localSheetId="42">[4]Home!#REF!</definedName>
    <definedName name="Clientname2" localSheetId="45">[4]Home!#REF!</definedName>
    <definedName name="Clientname2" localSheetId="44">[4]Home!#REF!</definedName>
    <definedName name="Clientname2" localSheetId="47">[4]Home!#REF!</definedName>
    <definedName name="Clientname2" localSheetId="46">[4]Home!#REF!</definedName>
    <definedName name="Clientname2" localSheetId="51">[4]Home!#REF!</definedName>
    <definedName name="Clientname2" localSheetId="48">[4]Home!#REF!</definedName>
    <definedName name="Clientname2" localSheetId="49">[4]Home!#REF!</definedName>
    <definedName name="Clientname2" localSheetId="50">[4]Home!#REF!</definedName>
    <definedName name="Clientname2" localSheetId="3">[3]Home!#REF!</definedName>
    <definedName name="Clientname2" localSheetId="4">[1]Home!#REF!</definedName>
    <definedName name="Clientname2" localSheetId="5">[1]Home!#REF!</definedName>
    <definedName name="Clientname2" localSheetId="6">[1]Home!#REF!</definedName>
    <definedName name="Clientname2" localSheetId="7">[1]Home!#REF!</definedName>
    <definedName name="Clientname2" localSheetId="8">[1]Home!#REF!</definedName>
    <definedName name="Clientname2" localSheetId="0">[5]Home!#REF!</definedName>
    <definedName name="Clientname2">[3]Home!#REF!</definedName>
    <definedName name="DataFile" localSheetId="52">[1]Home!#REF!</definedName>
    <definedName name="DataFile" localSheetId="53">[1]Home!#REF!</definedName>
    <definedName name="DataFile" localSheetId="56">[1]Home!#REF!</definedName>
    <definedName name="DataFile" localSheetId="54">[1]Home!#REF!</definedName>
    <definedName name="DataFile" localSheetId="55">[1]Home!#REF!</definedName>
    <definedName name="DataFile" localSheetId="57">[1]Home!#REF!</definedName>
    <definedName name="DataFile" localSheetId="9">[1]Home!#REF!</definedName>
    <definedName name="DataFile" localSheetId="10">[1]Home!#REF!</definedName>
    <definedName name="DataFile" localSheetId="11">[1]Home!#REF!</definedName>
    <definedName name="DataFile" localSheetId="15">[1]Home!#REF!</definedName>
    <definedName name="DataFile" localSheetId="12">[1]Home!#REF!</definedName>
    <definedName name="DataFile" localSheetId="13">[1]Home!#REF!</definedName>
    <definedName name="DataFile" localSheetId="14">[1]Home!#REF!</definedName>
    <definedName name="DataFile" localSheetId="16">[1]Home!#REF!</definedName>
    <definedName name="DataFile" localSheetId="17">[1]Home!#REF!</definedName>
    <definedName name="DataFile" localSheetId="18">[1]Home!#REF!</definedName>
    <definedName name="DataFile" localSheetId="19">[1]Home!#REF!</definedName>
    <definedName name="DataFile" localSheetId="23">[1]Home!#REF!</definedName>
    <definedName name="DataFile" localSheetId="20">[1]Home!#REF!</definedName>
    <definedName name="DataFile" localSheetId="21">[1]Home!#REF!</definedName>
    <definedName name="DataFile" localSheetId="22">[1]Home!#REF!</definedName>
    <definedName name="DataFile" localSheetId="24">[1]Home!#REF!</definedName>
    <definedName name="DataFile" localSheetId="1">[1]Home!#REF!</definedName>
    <definedName name="DataFile" localSheetId="25">[1]Home!#REF!</definedName>
    <definedName name="DataFile" localSheetId="26">[1]Home!#REF!</definedName>
    <definedName name="DataFile" localSheetId="27">[2]Home!#REF!</definedName>
    <definedName name="DataFile" localSheetId="33">[3]Home!#REF!</definedName>
    <definedName name="DataFile" localSheetId="31">[3]Home!#REF!</definedName>
    <definedName name="DataFile" localSheetId="32">[3]Home!#REF!</definedName>
    <definedName name="DataFile" localSheetId="35">[3]Home!#REF!</definedName>
    <definedName name="DataFile" localSheetId="34">[3]Home!#REF!</definedName>
    <definedName name="DataFile" localSheetId="37">[3]Home!#REF!</definedName>
    <definedName name="DataFile" localSheetId="36">[3]Home!#REF!</definedName>
    <definedName name="DataFile" localSheetId="39">[4]Home!#REF!</definedName>
    <definedName name="DataFile" localSheetId="40">[4]Home!#REF!</definedName>
    <definedName name="DataFile" localSheetId="43">[4]Home!#REF!</definedName>
    <definedName name="DataFile" localSheetId="41">[4]Home!#REF!</definedName>
    <definedName name="DataFile" localSheetId="42">[4]Home!#REF!</definedName>
    <definedName name="DataFile" localSheetId="45">[4]Home!#REF!</definedName>
    <definedName name="DataFile" localSheetId="44">[4]Home!#REF!</definedName>
    <definedName name="DataFile" localSheetId="47">[4]Home!#REF!</definedName>
    <definedName name="DataFile" localSheetId="46">[4]Home!#REF!</definedName>
    <definedName name="DataFile" localSheetId="51">[4]Home!#REF!</definedName>
    <definedName name="DataFile" localSheetId="48">[4]Home!#REF!</definedName>
    <definedName name="DataFile" localSheetId="49">[4]Home!#REF!</definedName>
    <definedName name="DataFile" localSheetId="50">[4]Home!#REF!</definedName>
    <definedName name="DataFile" localSheetId="3">[3]Home!#REF!</definedName>
    <definedName name="DataFile" localSheetId="4">[1]Home!#REF!</definedName>
    <definedName name="DataFile" localSheetId="5">[1]Home!#REF!</definedName>
    <definedName name="DataFile" localSheetId="6">[1]Home!#REF!</definedName>
    <definedName name="DataFile" localSheetId="7">[1]Home!#REF!</definedName>
    <definedName name="DataFile" localSheetId="8">[1]Home!#REF!</definedName>
    <definedName name="DataFile" localSheetId="0">[5]Home!#REF!</definedName>
    <definedName name="DataFile">[3]Home!#REF!</definedName>
    <definedName name="DataFolder" localSheetId="52">[1]Home!#REF!</definedName>
    <definedName name="DataFolder" localSheetId="53">[1]Home!#REF!</definedName>
    <definedName name="DataFolder" localSheetId="56">[1]Home!#REF!</definedName>
    <definedName name="DataFolder" localSheetId="54">[1]Home!#REF!</definedName>
    <definedName name="DataFolder" localSheetId="55">[1]Home!#REF!</definedName>
    <definedName name="DataFolder" localSheetId="57">[1]Home!#REF!</definedName>
    <definedName name="DataFolder" localSheetId="9">[1]Home!#REF!</definedName>
    <definedName name="DataFolder" localSheetId="10">[1]Home!#REF!</definedName>
    <definedName name="DataFolder" localSheetId="11">[1]Home!#REF!</definedName>
    <definedName name="DataFolder" localSheetId="15">[1]Home!#REF!</definedName>
    <definedName name="DataFolder" localSheetId="12">[1]Home!#REF!</definedName>
    <definedName name="DataFolder" localSheetId="13">[1]Home!#REF!</definedName>
    <definedName name="DataFolder" localSheetId="14">[1]Home!#REF!</definedName>
    <definedName name="DataFolder" localSheetId="16">[1]Home!#REF!</definedName>
    <definedName name="DataFolder" localSheetId="17">[1]Home!#REF!</definedName>
    <definedName name="DataFolder" localSheetId="18">[1]Home!#REF!</definedName>
    <definedName name="DataFolder" localSheetId="19">[1]Home!#REF!</definedName>
    <definedName name="DataFolder" localSheetId="23">[1]Home!#REF!</definedName>
    <definedName name="DataFolder" localSheetId="20">[1]Home!#REF!</definedName>
    <definedName name="DataFolder" localSheetId="21">[1]Home!#REF!</definedName>
    <definedName name="DataFolder" localSheetId="22">[1]Home!#REF!</definedName>
    <definedName name="DataFolder" localSheetId="24">[1]Home!#REF!</definedName>
    <definedName name="DataFolder" localSheetId="1">[1]Home!#REF!</definedName>
    <definedName name="DataFolder" localSheetId="25">[1]Home!#REF!</definedName>
    <definedName name="DataFolder" localSheetId="26">[1]Home!#REF!</definedName>
    <definedName name="DataFolder" localSheetId="27">[2]Home!#REF!</definedName>
    <definedName name="DataFolder" localSheetId="33">[3]Home!#REF!</definedName>
    <definedName name="DataFolder" localSheetId="31">[3]Home!#REF!</definedName>
    <definedName name="DataFolder" localSheetId="32">[3]Home!#REF!</definedName>
    <definedName name="DataFolder" localSheetId="35">[3]Home!#REF!</definedName>
    <definedName name="DataFolder" localSheetId="34">[3]Home!#REF!</definedName>
    <definedName name="DataFolder" localSheetId="37">[3]Home!#REF!</definedName>
    <definedName name="DataFolder" localSheetId="36">[3]Home!#REF!</definedName>
    <definedName name="DataFolder" localSheetId="39">[4]Home!#REF!</definedName>
    <definedName name="DataFolder" localSheetId="40">[4]Home!#REF!</definedName>
    <definedName name="DataFolder" localSheetId="43">[4]Home!#REF!</definedName>
    <definedName name="DataFolder" localSheetId="41">[4]Home!#REF!</definedName>
    <definedName name="DataFolder" localSheetId="42">[4]Home!#REF!</definedName>
    <definedName name="DataFolder" localSheetId="45">[4]Home!#REF!</definedName>
    <definedName name="DataFolder" localSheetId="44">[4]Home!#REF!</definedName>
    <definedName name="DataFolder" localSheetId="47">[4]Home!#REF!</definedName>
    <definedName name="DataFolder" localSheetId="46">[4]Home!#REF!</definedName>
    <definedName name="DataFolder" localSheetId="51">[4]Home!#REF!</definedName>
    <definedName name="DataFolder" localSheetId="48">[4]Home!#REF!</definedName>
    <definedName name="DataFolder" localSheetId="49">[4]Home!#REF!</definedName>
    <definedName name="DataFolder" localSheetId="50">[4]Home!#REF!</definedName>
    <definedName name="DataFolder" localSheetId="4">[1]Home!#REF!</definedName>
    <definedName name="DataFolder" localSheetId="5">[1]Home!#REF!</definedName>
    <definedName name="DataFolder" localSheetId="6">[1]Home!#REF!</definedName>
    <definedName name="DataFolder" localSheetId="7">[1]Home!#REF!</definedName>
    <definedName name="DataFolder" localSheetId="8">[1]Home!#REF!</definedName>
    <definedName name="DataFolder" localSheetId="0">[5]Home!#REF!</definedName>
    <definedName name="DataFolder">[3]Home!#REF!</definedName>
    <definedName name="DataName" localSheetId="52">[1]Home!#REF!</definedName>
    <definedName name="DataName" localSheetId="53">[1]Home!#REF!</definedName>
    <definedName name="DataName" localSheetId="56">[1]Home!#REF!</definedName>
    <definedName name="DataName" localSheetId="54">[1]Home!#REF!</definedName>
    <definedName name="DataName" localSheetId="55">[1]Home!#REF!</definedName>
    <definedName name="DataName" localSheetId="57">[1]Home!#REF!</definedName>
    <definedName name="DataName" localSheetId="9">[1]Home!#REF!</definedName>
    <definedName name="DataName" localSheetId="10">[1]Home!#REF!</definedName>
    <definedName name="DataName" localSheetId="11">[1]Home!#REF!</definedName>
    <definedName name="DataName" localSheetId="15">[1]Home!#REF!</definedName>
    <definedName name="DataName" localSheetId="12">[1]Home!#REF!</definedName>
    <definedName name="DataName" localSheetId="13">[1]Home!#REF!</definedName>
    <definedName name="DataName" localSheetId="14">[1]Home!#REF!</definedName>
    <definedName name="DataName" localSheetId="16">[1]Home!#REF!</definedName>
    <definedName name="DataName" localSheetId="17">[1]Home!#REF!</definedName>
    <definedName name="DataName" localSheetId="18">[1]Home!#REF!</definedName>
    <definedName name="DataName" localSheetId="19">[1]Home!#REF!</definedName>
    <definedName name="DataName" localSheetId="23">[1]Home!#REF!</definedName>
    <definedName name="DataName" localSheetId="20">[1]Home!#REF!</definedName>
    <definedName name="DataName" localSheetId="21">[1]Home!#REF!</definedName>
    <definedName name="DataName" localSheetId="22">[1]Home!#REF!</definedName>
    <definedName name="DataName" localSheetId="24">[1]Home!#REF!</definedName>
    <definedName name="DataName" localSheetId="1">[1]Home!#REF!</definedName>
    <definedName name="DataName" localSheetId="25">[1]Home!#REF!</definedName>
    <definedName name="DataName" localSheetId="26">[1]Home!#REF!</definedName>
    <definedName name="DataName" localSheetId="27">[2]Home!#REF!</definedName>
    <definedName name="DataName" localSheetId="33">[3]Home!#REF!</definedName>
    <definedName name="DataName" localSheetId="31">[3]Home!#REF!</definedName>
    <definedName name="DataName" localSheetId="32">[3]Home!#REF!</definedName>
    <definedName name="DataName" localSheetId="35">[3]Home!#REF!</definedName>
    <definedName name="DataName" localSheetId="34">[3]Home!#REF!</definedName>
    <definedName name="DataName" localSheetId="37">[3]Home!#REF!</definedName>
    <definedName name="DataName" localSheetId="36">[3]Home!#REF!</definedName>
    <definedName name="DataName" localSheetId="39">[4]Home!#REF!</definedName>
    <definedName name="DataName" localSheetId="40">[4]Home!#REF!</definedName>
    <definedName name="DataName" localSheetId="43">[4]Home!#REF!</definedName>
    <definedName name="DataName" localSheetId="41">[4]Home!#REF!</definedName>
    <definedName name="DataName" localSheetId="42">[4]Home!#REF!</definedName>
    <definedName name="DataName" localSheetId="45">[4]Home!#REF!</definedName>
    <definedName name="DataName" localSheetId="44">[4]Home!#REF!</definedName>
    <definedName name="DataName" localSheetId="47">[4]Home!#REF!</definedName>
    <definedName name="DataName" localSheetId="46">[4]Home!#REF!</definedName>
    <definedName name="DataName" localSheetId="51">[4]Home!#REF!</definedName>
    <definedName name="DataName" localSheetId="48">[4]Home!#REF!</definedName>
    <definedName name="DataName" localSheetId="49">[4]Home!#REF!</definedName>
    <definedName name="DataName" localSheetId="50">[4]Home!#REF!</definedName>
    <definedName name="DataName" localSheetId="3">[3]Home!#REF!</definedName>
    <definedName name="DataName" localSheetId="4">[1]Home!#REF!</definedName>
    <definedName name="DataName" localSheetId="5">[1]Home!#REF!</definedName>
    <definedName name="DataName" localSheetId="6">[1]Home!#REF!</definedName>
    <definedName name="DataName" localSheetId="7">[1]Home!#REF!</definedName>
    <definedName name="DataName" localSheetId="8">[1]Home!#REF!</definedName>
    <definedName name="DataName" localSheetId="0">[5]Home!#REF!</definedName>
    <definedName name="DataName">[3]Home!#REF!</definedName>
    <definedName name="DateCode" localSheetId="52">#REF!</definedName>
    <definedName name="DateCode" localSheetId="53">#REF!</definedName>
    <definedName name="DateCode" localSheetId="56">#REF!</definedName>
    <definedName name="DateCode" localSheetId="54">#REF!</definedName>
    <definedName name="DateCode" localSheetId="55">#REF!</definedName>
    <definedName name="DateCode" localSheetId="57">#REF!</definedName>
    <definedName name="DateCode" localSheetId="9">#REF!</definedName>
    <definedName name="DateCode" localSheetId="10">#REF!</definedName>
    <definedName name="DateCode" localSheetId="11">#REF!</definedName>
    <definedName name="DateCode" localSheetId="15">#REF!</definedName>
    <definedName name="DateCode" localSheetId="12">#REF!</definedName>
    <definedName name="DateCode" localSheetId="13">#REF!</definedName>
    <definedName name="DateCode" localSheetId="14">#REF!</definedName>
    <definedName name="DateCode" localSheetId="16">#REF!</definedName>
    <definedName name="DateCode" localSheetId="17">#REF!</definedName>
    <definedName name="DateCode" localSheetId="18">#REF!</definedName>
    <definedName name="DateCode" localSheetId="19">#REF!</definedName>
    <definedName name="DateCode" localSheetId="23">#REF!</definedName>
    <definedName name="DateCode" localSheetId="20">#REF!</definedName>
    <definedName name="DateCode" localSheetId="21">#REF!</definedName>
    <definedName name="DateCode" localSheetId="22">#REF!</definedName>
    <definedName name="DateCode" localSheetId="24">#REF!</definedName>
    <definedName name="DateCode" localSheetId="1">#REF!</definedName>
    <definedName name="DateCode" localSheetId="27">#REF!</definedName>
    <definedName name="DateCode" localSheetId="33">#REF!</definedName>
    <definedName name="DateCode" localSheetId="31">#REF!</definedName>
    <definedName name="DateCode" localSheetId="32">#REF!</definedName>
    <definedName name="DateCode" localSheetId="35">#REF!</definedName>
    <definedName name="DateCode" localSheetId="34">#REF!</definedName>
    <definedName name="DateCode" localSheetId="37">#REF!</definedName>
    <definedName name="DateCode" localSheetId="36">#REF!</definedName>
    <definedName name="DateCode" localSheetId="39">#REF!</definedName>
    <definedName name="DateCode" localSheetId="40">#REF!</definedName>
    <definedName name="DateCode" localSheetId="43">#REF!</definedName>
    <definedName name="DateCode" localSheetId="41">#REF!</definedName>
    <definedName name="DateCode" localSheetId="42">#REF!</definedName>
    <definedName name="DateCode" localSheetId="45">#REF!</definedName>
    <definedName name="DateCode" localSheetId="44">#REF!</definedName>
    <definedName name="DateCode" localSheetId="47">#REF!</definedName>
    <definedName name="DateCode" localSheetId="46">#REF!</definedName>
    <definedName name="DateCode" localSheetId="51">#REF!</definedName>
    <definedName name="DateCode" localSheetId="48">#REF!</definedName>
    <definedName name="DateCode" localSheetId="49">#REF!</definedName>
    <definedName name="DateCode" localSheetId="50">#REF!</definedName>
    <definedName name="DateCode" localSheetId="3">#REF!</definedName>
    <definedName name="DateCode" localSheetId="4">#REF!</definedName>
    <definedName name="DateCode" localSheetId="5">#REF!</definedName>
    <definedName name="DateCode" localSheetId="6">#REF!</definedName>
    <definedName name="DateCode" localSheetId="7">#REF!</definedName>
    <definedName name="DateCode" localSheetId="8">#REF!</definedName>
    <definedName name="DateCode" localSheetId="0">#REF!</definedName>
    <definedName name="DateCode">#REF!</definedName>
    <definedName name="DaysOver" localSheetId="52">[1]Home!#REF!</definedName>
    <definedName name="DaysOver" localSheetId="53">[1]Home!#REF!</definedName>
    <definedName name="DaysOver" localSheetId="56">[1]Home!#REF!</definedName>
    <definedName name="DaysOver" localSheetId="54">[1]Home!#REF!</definedName>
    <definedName name="DaysOver" localSheetId="55">[1]Home!#REF!</definedName>
    <definedName name="DaysOver" localSheetId="57">[1]Home!#REF!</definedName>
    <definedName name="DaysOver" localSheetId="9">[1]Home!#REF!</definedName>
    <definedName name="DaysOver" localSheetId="10">[1]Home!#REF!</definedName>
    <definedName name="DaysOver" localSheetId="11">[1]Home!#REF!</definedName>
    <definedName name="DaysOver" localSheetId="15">[1]Home!#REF!</definedName>
    <definedName name="DaysOver" localSheetId="12">[1]Home!#REF!</definedName>
    <definedName name="DaysOver" localSheetId="13">[1]Home!#REF!</definedName>
    <definedName name="DaysOver" localSheetId="14">[1]Home!#REF!</definedName>
    <definedName name="DaysOver" localSheetId="16">[1]Home!#REF!</definedName>
    <definedName name="DaysOver" localSheetId="17">[1]Home!#REF!</definedName>
    <definedName name="DaysOver" localSheetId="18">[1]Home!#REF!</definedName>
    <definedName name="DaysOver" localSheetId="19">[1]Home!#REF!</definedName>
    <definedName name="DaysOver" localSheetId="23">[1]Home!#REF!</definedName>
    <definedName name="DaysOver" localSheetId="20">[1]Home!#REF!</definedName>
    <definedName name="DaysOver" localSheetId="21">[1]Home!#REF!</definedName>
    <definedName name="DaysOver" localSheetId="22">[1]Home!#REF!</definedName>
    <definedName name="DaysOver" localSheetId="24">[1]Home!#REF!</definedName>
    <definedName name="DaysOver" localSheetId="1">[1]Home!#REF!</definedName>
    <definedName name="DaysOver" localSheetId="25">[1]Home!#REF!</definedName>
    <definedName name="DaysOver" localSheetId="26">[1]Home!#REF!</definedName>
    <definedName name="DaysOver" localSheetId="27">[2]Home!#REF!</definedName>
    <definedName name="DaysOver" localSheetId="33">[3]Home!#REF!</definedName>
    <definedName name="DaysOver" localSheetId="31">[3]Home!#REF!</definedName>
    <definedName name="DaysOver" localSheetId="32">[3]Home!#REF!</definedName>
    <definedName name="DaysOver" localSheetId="35">[3]Home!#REF!</definedName>
    <definedName name="DaysOver" localSheetId="34">[3]Home!#REF!</definedName>
    <definedName name="DaysOver" localSheetId="37">[3]Home!#REF!</definedName>
    <definedName name="DaysOver" localSheetId="36">[3]Home!#REF!</definedName>
    <definedName name="DaysOver" localSheetId="39">[4]Home!#REF!</definedName>
    <definedName name="DaysOver" localSheetId="40">[4]Home!#REF!</definedName>
    <definedName name="DaysOver" localSheetId="43">[4]Home!#REF!</definedName>
    <definedName name="DaysOver" localSheetId="41">[4]Home!#REF!</definedName>
    <definedName name="DaysOver" localSheetId="42">[4]Home!#REF!</definedName>
    <definedName name="DaysOver" localSheetId="45">[4]Home!#REF!</definedName>
    <definedName name="DaysOver" localSheetId="44">[4]Home!#REF!</definedName>
    <definedName name="DaysOver" localSheetId="47">[4]Home!#REF!</definedName>
    <definedName name="DaysOver" localSheetId="46">[4]Home!#REF!</definedName>
    <definedName name="DaysOver" localSheetId="51">[4]Home!#REF!</definedName>
    <definedName name="DaysOver" localSheetId="48">[4]Home!#REF!</definedName>
    <definedName name="DaysOver" localSheetId="49">[4]Home!#REF!</definedName>
    <definedName name="DaysOver" localSheetId="50">[4]Home!#REF!</definedName>
    <definedName name="DaysOver" localSheetId="3">[3]Home!#REF!</definedName>
    <definedName name="DaysOver" localSheetId="4">[1]Home!#REF!</definedName>
    <definedName name="DaysOver" localSheetId="5">[1]Home!#REF!</definedName>
    <definedName name="DaysOver" localSheetId="6">[1]Home!#REF!</definedName>
    <definedName name="DaysOver" localSheetId="7">[1]Home!#REF!</definedName>
    <definedName name="DaysOver" localSheetId="8">[1]Home!#REF!</definedName>
    <definedName name="DaysOver" localSheetId="0">[5]Home!#REF!</definedName>
    <definedName name="DaysOver">[3]Home!#REF!</definedName>
    <definedName name="ExternalData_1" localSheetId="1" hidden="1">'Table 1'!#REF!</definedName>
    <definedName name="JobTitle" localSheetId="52">[1]Home!#REF!</definedName>
    <definedName name="JobTitle" localSheetId="53">[1]Home!#REF!</definedName>
    <definedName name="JobTitle" localSheetId="56">[1]Home!#REF!</definedName>
    <definedName name="JobTitle" localSheetId="54">[1]Home!#REF!</definedName>
    <definedName name="JobTitle" localSheetId="55">[1]Home!#REF!</definedName>
    <definedName name="JobTitle" localSheetId="57">[1]Home!#REF!</definedName>
    <definedName name="JobTitle" localSheetId="9">[1]Home!#REF!</definedName>
    <definedName name="JobTitle" localSheetId="10">[1]Home!#REF!</definedName>
    <definedName name="JobTitle" localSheetId="11">[1]Home!#REF!</definedName>
    <definedName name="JobTitle" localSheetId="15">[1]Home!#REF!</definedName>
    <definedName name="JobTitle" localSheetId="12">[1]Home!#REF!</definedName>
    <definedName name="JobTitle" localSheetId="13">[1]Home!#REF!</definedName>
    <definedName name="JobTitle" localSheetId="14">[1]Home!#REF!</definedName>
    <definedName name="JobTitle" localSheetId="16">[1]Home!#REF!</definedName>
    <definedName name="JobTitle" localSheetId="17">[1]Home!#REF!</definedName>
    <definedName name="JobTitle" localSheetId="18">[1]Home!#REF!</definedName>
    <definedName name="JobTitle" localSheetId="19">[1]Home!#REF!</definedName>
    <definedName name="JobTitle" localSheetId="23">[1]Home!#REF!</definedName>
    <definedName name="JobTitle" localSheetId="20">[1]Home!#REF!</definedName>
    <definedName name="JobTitle" localSheetId="21">[1]Home!#REF!</definedName>
    <definedName name="JobTitle" localSheetId="22">[1]Home!#REF!</definedName>
    <definedName name="JobTitle" localSheetId="24">[1]Home!#REF!</definedName>
    <definedName name="JobTitle" localSheetId="1">[1]Home!#REF!</definedName>
    <definedName name="JobTitle" localSheetId="25">[1]Home!#REF!</definedName>
    <definedName name="JobTitle" localSheetId="26">[1]Home!#REF!</definedName>
    <definedName name="JobTitle" localSheetId="27">[2]Home!#REF!</definedName>
    <definedName name="JobTitle" localSheetId="33">[3]Home!#REF!</definedName>
    <definedName name="JobTitle" localSheetId="31">[3]Home!#REF!</definedName>
    <definedName name="JobTitle" localSheetId="32">[3]Home!#REF!</definedName>
    <definedName name="JobTitle" localSheetId="35">[3]Home!#REF!</definedName>
    <definedName name="JobTitle" localSheetId="34">[3]Home!#REF!</definedName>
    <definedName name="JobTitle" localSheetId="37">[3]Home!#REF!</definedName>
    <definedName name="JobTitle" localSheetId="36">[3]Home!#REF!</definedName>
    <definedName name="JobTitle" localSheetId="39">[4]Home!#REF!</definedName>
    <definedName name="JobTitle" localSheetId="40">[4]Home!#REF!</definedName>
    <definedName name="JobTitle" localSheetId="43">[4]Home!#REF!</definedName>
    <definedName name="JobTitle" localSheetId="41">[4]Home!#REF!</definedName>
    <definedName name="JobTitle" localSheetId="42">[4]Home!#REF!</definedName>
    <definedName name="JobTitle" localSheetId="45">[4]Home!#REF!</definedName>
    <definedName name="JobTitle" localSheetId="44">[4]Home!#REF!</definedName>
    <definedName name="JobTitle" localSheetId="47">[4]Home!#REF!</definedName>
    <definedName name="JobTitle" localSheetId="46">[4]Home!#REF!</definedName>
    <definedName name="JobTitle" localSheetId="51">[4]Home!#REF!</definedName>
    <definedName name="JobTitle" localSheetId="48">[4]Home!#REF!</definedName>
    <definedName name="JobTitle" localSheetId="49">[4]Home!#REF!</definedName>
    <definedName name="JobTitle" localSheetId="50">[4]Home!#REF!</definedName>
    <definedName name="JobTitle" localSheetId="3">[3]Home!#REF!</definedName>
    <definedName name="JobTitle" localSheetId="4">[1]Home!#REF!</definedName>
    <definedName name="JobTitle" localSheetId="5">[1]Home!#REF!</definedName>
    <definedName name="JobTitle" localSheetId="6">[1]Home!#REF!</definedName>
    <definedName name="JobTitle" localSheetId="7">[1]Home!#REF!</definedName>
    <definedName name="JobTitle" localSheetId="8">[1]Home!#REF!</definedName>
    <definedName name="JobTitle" localSheetId="0">[5]Home!#REF!</definedName>
    <definedName name="JobTitle">[3]Home!#REF!</definedName>
    <definedName name="_xlnm.Print_Area" localSheetId="9">'T8 FUNGICIDE'!$A$1:$K$40</definedName>
    <definedName name="_xlnm.Print_Area" localSheetId="10">'T8 FUNGICIDE CONTD'!$A$1:$K$40</definedName>
    <definedName name="_xlnm.Print_Area" localSheetId="11">'T8 FUNGICIDE CONTD (2)'!$A$1:$K$15</definedName>
    <definedName name="_xlnm.Print_Area" localSheetId="15">'T8 GROWTH REG &amp; OTHER'!$A$1:$D$15</definedName>
    <definedName name="_xlnm.Print_Area" localSheetId="12">'T8 HERBICIDE'!$A$1:$K$40</definedName>
    <definedName name="_xlnm.Print_Area" localSheetId="13">'T8 HERBICIDE CONTD'!$A$1:$K$26</definedName>
    <definedName name="_xlnm.Print_Area" localSheetId="14">'T8 INSECTICIDE &amp; MOLLUSCIDE'!$A$1:$I$13</definedName>
    <definedName name="_xlnm.Print_Area" localSheetId="16">'T8 SEED TREATMENTS'!$A$1:$K$20</definedName>
    <definedName name="_xlnm.Print_Area" localSheetId="17">'T9 FUNGICIDE'!$A$1:$K$41</definedName>
    <definedName name="_xlnm.Print_Area" localSheetId="18">'T9 FUNGICIDE CONTD'!$A$1:$K$40</definedName>
    <definedName name="_xlnm.Print_Area" localSheetId="19">'T9 FUNGICIDE CONTD (2)'!$A$1:$K$12</definedName>
    <definedName name="_xlnm.Print_Area" localSheetId="23">'T9 GROWTH REG &amp; OTHER'!$A$1:$D$15</definedName>
    <definedName name="_xlnm.Print_Area" localSheetId="20">'T9 HERBICIDE'!$A$1:$K$40</definedName>
    <definedName name="_xlnm.Print_Area" localSheetId="21">'T9 HERBICIDE CONTD'!$A$1:$K$26</definedName>
    <definedName name="_xlnm.Print_Area" localSheetId="22">'T9 INSECTICIDE &amp; MOLLUSCIDE'!$A$1:$I$13</definedName>
    <definedName name="_xlnm.Print_Area" localSheetId="24">'T9 SEED TREATMENTS'!$A$1:$K$20</definedName>
    <definedName name="_xlnm.Print_Area" localSheetId="6">'Table 5'!#REF!</definedName>
    <definedName name="_xlnm.Print_Area" localSheetId="7">'Table 6'!#REF!</definedName>
    <definedName name="_xlnm.Print_Area" localSheetId="8">'Table 7'!#REF!</definedName>
    <definedName name="ProgName" localSheetId="52">[1]Home!#REF!</definedName>
    <definedName name="ProgName" localSheetId="53">[1]Home!#REF!</definedName>
    <definedName name="ProgName" localSheetId="56">[1]Home!#REF!</definedName>
    <definedName name="ProgName" localSheetId="54">[1]Home!#REF!</definedName>
    <definedName name="ProgName" localSheetId="55">[1]Home!#REF!</definedName>
    <definedName name="ProgName" localSheetId="57">[1]Home!#REF!</definedName>
    <definedName name="ProgName" localSheetId="9">[1]Home!#REF!</definedName>
    <definedName name="ProgName" localSheetId="10">[1]Home!#REF!</definedName>
    <definedName name="ProgName" localSheetId="11">[1]Home!#REF!</definedName>
    <definedName name="ProgName" localSheetId="15">[1]Home!#REF!</definedName>
    <definedName name="ProgName" localSheetId="12">[1]Home!#REF!</definedName>
    <definedName name="ProgName" localSheetId="13">[1]Home!#REF!</definedName>
    <definedName name="ProgName" localSheetId="14">[1]Home!#REF!</definedName>
    <definedName name="ProgName" localSheetId="16">[1]Home!#REF!</definedName>
    <definedName name="ProgName" localSheetId="17">[1]Home!#REF!</definedName>
    <definedName name="ProgName" localSheetId="18">[1]Home!#REF!</definedName>
    <definedName name="ProgName" localSheetId="19">[1]Home!#REF!</definedName>
    <definedName name="ProgName" localSheetId="23">[1]Home!#REF!</definedName>
    <definedName name="ProgName" localSheetId="20">[1]Home!#REF!</definedName>
    <definedName name="ProgName" localSheetId="21">[1]Home!#REF!</definedName>
    <definedName name="ProgName" localSheetId="22">[1]Home!#REF!</definedName>
    <definedName name="ProgName" localSheetId="24">[1]Home!#REF!</definedName>
    <definedName name="ProgName" localSheetId="1">[1]Home!#REF!</definedName>
    <definedName name="ProgName" localSheetId="25">[1]Home!#REF!</definedName>
    <definedName name="ProgName" localSheetId="26">[1]Home!#REF!</definedName>
    <definedName name="ProgName" localSheetId="27">[2]Home!#REF!</definedName>
    <definedName name="ProgName" localSheetId="33">[3]Home!#REF!</definedName>
    <definedName name="ProgName" localSheetId="31">[3]Home!#REF!</definedName>
    <definedName name="ProgName" localSheetId="32">[3]Home!#REF!</definedName>
    <definedName name="ProgName" localSheetId="35">[3]Home!#REF!</definedName>
    <definedName name="ProgName" localSheetId="34">[3]Home!#REF!</definedName>
    <definedName name="ProgName" localSheetId="37">[3]Home!#REF!</definedName>
    <definedName name="ProgName" localSheetId="36">[3]Home!#REF!</definedName>
    <definedName name="ProgName" localSheetId="39">[4]Home!#REF!</definedName>
    <definedName name="ProgName" localSheetId="40">[4]Home!#REF!</definedName>
    <definedName name="ProgName" localSheetId="43">[4]Home!#REF!</definedName>
    <definedName name="ProgName" localSheetId="41">[4]Home!#REF!</definedName>
    <definedName name="ProgName" localSheetId="42">[4]Home!#REF!</definedName>
    <definedName name="ProgName" localSheetId="45">[4]Home!#REF!</definedName>
    <definedName name="ProgName" localSheetId="44">[4]Home!#REF!</definedName>
    <definedName name="ProgName" localSheetId="47">[4]Home!#REF!</definedName>
    <definedName name="ProgName" localSheetId="46">[4]Home!#REF!</definedName>
    <definedName name="ProgName" localSheetId="51">[4]Home!#REF!</definedName>
    <definedName name="ProgName" localSheetId="48">[4]Home!#REF!</definedName>
    <definedName name="ProgName" localSheetId="49">[4]Home!#REF!</definedName>
    <definedName name="ProgName" localSheetId="50">[4]Home!#REF!</definedName>
    <definedName name="ProgName" localSheetId="3">[3]Home!#REF!</definedName>
    <definedName name="ProgName" localSheetId="4">[1]Home!#REF!</definedName>
    <definedName name="ProgName" localSheetId="5">[1]Home!#REF!</definedName>
    <definedName name="ProgName" localSheetId="6">[1]Home!#REF!</definedName>
    <definedName name="ProgName" localSheetId="7">[1]Home!#REF!</definedName>
    <definedName name="ProgName" localSheetId="8">[1]Home!#REF!</definedName>
    <definedName name="ProgName" localSheetId="0">[5]Home!#REF!</definedName>
    <definedName name="ProgName">[3]Home!#REF!</definedName>
    <definedName name="SATSDataFile" localSheetId="52">[1]Home!#REF!</definedName>
    <definedName name="SATSDataFile" localSheetId="53">[1]Home!#REF!</definedName>
    <definedName name="SATSDataFile" localSheetId="56">[1]Home!#REF!</definedName>
    <definedName name="SATSDataFile" localSheetId="54">[1]Home!#REF!</definedName>
    <definedName name="SATSDataFile" localSheetId="55">[1]Home!#REF!</definedName>
    <definedName name="SATSDataFile" localSheetId="57">[1]Home!#REF!</definedName>
    <definedName name="SATSDataFile" localSheetId="9">[1]Home!#REF!</definedName>
    <definedName name="SATSDataFile" localSheetId="10">[1]Home!#REF!</definedName>
    <definedName name="SATSDataFile" localSheetId="11">[1]Home!#REF!</definedName>
    <definedName name="SATSDataFile" localSheetId="15">[1]Home!#REF!</definedName>
    <definedName name="SATSDataFile" localSheetId="12">[1]Home!#REF!</definedName>
    <definedName name="SATSDataFile" localSheetId="13">[1]Home!#REF!</definedName>
    <definedName name="SATSDataFile" localSheetId="14">[1]Home!#REF!</definedName>
    <definedName name="SATSDataFile" localSheetId="16">[1]Home!#REF!</definedName>
    <definedName name="SATSDataFile" localSheetId="17">[1]Home!#REF!</definedName>
    <definedName name="SATSDataFile" localSheetId="18">[1]Home!#REF!</definedName>
    <definedName name="SATSDataFile" localSheetId="19">[1]Home!#REF!</definedName>
    <definedName name="SATSDataFile" localSheetId="23">[1]Home!#REF!</definedName>
    <definedName name="SATSDataFile" localSheetId="20">[1]Home!#REF!</definedName>
    <definedName name="SATSDataFile" localSheetId="21">[1]Home!#REF!</definedName>
    <definedName name="SATSDataFile" localSheetId="22">[1]Home!#REF!</definedName>
    <definedName name="SATSDataFile" localSheetId="24">[1]Home!#REF!</definedName>
    <definedName name="SATSDataFile" localSheetId="1">[1]Home!#REF!</definedName>
    <definedName name="SATSDataFile" localSheetId="25">[1]Home!#REF!</definedName>
    <definedName name="SATSDataFile" localSheetId="26">[1]Home!#REF!</definedName>
    <definedName name="SATSDataFile" localSheetId="27">[2]Home!#REF!</definedName>
    <definedName name="SATSDataFile" localSheetId="33">[3]Home!#REF!</definedName>
    <definedName name="SATSDataFile" localSheetId="31">[3]Home!#REF!</definedName>
    <definedName name="SATSDataFile" localSheetId="32">[3]Home!#REF!</definedName>
    <definedName name="SATSDataFile" localSheetId="35">[3]Home!#REF!</definedName>
    <definedName name="SATSDataFile" localSheetId="34">[3]Home!#REF!</definedName>
    <definedName name="SATSDataFile" localSheetId="37">[3]Home!#REF!</definedName>
    <definedName name="SATSDataFile" localSheetId="36">[3]Home!#REF!</definedName>
    <definedName name="SATSDataFile" localSheetId="39">[4]Home!#REF!</definedName>
    <definedName name="SATSDataFile" localSheetId="40">[4]Home!#REF!</definedName>
    <definedName name="SATSDataFile" localSheetId="43">[4]Home!#REF!</definedName>
    <definedName name="SATSDataFile" localSheetId="41">[4]Home!#REF!</definedName>
    <definedName name="SATSDataFile" localSheetId="42">[4]Home!#REF!</definedName>
    <definedName name="SATSDataFile" localSheetId="45">[4]Home!#REF!</definedName>
    <definedName name="SATSDataFile" localSheetId="44">[4]Home!#REF!</definedName>
    <definedName name="SATSDataFile" localSheetId="47">[4]Home!#REF!</definedName>
    <definedName name="SATSDataFile" localSheetId="46">[4]Home!#REF!</definedName>
    <definedName name="SATSDataFile" localSheetId="51">[4]Home!#REF!</definedName>
    <definedName name="SATSDataFile" localSheetId="48">[4]Home!#REF!</definedName>
    <definedName name="SATSDataFile" localSheetId="49">[4]Home!#REF!</definedName>
    <definedName name="SATSDataFile" localSheetId="50">[4]Home!#REF!</definedName>
    <definedName name="SATSDataFile" localSheetId="3">[3]Home!#REF!</definedName>
    <definedName name="SATSDataFile" localSheetId="4">[1]Home!#REF!</definedName>
    <definedName name="SATSDataFile" localSheetId="5">[1]Home!#REF!</definedName>
    <definedName name="SATSDataFile" localSheetId="6">[1]Home!#REF!</definedName>
    <definedName name="SATSDataFile" localSheetId="7">[1]Home!#REF!</definedName>
    <definedName name="SATSDataFile" localSheetId="8">[1]Home!#REF!</definedName>
    <definedName name="SATSDataFile" localSheetId="0">[5]Home!#REF!</definedName>
    <definedName name="SATSDataFile">[3]Home!#REF!</definedName>
    <definedName name="SurveyChoice" localSheetId="52">[1]Home!$C$5</definedName>
    <definedName name="SurveyChoice" localSheetId="53">[1]Home!$C$5</definedName>
    <definedName name="SurveyChoice" localSheetId="56">[1]Home!$C$5</definedName>
    <definedName name="SurveyChoice" localSheetId="54">[1]Home!$C$5</definedName>
    <definedName name="SurveyChoice" localSheetId="55">[1]Home!$C$5</definedName>
    <definedName name="SurveyChoice" localSheetId="57">[1]Home!$C$5</definedName>
    <definedName name="SurveyChoice" localSheetId="9">[1]Home!$C$5</definedName>
    <definedName name="SurveyChoice" localSheetId="10">[1]Home!$C$5</definedName>
    <definedName name="SurveyChoice" localSheetId="11">[1]Home!$C$5</definedName>
    <definedName name="SurveyChoice" localSheetId="15">[1]Home!$C$5</definedName>
    <definedName name="SurveyChoice" localSheetId="12">[1]Home!$C$5</definedName>
    <definedName name="SurveyChoice" localSheetId="13">[1]Home!$C$5</definedName>
    <definedName name="SurveyChoice" localSheetId="14">[1]Home!$C$5</definedName>
    <definedName name="SurveyChoice" localSheetId="16">[1]Home!$C$5</definedName>
    <definedName name="SurveyChoice" localSheetId="17">[1]Home!$C$5</definedName>
    <definedName name="SurveyChoice" localSheetId="18">[1]Home!$C$5</definedName>
    <definedName name="SurveyChoice" localSheetId="19">[1]Home!$C$5</definedName>
    <definedName name="SurveyChoice" localSheetId="23">[1]Home!$C$5</definedName>
    <definedName name="SurveyChoice" localSheetId="20">[1]Home!$C$5</definedName>
    <definedName name="SurveyChoice" localSheetId="21">[1]Home!$C$5</definedName>
    <definedName name="SurveyChoice" localSheetId="22">[1]Home!$C$5</definedName>
    <definedName name="SurveyChoice" localSheetId="24">[1]Home!$C$5</definedName>
    <definedName name="SurveyChoice" localSheetId="1">[1]Home!$C$5</definedName>
    <definedName name="SurveyChoice" localSheetId="25">[1]Home!$C$5</definedName>
    <definedName name="SurveyChoice" localSheetId="26">[1]Home!$C$5</definedName>
    <definedName name="SurveyChoice" localSheetId="27">[2]Home!$C$5</definedName>
    <definedName name="SurveyChoice" localSheetId="39">[4]Home!$C$5</definedName>
    <definedName name="SurveyChoice" localSheetId="40">[4]Home!$C$5</definedName>
    <definedName name="SurveyChoice" localSheetId="43">[4]Home!$C$5</definedName>
    <definedName name="SurveyChoice" localSheetId="41">[4]Home!$C$5</definedName>
    <definedName name="SurveyChoice" localSheetId="42">[4]Home!$C$5</definedName>
    <definedName name="SurveyChoice" localSheetId="45">[4]Home!$C$5</definedName>
    <definedName name="SurveyChoice" localSheetId="44">[4]Home!$C$5</definedName>
    <definedName name="SurveyChoice" localSheetId="47">[4]Home!$C$5</definedName>
    <definedName name="SurveyChoice" localSheetId="46">[4]Home!$C$5</definedName>
    <definedName name="SurveyChoice" localSheetId="51">[4]Home!$C$5</definedName>
    <definedName name="SurveyChoice" localSheetId="48">[4]Home!$C$5</definedName>
    <definedName name="SurveyChoice" localSheetId="49">[4]Home!$C$5</definedName>
    <definedName name="SurveyChoice" localSheetId="50">[4]Home!$C$5</definedName>
    <definedName name="SurveyChoice" localSheetId="4">[1]Home!$C$5</definedName>
    <definedName name="SurveyChoice" localSheetId="5">[1]Home!$C$5</definedName>
    <definedName name="SurveyChoice" localSheetId="6">[1]Home!$C$5</definedName>
    <definedName name="SurveyChoice" localSheetId="7">[1]Home!$C$5</definedName>
    <definedName name="SurveyChoice" localSheetId="8">[1]Home!$C$5</definedName>
    <definedName name="SurveyChoice" localSheetId="0">[5]Home!$C$5</definedName>
    <definedName name="SurveyChoice">[3]Home!$C$5</definedName>
    <definedName name="SurveyID" localSheetId="52">[1]Settings!$C$4</definedName>
    <definedName name="SurveyID" localSheetId="53">[1]Settings!$C$4</definedName>
    <definedName name="SurveyID" localSheetId="56">[1]Settings!$C$4</definedName>
    <definedName name="SurveyID" localSheetId="54">[1]Settings!$C$4</definedName>
    <definedName name="SurveyID" localSheetId="55">[1]Settings!$C$4</definedName>
    <definedName name="SurveyID" localSheetId="57">[1]Settings!$C$4</definedName>
    <definedName name="SurveyID" localSheetId="9">[1]Settings!$C$4</definedName>
    <definedName name="SurveyID" localSheetId="10">[1]Settings!$C$4</definedName>
    <definedName name="SurveyID" localSheetId="11">[1]Settings!$C$4</definedName>
    <definedName name="SurveyID" localSheetId="15">[1]Settings!$C$4</definedName>
    <definedName name="SurveyID" localSheetId="12">[1]Settings!$C$4</definedName>
    <definedName name="SurveyID" localSheetId="13">[1]Settings!$C$4</definedName>
    <definedName name="SurveyID" localSheetId="14">[1]Settings!$C$4</definedName>
    <definedName name="SurveyID" localSheetId="16">[1]Settings!$C$4</definedName>
    <definedName name="SurveyID" localSheetId="17">[1]Settings!$C$4</definedName>
    <definedName name="SurveyID" localSheetId="18">[1]Settings!$C$4</definedName>
    <definedName name="SurveyID" localSheetId="19">[1]Settings!$C$4</definedName>
    <definedName name="SurveyID" localSheetId="23">[1]Settings!$C$4</definedName>
    <definedName name="SurveyID" localSheetId="20">[1]Settings!$C$4</definedName>
    <definedName name="SurveyID" localSheetId="21">[1]Settings!$C$4</definedName>
    <definedName name="SurveyID" localSheetId="22">[1]Settings!$C$4</definedName>
    <definedName name="SurveyID" localSheetId="24">[1]Settings!$C$4</definedName>
    <definedName name="SurveyID" localSheetId="1">[1]Settings!$C$4</definedName>
    <definedName name="SurveyID" localSheetId="25">[1]Settings!$C$4</definedName>
    <definedName name="SurveyID" localSheetId="26">[1]Settings!$C$4</definedName>
    <definedName name="SurveyID" localSheetId="27">[2]Settings!$C$4</definedName>
    <definedName name="SurveyID" localSheetId="39">[4]Settings!$C$4</definedName>
    <definedName name="SurveyID" localSheetId="40">[4]Settings!$C$4</definedName>
    <definedName name="SurveyID" localSheetId="43">[4]Settings!$C$4</definedName>
    <definedName name="SurveyID" localSheetId="41">[4]Settings!$C$4</definedName>
    <definedName name="SurveyID" localSheetId="42">[4]Settings!$C$4</definedName>
    <definedName name="SurveyID" localSheetId="45">[4]Settings!$C$4</definedName>
    <definedName name="SurveyID" localSheetId="44">[4]Settings!$C$4</definedName>
    <definedName name="SurveyID" localSheetId="47">[4]Settings!$C$4</definedName>
    <definedName name="SurveyID" localSheetId="46">[4]Settings!$C$4</definedName>
    <definedName name="SurveyID" localSheetId="51">[4]Settings!$C$4</definedName>
    <definedName name="SurveyID" localSheetId="48">[4]Settings!$C$4</definedName>
    <definedName name="SurveyID" localSheetId="49">[4]Settings!$C$4</definedName>
    <definedName name="SurveyID" localSheetId="50">[4]Settings!$C$4</definedName>
    <definedName name="SurveyID" localSheetId="4">[1]Settings!$C$4</definedName>
    <definedName name="SurveyID" localSheetId="5">[1]Settings!$C$4</definedName>
    <definedName name="SurveyID" localSheetId="6">[1]Settings!$C$4</definedName>
    <definedName name="SurveyID" localSheetId="7">[1]Settings!$C$4</definedName>
    <definedName name="SurveyID" localSheetId="8">[1]Settings!$C$4</definedName>
    <definedName name="SurveyID" localSheetId="0">[5]Settings!$C$4</definedName>
    <definedName name="SurveyID">[3]Settings!$C$4</definedName>
    <definedName name="WSname" localSheetId="52">[1]Home!#REF!</definedName>
    <definedName name="WSname" localSheetId="53">[1]Home!#REF!</definedName>
    <definedName name="WSname" localSheetId="56">[1]Home!#REF!</definedName>
    <definedName name="WSname" localSheetId="54">[1]Home!#REF!</definedName>
    <definedName name="WSname" localSheetId="55">[1]Home!#REF!</definedName>
    <definedName name="WSname" localSheetId="57">[1]Home!#REF!</definedName>
    <definedName name="WSname" localSheetId="9">[1]Home!#REF!</definedName>
    <definedName name="WSname" localSheetId="10">[1]Home!#REF!</definedName>
    <definedName name="WSname" localSheetId="11">[1]Home!#REF!</definedName>
    <definedName name="WSname" localSheetId="15">[1]Home!#REF!</definedName>
    <definedName name="WSname" localSheetId="12">[1]Home!#REF!</definedName>
    <definedName name="WSname" localSheetId="13">[1]Home!#REF!</definedName>
    <definedName name="WSname" localSheetId="14">[1]Home!#REF!</definedName>
    <definedName name="WSname" localSheetId="16">[1]Home!#REF!</definedName>
    <definedName name="WSname" localSheetId="17">[1]Home!#REF!</definedName>
    <definedName name="WSname" localSheetId="18">[1]Home!#REF!</definedName>
    <definedName name="WSname" localSheetId="19">[1]Home!#REF!</definedName>
    <definedName name="WSname" localSheetId="23">[1]Home!#REF!</definedName>
    <definedName name="WSname" localSheetId="20">[1]Home!#REF!</definedName>
    <definedName name="WSname" localSheetId="21">[1]Home!#REF!</definedName>
    <definedName name="WSname" localSheetId="22">[1]Home!#REF!</definedName>
    <definedName name="WSname" localSheetId="24">[1]Home!#REF!</definedName>
    <definedName name="WSname" localSheetId="1">[1]Home!#REF!</definedName>
    <definedName name="WSname" localSheetId="25">[1]Home!#REF!</definedName>
    <definedName name="WSname" localSheetId="26">[1]Home!#REF!</definedName>
    <definedName name="WSname" localSheetId="27">[2]Home!#REF!</definedName>
    <definedName name="WSname" localSheetId="33">[3]Home!#REF!</definedName>
    <definedName name="WSname" localSheetId="31">[3]Home!#REF!</definedName>
    <definedName name="WSname" localSheetId="32">[3]Home!#REF!</definedName>
    <definedName name="WSname" localSheetId="35">[3]Home!#REF!</definedName>
    <definedName name="WSname" localSheetId="34">[3]Home!#REF!</definedName>
    <definedName name="WSname" localSheetId="37">[3]Home!#REF!</definedName>
    <definedName name="WSname" localSheetId="36">[3]Home!#REF!</definedName>
    <definedName name="WSname" localSheetId="39">[4]Home!#REF!</definedName>
    <definedName name="WSname" localSheetId="40">[4]Home!#REF!</definedName>
    <definedName name="WSname" localSheetId="43">[4]Home!#REF!</definedName>
    <definedName name="WSname" localSheetId="41">[4]Home!#REF!</definedName>
    <definedName name="WSname" localSheetId="42">[4]Home!#REF!</definedName>
    <definedName name="WSname" localSheetId="45">[4]Home!#REF!</definedName>
    <definedName name="WSname" localSheetId="44">[4]Home!#REF!</definedName>
    <definedName name="WSname" localSheetId="47">[4]Home!#REF!</definedName>
    <definedName name="WSname" localSheetId="46">[4]Home!#REF!</definedName>
    <definedName name="WSname" localSheetId="51">[4]Home!#REF!</definedName>
    <definedName name="WSname" localSheetId="48">[4]Home!#REF!</definedName>
    <definedName name="WSname" localSheetId="49">[4]Home!#REF!</definedName>
    <definedName name="WSname" localSheetId="50">[4]Home!#REF!</definedName>
    <definedName name="WSname" localSheetId="3">[3]Home!#REF!</definedName>
    <definedName name="WSname" localSheetId="4">[1]Home!#REF!</definedName>
    <definedName name="WSname" localSheetId="5">[1]Home!#REF!</definedName>
    <definedName name="WSname" localSheetId="6">[1]Home!#REF!</definedName>
    <definedName name="WSname" localSheetId="7">[1]Home!#REF!</definedName>
    <definedName name="WSname" localSheetId="8">[1]Home!#REF!</definedName>
    <definedName name="WSname" localSheetId="0">[5]Home!#REF!</definedName>
    <definedName name="WSname">[3]Home!#REF!</definedName>
    <definedName name="WSRange" localSheetId="52">[1]Home!#REF!</definedName>
    <definedName name="WSRange" localSheetId="53">[1]Home!#REF!</definedName>
    <definedName name="WSRange" localSheetId="56">[1]Home!#REF!</definedName>
    <definedName name="WSRange" localSheetId="54">[1]Home!#REF!</definedName>
    <definedName name="WSRange" localSheetId="55">[1]Home!#REF!</definedName>
    <definedName name="WSRange" localSheetId="57">[1]Home!#REF!</definedName>
    <definedName name="WSRange" localSheetId="9">[1]Home!#REF!</definedName>
    <definedName name="WSRange" localSheetId="10">[1]Home!#REF!</definedName>
    <definedName name="WSRange" localSheetId="11">[1]Home!#REF!</definedName>
    <definedName name="WSRange" localSheetId="15">[1]Home!#REF!</definedName>
    <definedName name="WSRange" localSheetId="12">[1]Home!#REF!</definedName>
    <definedName name="WSRange" localSheetId="13">[1]Home!#REF!</definedName>
    <definedName name="WSRange" localSheetId="14">[1]Home!#REF!</definedName>
    <definedName name="WSRange" localSheetId="16">[1]Home!#REF!</definedName>
    <definedName name="WSRange" localSheetId="17">[1]Home!#REF!</definedName>
    <definedName name="WSRange" localSheetId="18">[1]Home!#REF!</definedName>
    <definedName name="WSRange" localSheetId="19">[1]Home!#REF!</definedName>
    <definedName name="WSRange" localSheetId="23">[1]Home!#REF!</definedName>
    <definedName name="WSRange" localSheetId="20">[1]Home!#REF!</definedName>
    <definedName name="WSRange" localSheetId="21">[1]Home!#REF!</definedName>
    <definedName name="WSRange" localSheetId="22">[1]Home!#REF!</definedName>
    <definedName name="WSRange" localSheetId="24">[1]Home!#REF!</definedName>
    <definedName name="WSRange" localSheetId="1">[1]Home!#REF!</definedName>
    <definedName name="WSRange" localSheetId="25">[1]Home!#REF!</definedName>
    <definedName name="WSRange" localSheetId="26">[1]Home!#REF!</definedName>
    <definedName name="WSRange" localSheetId="27">[2]Home!#REF!</definedName>
    <definedName name="WSRange" localSheetId="33">[3]Home!#REF!</definedName>
    <definedName name="WSRange" localSheetId="31">[3]Home!#REF!</definedName>
    <definedName name="WSRange" localSheetId="32">[3]Home!#REF!</definedName>
    <definedName name="WSRange" localSheetId="35">[3]Home!#REF!</definedName>
    <definedName name="WSRange" localSheetId="34">[3]Home!#REF!</definedName>
    <definedName name="WSRange" localSheetId="37">[3]Home!#REF!</definedName>
    <definedName name="WSRange" localSheetId="36">[3]Home!#REF!</definedName>
    <definedName name="WSRange" localSheetId="39">[4]Home!#REF!</definedName>
    <definedName name="WSRange" localSheetId="40">[4]Home!#REF!</definedName>
    <definedName name="WSRange" localSheetId="43">[4]Home!#REF!</definedName>
    <definedName name="WSRange" localSheetId="41">[4]Home!#REF!</definedName>
    <definedName name="WSRange" localSheetId="42">[4]Home!#REF!</definedName>
    <definedName name="WSRange" localSheetId="45">[4]Home!#REF!</definedName>
    <definedName name="WSRange" localSheetId="44">[4]Home!#REF!</definedName>
    <definedName name="WSRange" localSheetId="47">[4]Home!#REF!</definedName>
    <definedName name="WSRange" localSheetId="46">[4]Home!#REF!</definedName>
    <definedName name="WSRange" localSheetId="51">[4]Home!#REF!</definedName>
    <definedName name="WSRange" localSheetId="48">[4]Home!#REF!</definedName>
    <definedName name="WSRange" localSheetId="49">[4]Home!#REF!</definedName>
    <definedName name="WSRange" localSheetId="50">[4]Home!#REF!</definedName>
    <definedName name="WSRange" localSheetId="3">[3]Home!#REF!</definedName>
    <definedName name="WSRange" localSheetId="4">[1]Home!#REF!</definedName>
    <definedName name="WSRange" localSheetId="5">[1]Home!#REF!</definedName>
    <definedName name="WSRange" localSheetId="6">[1]Home!#REF!</definedName>
    <definedName name="WSRange" localSheetId="7">[1]Home!#REF!</definedName>
    <definedName name="WSRange" localSheetId="8">[1]Home!#REF!</definedName>
    <definedName name="WSRange" localSheetId="0">[5]Home!#REF!</definedName>
    <definedName name="WSRange">[3]Home!#REF!</definedName>
    <definedName name="Year" localSheetId="52">#REF!</definedName>
    <definedName name="Year" localSheetId="53">#REF!</definedName>
    <definedName name="Year" localSheetId="56">#REF!</definedName>
    <definedName name="Year" localSheetId="54">#REF!</definedName>
    <definedName name="Year" localSheetId="55">#REF!</definedName>
    <definedName name="Year" localSheetId="57">#REF!</definedName>
    <definedName name="Year" localSheetId="9">#REF!</definedName>
    <definedName name="Year" localSheetId="10">#REF!</definedName>
    <definedName name="Year" localSheetId="11">#REF!</definedName>
    <definedName name="Year" localSheetId="15">#REF!</definedName>
    <definedName name="Year" localSheetId="12">#REF!</definedName>
    <definedName name="Year" localSheetId="13">#REF!</definedName>
    <definedName name="Year" localSheetId="14">#REF!</definedName>
    <definedName name="Year" localSheetId="16">#REF!</definedName>
    <definedName name="Year" localSheetId="17">#REF!</definedName>
    <definedName name="Year" localSheetId="18">#REF!</definedName>
    <definedName name="Year" localSheetId="19">#REF!</definedName>
    <definedName name="Year" localSheetId="23">#REF!</definedName>
    <definedName name="Year" localSheetId="20">#REF!</definedName>
    <definedName name="Year" localSheetId="21">#REF!</definedName>
    <definedName name="Year" localSheetId="22">#REF!</definedName>
    <definedName name="Year" localSheetId="24">#REF!</definedName>
    <definedName name="Year" localSheetId="1">#REF!</definedName>
    <definedName name="Year" localSheetId="27">#REF!</definedName>
    <definedName name="Year" localSheetId="33">#REF!</definedName>
    <definedName name="Year" localSheetId="31">#REF!</definedName>
    <definedName name="Year" localSheetId="32">#REF!</definedName>
    <definedName name="Year" localSheetId="35">#REF!</definedName>
    <definedName name="Year" localSheetId="34">#REF!</definedName>
    <definedName name="Year" localSheetId="37">#REF!</definedName>
    <definedName name="Year" localSheetId="36">#REF!</definedName>
    <definedName name="Year" localSheetId="39">#REF!</definedName>
    <definedName name="Year" localSheetId="40">#REF!</definedName>
    <definedName name="Year" localSheetId="43">#REF!</definedName>
    <definedName name="Year" localSheetId="41">#REF!</definedName>
    <definedName name="Year" localSheetId="42">#REF!</definedName>
    <definedName name="Year" localSheetId="45">#REF!</definedName>
    <definedName name="Year" localSheetId="44">#REF!</definedName>
    <definedName name="Year" localSheetId="47">#REF!</definedName>
    <definedName name="Year" localSheetId="46">#REF!</definedName>
    <definedName name="Year" localSheetId="51">#REF!</definedName>
    <definedName name="Year" localSheetId="48">#REF!</definedName>
    <definedName name="Year" localSheetId="49">#REF!</definedName>
    <definedName name="Year" localSheetId="50">#REF!</definedName>
    <definedName name="Year" localSheetId="3">#REF!</definedName>
    <definedName name="Year" localSheetId="4">#REF!</definedName>
    <definedName name="Year" localSheetId="5">#REF!</definedName>
    <definedName name="Year" localSheetId="6">#REF!</definedName>
    <definedName name="Year" localSheetId="7">#REF!</definedName>
    <definedName name="Year" localSheetId="8">#REF!</definedName>
    <definedName name="Year" localSheetId="0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58" l="1"/>
  <c r="H37" i="58"/>
  <c r="H36" i="58"/>
  <c r="H35" i="58"/>
  <c r="H38" i="58" s="1"/>
  <c r="M24" i="58"/>
  <c r="H23" i="58"/>
  <c r="H22" i="58"/>
  <c r="H21" i="58"/>
  <c r="M10" i="58"/>
  <c r="H7" i="58"/>
  <c r="H10" i="58" s="1"/>
  <c r="AH127" i="56"/>
  <c r="AG127" i="56"/>
  <c r="AF127" i="56"/>
  <c r="AE127" i="56"/>
  <c r="AD127" i="56"/>
  <c r="AC127" i="56"/>
  <c r="AA127" i="56"/>
  <c r="Z127" i="56"/>
  <c r="X127" i="56"/>
  <c r="W127" i="56"/>
  <c r="V127" i="56"/>
  <c r="U127" i="56"/>
  <c r="T127" i="56"/>
  <c r="J127" i="56"/>
  <c r="AB127" i="56" s="1"/>
  <c r="AH125" i="56"/>
  <c r="AG125" i="56"/>
  <c r="AF125" i="56"/>
  <c r="AE125" i="56"/>
  <c r="AD125" i="56"/>
  <c r="AC125" i="56"/>
  <c r="AA125" i="56"/>
  <c r="Z125" i="56"/>
  <c r="X125" i="56"/>
  <c r="W125" i="56"/>
  <c r="V125" i="56"/>
  <c r="U125" i="56"/>
  <c r="T125" i="56"/>
  <c r="AH123" i="56"/>
  <c r="AG123" i="56"/>
  <c r="AF123" i="56"/>
  <c r="AE123" i="56"/>
  <c r="AD123" i="56"/>
  <c r="AC123" i="56"/>
  <c r="AA123" i="56"/>
  <c r="Z123" i="56"/>
  <c r="X123" i="56"/>
  <c r="W123" i="56"/>
  <c r="V123" i="56"/>
  <c r="U123" i="56"/>
  <c r="J123" i="56"/>
  <c r="AB123" i="56" s="1"/>
  <c r="AH121" i="56"/>
  <c r="AF121" i="56"/>
  <c r="AE121" i="56"/>
  <c r="AD121" i="56"/>
  <c r="AC121" i="56"/>
  <c r="Z121" i="56"/>
  <c r="Z119" i="56"/>
  <c r="X119" i="56"/>
  <c r="W119" i="56"/>
  <c r="V119" i="56"/>
  <c r="U119" i="56"/>
  <c r="T119" i="56"/>
  <c r="AH117" i="56"/>
  <c r="AG117" i="56"/>
  <c r="AF117" i="56"/>
  <c r="AE117" i="56"/>
  <c r="AD117" i="56"/>
  <c r="AC117" i="56"/>
  <c r="AA117" i="56"/>
  <c r="Z117" i="56"/>
  <c r="X117" i="56"/>
  <c r="W117" i="56"/>
  <c r="J117" i="56"/>
  <c r="AB117" i="56" s="1"/>
  <c r="AH115" i="56"/>
  <c r="AG115" i="56"/>
  <c r="AF115" i="56"/>
  <c r="AE115" i="56"/>
  <c r="AD115" i="56"/>
  <c r="AC115" i="56"/>
  <c r="AA115" i="56"/>
  <c r="Z115" i="56"/>
  <c r="X115" i="56"/>
  <c r="W115" i="56"/>
  <c r="V115" i="56"/>
  <c r="U115" i="56"/>
  <c r="T115" i="56"/>
  <c r="J115" i="56"/>
  <c r="AB115" i="56" s="1"/>
  <c r="AG113" i="56"/>
  <c r="AA113" i="56"/>
  <c r="AD112" i="56"/>
  <c r="AB112" i="56"/>
  <c r="AA112" i="56"/>
  <c r="J112" i="56"/>
  <c r="AF111" i="56"/>
  <c r="AE111" i="56"/>
  <c r="AD111" i="56"/>
  <c r="AC111" i="56"/>
  <c r="AH110" i="56"/>
  <c r="AG110" i="56"/>
  <c r="AE110" i="56"/>
  <c r="AD110" i="56"/>
  <c r="J110" i="56"/>
  <c r="AB110" i="56" s="1"/>
  <c r="AE109" i="56"/>
  <c r="AA109" i="56"/>
  <c r="J109" i="56"/>
  <c r="AB109" i="56" s="1"/>
  <c r="AH108" i="56"/>
  <c r="AG108" i="56"/>
  <c r="AF108" i="56"/>
  <c r="AE108" i="56"/>
  <c r="AD108" i="56"/>
  <c r="AC108" i="56"/>
  <c r="AA108" i="56"/>
  <c r="Z108" i="56"/>
  <c r="W108" i="56"/>
  <c r="T108" i="56"/>
  <c r="J108" i="56"/>
  <c r="AB108" i="56" s="1"/>
  <c r="AA107" i="56"/>
  <c r="Z107" i="56"/>
  <c r="X107" i="56"/>
  <c r="W107" i="56"/>
  <c r="V107" i="56"/>
  <c r="U107" i="56"/>
  <c r="T107" i="56"/>
  <c r="J107" i="56"/>
  <c r="AB107" i="56" s="1"/>
  <c r="AF106" i="56"/>
  <c r="AG105" i="56"/>
  <c r="AE105" i="56"/>
  <c r="AC105" i="56"/>
  <c r="AA105" i="56"/>
  <c r="Z105" i="56"/>
  <c r="J105" i="56"/>
  <c r="AB105" i="56" s="1"/>
  <c r="AH101" i="56"/>
  <c r="AG101" i="56"/>
  <c r="AF101" i="56"/>
  <c r="AE101" i="56"/>
  <c r="AD101" i="56"/>
  <c r="AC101" i="56"/>
  <c r="AA101" i="56"/>
  <c r="Z101" i="56"/>
  <c r="X101" i="56"/>
  <c r="W101" i="56"/>
  <c r="V101" i="56"/>
  <c r="U101" i="56"/>
  <c r="T101" i="56"/>
  <c r="J101" i="56"/>
  <c r="AB101" i="56" s="1"/>
  <c r="AH99" i="56"/>
  <c r="AG99" i="56"/>
  <c r="AF99" i="56"/>
  <c r="AE99" i="56"/>
  <c r="AD99" i="56"/>
  <c r="AC99" i="56"/>
  <c r="AA99" i="56"/>
  <c r="Z99" i="56"/>
  <c r="X99" i="56"/>
  <c r="W99" i="56"/>
  <c r="V99" i="56"/>
  <c r="U99" i="56"/>
  <c r="J99" i="56"/>
  <c r="AH89" i="56"/>
  <c r="AG89" i="56"/>
  <c r="AF89" i="56"/>
  <c r="AE89" i="56"/>
  <c r="AD89" i="56"/>
  <c r="AC89" i="56"/>
  <c r="AA89" i="56"/>
  <c r="Z89" i="56"/>
  <c r="X89" i="56"/>
  <c r="W89" i="56"/>
  <c r="V89" i="56"/>
  <c r="U89" i="56"/>
  <c r="T89" i="56"/>
  <c r="J89" i="56"/>
  <c r="AB89" i="56" s="1"/>
  <c r="AH87" i="56"/>
  <c r="AG87" i="56"/>
  <c r="AF87" i="56"/>
  <c r="AE87" i="56"/>
  <c r="AD87" i="56"/>
  <c r="AC87" i="56"/>
  <c r="AA87" i="56"/>
  <c r="Z87" i="56"/>
  <c r="X87" i="56"/>
  <c r="W87" i="56"/>
  <c r="V87" i="56"/>
  <c r="U87" i="56"/>
  <c r="T87" i="56"/>
  <c r="AH85" i="56"/>
  <c r="AG85" i="56"/>
  <c r="AF85" i="56"/>
  <c r="AE85" i="56"/>
  <c r="AD85" i="56"/>
  <c r="AC85" i="56"/>
  <c r="AA85" i="56"/>
  <c r="Z85" i="56"/>
  <c r="X85" i="56"/>
  <c r="W85" i="56"/>
  <c r="V85" i="56"/>
  <c r="U85" i="56"/>
  <c r="J85" i="56"/>
  <c r="AB85" i="56" s="1"/>
  <c r="AH83" i="56"/>
  <c r="AF83" i="56"/>
  <c r="AE83" i="56"/>
  <c r="AD83" i="56"/>
  <c r="AC83" i="56"/>
  <c r="Z83" i="56"/>
  <c r="U81" i="56"/>
  <c r="X81" i="56" s="1"/>
  <c r="T81" i="56"/>
  <c r="W81" i="56" s="1"/>
  <c r="Z81" i="56" s="1"/>
  <c r="AH79" i="56"/>
  <c r="AG79" i="56"/>
  <c r="AF79" i="56"/>
  <c r="AE79" i="56"/>
  <c r="AD79" i="56"/>
  <c r="AC79" i="56"/>
  <c r="AA79" i="56"/>
  <c r="Z79" i="56"/>
  <c r="X79" i="56"/>
  <c r="W79" i="56"/>
  <c r="J79" i="56"/>
  <c r="AB79" i="56" s="1"/>
  <c r="AH77" i="56"/>
  <c r="AG77" i="56"/>
  <c r="AF77" i="56"/>
  <c r="AE77" i="56"/>
  <c r="AD77" i="56"/>
  <c r="AC77" i="56"/>
  <c r="AA77" i="56"/>
  <c r="Z77" i="56"/>
  <c r="X77" i="56"/>
  <c r="W77" i="56"/>
  <c r="V77" i="56"/>
  <c r="U77" i="56"/>
  <c r="T77" i="56"/>
  <c r="J77" i="56"/>
  <c r="AB77" i="56" s="1"/>
  <c r="AF73" i="56"/>
  <c r="AE73" i="56"/>
  <c r="AD73" i="56"/>
  <c r="AC73" i="56"/>
  <c r="AH72" i="56"/>
  <c r="AG72" i="56"/>
  <c r="AE72" i="56"/>
  <c r="AD72" i="56"/>
  <c r="AB72" i="56"/>
  <c r="AE71" i="56"/>
  <c r="AB71" i="56"/>
  <c r="AA71" i="56"/>
  <c r="AH70" i="56"/>
  <c r="AG70" i="56"/>
  <c r="AF70" i="56"/>
  <c r="AE70" i="56"/>
  <c r="AD70" i="56"/>
  <c r="AC70" i="56"/>
  <c r="AB70" i="56"/>
  <c r="AA70" i="56"/>
  <c r="Z70" i="56"/>
  <c r="X70" i="56"/>
  <c r="W70" i="56"/>
  <c r="T70" i="56"/>
  <c r="AH63" i="56"/>
  <c r="AG63" i="56"/>
  <c r="AF63" i="56"/>
  <c r="AE63" i="56"/>
  <c r="AD63" i="56"/>
  <c r="AC63" i="56"/>
  <c r="AA63" i="56"/>
  <c r="Z63" i="56"/>
  <c r="X63" i="56"/>
  <c r="W63" i="56"/>
  <c r="V63" i="56"/>
  <c r="U63" i="56"/>
  <c r="T63" i="56"/>
  <c r="J63" i="56"/>
  <c r="AB63" i="56" s="1"/>
  <c r="AH61" i="56"/>
  <c r="AG61" i="56"/>
  <c r="AF61" i="56"/>
  <c r="AE61" i="56"/>
  <c r="AD61" i="56"/>
  <c r="AC61" i="56"/>
  <c r="AA61" i="56"/>
  <c r="Z61" i="56"/>
  <c r="X61" i="56"/>
  <c r="W61" i="56"/>
  <c r="V61" i="56"/>
  <c r="U61" i="56"/>
  <c r="J61" i="56"/>
  <c r="AB61" i="56" s="1"/>
  <c r="AD51" i="56"/>
  <c r="AC51" i="56"/>
  <c r="AB51" i="56"/>
  <c r="AA51" i="56"/>
  <c r="Z51" i="56"/>
  <c r="Y51" i="56"/>
  <c r="W51" i="56"/>
  <c r="V51" i="56"/>
  <c r="U51" i="56"/>
  <c r="T51" i="56"/>
  <c r="F51" i="56"/>
  <c r="X51" i="56" s="1"/>
  <c r="AD49" i="56"/>
  <c r="AC49" i="56"/>
  <c r="AB49" i="56"/>
  <c r="AA49" i="56"/>
  <c r="Z49" i="56"/>
  <c r="Y49" i="56"/>
  <c r="W49" i="56"/>
  <c r="V49" i="56"/>
  <c r="U49" i="56"/>
  <c r="T49" i="56"/>
  <c r="AD47" i="56"/>
  <c r="AC47" i="56"/>
  <c r="Z47" i="56"/>
  <c r="Y47" i="56"/>
  <c r="W47" i="56"/>
  <c r="V47" i="56"/>
  <c r="U47" i="56"/>
  <c r="F47" i="56"/>
  <c r="AD45" i="56"/>
  <c r="AC45" i="56"/>
  <c r="AB45" i="56"/>
  <c r="X45" i="56"/>
  <c r="W45" i="56"/>
  <c r="V45" i="56"/>
  <c r="U45" i="56"/>
  <c r="T45" i="56"/>
  <c r="F45" i="56"/>
  <c r="AD43" i="56"/>
  <c r="AC43" i="56"/>
  <c r="AB43" i="56"/>
  <c r="W43" i="56"/>
  <c r="V43" i="56"/>
  <c r="T43" i="56"/>
  <c r="F43" i="56"/>
  <c r="X43" i="56" s="1"/>
  <c r="T42" i="56"/>
  <c r="V40" i="56"/>
  <c r="U40" i="56"/>
  <c r="T40" i="56"/>
  <c r="AD36" i="56"/>
  <c r="AC36" i="56"/>
  <c r="AB36" i="56"/>
  <c r="AA36" i="56"/>
  <c r="Z36" i="56"/>
  <c r="Y36" i="56"/>
  <c r="W36" i="56"/>
  <c r="V36" i="56"/>
  <c r="U36" i="56"/>
  <c r="T36" i="56"/>
  <c r="F36" i="56"/>
  <c r="X36" i="56" s="1"/>
  <c r="AD34" i="56"/>
  <c r="AC34" i="56"/>
  <c r="AB34" i="56"/>
  <c r="Z34" i="56"/>
  <c r="Y34" i="56"/>
  <c r="W34" i="56"/>
  <c r="V34" i="56"/>
  <c r="U34" i="56"/>
  <c r="T34" i="56"/>
  <c r="F34" i="56"/>
  <c r="X34" i="56" s="1"/>
  <c r="AD24" i="56"/>
  <c r="AC24" i="56"/>
  <c r="AB24" i="56"/>
  <c r="AA24" i="56"/>
  <c r="Z24" i="56"/>
  <c r="Y24" i="56"/>
  <c r="W24" i="56"/>
  <c r="V24" i="56"/>
  <c r="U24" i="56"/>
  <c r="T24" i="56"/>
  <c r="F24" i="56"/>
  <c r="X24" i="56" s="1"/>
  <c r="AD22" i="56"/>
  <c r="AC22" i="56"/>
  <c r="AB22" i="56"/>
  <c r="AA22" i="56"/>
  <c r="Z22" i="56"/>
  <c r="Y22" i="56"/>
  <c r="X22" i="56"/>
  <c r="W22" i="56"/>
  <c r="V22" i="56"/>
  <c r="U22" i="56"/>
  <c r="T22" i="56"/>
  <c r="AD20" i="56"/>
  <c r="AC20" i="56"/>
  <c r="Z20" i="56"/>
  <c r="Y20" i="56"/>
  <c r="W20" i="56"/>
  <c r="V20" i="56"/>
  <c r="U20" i="56"/>
  <c r="F18" i="56"/>
  <c r="AD16" i="56"/>
  <c r="AC16" i="56"/>
  <c r="AB16" i="56"/>
  <c r="Z16" i="56"/>
  <c r="Y16" i="56"/>
  <c r="W16" i="56"/>
  <c r="V16" i="56"/>
  <c r="T16" i="56"/>
  <c r="F16" i="56"/>
  <c r="X16" i="56" s="1"/>
  <c r="T15" i="56"/>
  <c r="V13" i="56"/>
  <c r="U13" i="56"/>
  <c r="T13" i="56"/>
  <c r="AD9" i="56"/>
  <c r="AC9" i="56"/>
  <c r="AB9" i="56"/>
  <c r="AA9" i="56"/>
  <c r="Z9" i="56"/>
  <c r="Y9" i="56"/>
  <c r="W9" i="56"/>
  <c r="V9" i="56"/>
  <c r="U9" i="56"/>
  <c r="T9" i="56"/>
  <c r="F9" i="56"/>
  <c r="X9" i="56" s="1"/>
  <c r="AD7" i="56"/>
  <c r="AC7" i="56"/>
  <c r="AB7" i="56"/>
  <c r="Z7" i="56"/>
  <c r="Y7" i="56"/>
  <c r="X7" i="56"/>
  <c r="W7" i="56"/>
  <c r="V7" i="56"/>
  <c r="U7" i="56"/>
  <c r="T7" i="56"/>
  <c r="F7" i="56"/>
  <c r="AH211" i="55"/>
  <c r="AG211" i="55"/>
  <c r="AF211" i="55"/>
  <c r="AE211" i="55"/>
  <c r="AD211" i="55"/>
  <c r="AC211" i="55"/>
  <c r="AB211" i="55"/>
  <c r="AA211" i="55"/>
  <c r="Z211" i="55"/>
  <c r="Y211" i="55"/>
  <c r="X211" i="55"/>
  <c r="W211" i="55"/>
  <c r="V211" i="55"/>
  <c r="U211" i="55"/>
  <c r="T211" i="55"/>
  <c r="AH209" i="55"/>
  <c r="AG209" i="55"/>
  <c r="AF209" i="55"/>
  <c r="AE209" i="55"/>
  <c r="AD209" i="55"/>
  <c r="AC209" i="55"/>
  <c r="AA209" i="55"/>
  <c r="Z209" i="55"/>
  <c r="Y209" i="55"/>
  <c r="X209" i="55"/>
  <c r="W209" i="55"/>
  <c r="V209" i="55"/>
  <c r="U209" i="55"/>
  <c r="T209" i="55"/>
  <c r="J207" i="55"/>
  <c r="AH205" i="55"/>
  <c r="AG205" i="55"/>
  <c r="AF205" i="55"/>
  <c r="AH203" i="55"/>
  <c r="AG203" i="55"/>
  <c r="U203" i="55"/>
  <c r="J203" i="55"/>
  <c r="AH201" i="55"/>
  <c r="AF201" i="55"/>
  <c r="AE201" i="55"/>
  <c r="AC201" i="55"/>
  <c r="Z201" i="55"/>
  <c r="X201" i="55"/>
  <c r="W201" i="55"/>
  <c r="V201" i="55"/>
  <c r="U201" i="55"/>
  <c r="T201" i="55"/>
  <c r="J201" i="55"/>
  <c r="AB201" i="55" s="1"/>
  <c r="AH199" i="55"/>
  <c r="AG199" i="55"/>
  <c r="AF199" i="55"/>
  <c r="AE199" i="55"/>
  <c r="AD199" i="55"/>
  <c r="AC199" i="55"/>
  <c r="AB199" i="55"/>
  <c r="AA199" i="55"/>
  <c r="Z199" i="55"/>
  <c r="X199" i="55"/>
  <c r="U199" i="55"/>
  <c r="AH196" i="55"/>
  <c r="AG196" i="55"/>
  <c r="AF196" i="55"/>
  <c r="AE196" i="55"/>
  <c r="AD196" i="55"/>
  <c r="AC196" i="55"/>
  <c r="AB196" i="55"/>
  <c r="AA196" i="55"/>
  <c r="Z196" i="55"/>
  <c r="X196" i="55"/>
  <c r="U196" i="55"/>
  <c r="X195" i="55"/>
  <c r="W195" i="55"/>
  <c r="V195" i="55"/>
  <c r="U195" i="55"/>
  <c r="AE193" i="55"/>
  <c r="X193" i="55"/>
  <c r="AH189" i="55"/>
  <c r="AG189" i="55"/>
  <c r="AF189" i="55"/>
  <c r="AE189" i="55"/>
  <c r="AD189" i="55"/>
  <c r="AC189" i="55"/>
  <c r="AA189" i="55"/>
  <c r="Z189" i="55"/>
  <c r="Y189" i="55"/>
  <c r="X189" i="55"/>
  <c r="W189" i="55"/>
  <c r="V189" i="55"/>
  <c r="U189" i="55"/>
  <c r="T189" i="55"/>
  <c r="J189" i="55"/>
  <c r="AB189" i="55" s="1"/>
  <c r="AH187" i="55"/>
  <c r="AG187" i="55"/>
  <c r="AF187" i="55"/>
  <c r="AE187" i="55"/>
  <c r="AD187" i="55"/>
  <c r="AC187" i="55"/>
  <c r="AA187" i="55"/>
  <c r="Z187" i="55"/>
  <c r="Y187" i="55"/>
  <c r="X187" i="55"/>
  <c r="W187" i="55"/>
  <c r="V187" i="55"/>
  <c r="U187" i="55"/>
  <c r="T187" i="55"/>
  <c r="J187" i="55"/>
  <c r="AB187" i="55" s="1"/>
  <c r="AH177" i="55"/>
  <c r="AG177" i="55"/>
  <c r="AF177" i="55"/>
  <c r="AE177" i="55"/>
  <c r="AD177" i="55"/>
  <c r="AC177" i="55"/>
  <c r="AB177" i="55"/>
  <c r="AA177" i="55"/>
  <c r="Z177" i="55"/>
  <c r="Y177" i="55"/>
  <c r="X177" i="55"/>
  <c r="W177" i="55"/>
  <c r="V177" i="55"/>
  <c r="U177" i="55"/>
  <c r="T177" i="55"/>
  <c r="AH175" i="55"/>
  <c r="AG175" i="55"/>
  <c r="AF175" i="55"/>
  <c r="AE175" i="55"/>
  <c r="AD175" i="55"/>
  <c r="AC175" i="55"/>
  <c r="AA175" i="55"/>
  <c r="Z175" i="55"/>
  <c r="Y175" i="55"/>
  <c r="X175" i="55"/>
  <c r="W175" i="55"/>
  <c r="V175" i="55"/>
  <c r="U175" i="55"/>
  <c r="T175" i="55"/>
  <c r="AH173" i="55"/>
  <c r="AF173" i="55"/>
  <c r="AE173" i="55"/>
  <c r="AD173" i="55"/>
  <c r="AC173" i="55"/>
  <c r="AA173" i="55"/>
  <c r="Z173" i="55"/>
  <c r="Y173" i="55"/>
  <c r="X173" i="55"/>
  <c r="W173" i="55"/>
  <c r="V173" i="55"/>
  <c r="U173" i="55"/>
  <c r="T173" i="55"/>
  <c r="J173" i="55"/>
  <c r="AB173" i="55" s="1"/>
  <c r="AH171" i="55"/>
  <c r="AG171" i="55"/>
  <c r="AF171" i="55"/>
  <c r="AE171" i="55"/>
  <c r="AD171" i="55"/>
  <c r="AH169" i="55"/>
  <c r="AG169" i="55"/>
  <c r="U169" i="55"/>
  <c r="J169" i="55"/>
  <c r="AH167" i="55"/>
  <c r="AF167" i="55"/>
  <c r="AE167" i="55"/>
  <c r="AC167" i="55"/>
  <c r="Z167" i="55"/>
  <c r="X167" i="55"/>
  <c r="W167" i="55"/>
  <c r="V167" i="55"/>
  <c r="U167" i="55"/>
  <c r="T167" i="55"/>
  <c r="J167" i="55"/>
  <c r="AB167" i="55" s="1"/>
  <c r="AH165" i="55"/>
  <c r="AG165" i="55"/>
  <c r="AF165" i="55"/>
  <c r="AE165" i="55"/>
  <c r="AD165" i="55"/>
  <c r="AC165" i="55"/>
  <c r="AB165" i="55"/>
  <c r="AA165" i="55"/>
  <c r="Z165" i="55"/>
  <c r="X165" i="55"/>
  <c r="W165" i="55"/>
  <c r="V165" i="55"/>
  <c r="U165" i="55"/>
  <c r="X163" i="55"/>
  <c r="AH162" i="55"/>
  <c r="AG162" i="55"/>
  <c r="AF162" i="55"/>
  <c r="AE162" i="55"/>
  <c r="AD162" i="55"/>
  <c r="AC162" i="55"/>
  <c r="AB162" i="55"/>
  <c r="AA162" i="55"/>
  <c r="Z162" i="55"/>
  <c r="X162" i="55"/>
  <c r="U162" i="55"/>
  <c r="X161" i="55"/>
  <c r="W161" i="55"/>
  <c r="V161" i="55"/>
  <c r="U161" i="55"/>
  <c r="AE159" i="55"/>
  <c r="X159" i="55"/>
  <c r="AH155" i="55"/>
  <c r="AG155" i="55"/>
  <c r="AF155" i="55"/>
  <c r="AE155" i="55"/>
  <c r="AD155" i="55"/>
  <c r="AC155" i="55"/>
  <c r="AA155" i="55"/>
  <c r="Z155" i="55"/>
  <c r="Y155" i="55"/>
  <c r="X155" i="55"/>
  <c r="W155" i="55"/>
  <c r="V155" i="55"/>
  <c r="U155" i="55"/>
  <c r="T155" i="55"/>
  <c r="J155" i="55"/>
  <c r="AB155" i="55" s="1"/>
  <c r="AH153" i="55"/>
  <c r="AG153" i="55"/>
  <c r="AF153" i="55"/>
  <c r="AE153" i="55"/>
  <c r="AD153" i="55"/>
  <c r="AC153" i="55"/>
  <c r="AA153" i="55"/>
  <c r="Z153" i="55"/>
  <c r="Y153" i="55"/>
  <c r="X153" i="55"/>
  <c r="W153" i="55"/>
  <c r="V153" i="55"/>
  <c r="U153" i="55"/>
  <c r="T153" i="55"/>
  <c r="J153" i="55"/>
  <c r="AH143" i="55"/>
  <c r="AG143" i="55"/>
  <c r="AF143" i="55"/>
  <c r="AE143" i="55"/>
  <c r="AD143" i="55"/>
  <c r="AC143" i="55"/>
  <c r="AB143" i="55"/>
  <c r="AA143" i="55"/>
  <c r="Z143" i="55"/>
  <c r="Y143" i="55"/>
  <c r="X143" i="55"/>
  <c r="W143" i="55"/>
  <c r="V143" i="55"/>
  <c r="U143" i="55"/>
  <c r="T143" i="55"/>
  <c r="AH141" i="55"/>
  <c r="AG141" i="55"/>
  <c r="AF141" i="55"/>
  <c r="AE141" i="55"/>
  <c r="AD141" i="55"/>
  <c r="AC141" i="55"/>
  <c r="AA141" i="55"/>
  <c r="Z141" i="55"/>
  <c r="Y141" i="55"/>
  <c r="X141" i="55"/>
  <c r="W141" i="55"/>
  <c r="V141" i="55"/>
  <c r="U141" i="55"/>
  <c r="T141" i="55"/>
  <c r="AH139" i="55"/>
  <c r="AG139" i="55"/>
  <c r="AF139" i="55"/>
  <c r="AE139" i="55"/>
  <c r="AD139" i="55"/>
  <c r="AC139" i="55"/>
  <c r="AA139" i="55"/>
  <c r="Z139" i="55"/>
  <c r="Y139" i="55"/>
  <c r="X139" i="55"/>
  <c r="W139" i="55"/>
  <c r="V139" i="55"/>
  <c r="U139" i="55"/>
  <c r="T139" i="55"/>
  <c r="J139" i="55"/>
  <c r="AB139" i="55" s="1"/>
  <c r="AH137" i="55"/>
  <c r="AF137" i="55"/>
  <c r="AE137" i="55"/>
  <c r="AC137" i="55"/>
  <c r="AH135" i="55"/>
  <c r="AG135" i="55"/>
  <c r="AF135" i="55"/>
  <c r="AE135" i="55"/>
  <c r="AD135" i="55"/>
  <c r="AC135" i="55"/>
  <c r="AA135" i="55"/>
  <c r="Z135" i="55"/>
  <c r="Y135" i="55"/>
  <c r="X135" i="55"/>
  <c r="W135" i="55"/>
  <c r="V135" i="55"/>
  <c r="U135" i="55"/>
  <c r="T135" i="55"/>
  <c r="J135" i="55"/>
  <c r="AB135" i="55" s="1"/>
  <c r="AH133" i="55"/>
  <c r="AG133" i="55"/>
  <c r="AF133" i="55"/>
  <c r="AE133" i="55"/>
  <c r="AD133" i="55"/>
  <c r="AC133" i="55"/>
  <c r="AA133" i="55"/>
  <c r="Z133" i="55"/>
  <c r="Y133" i="55"/>
  <c r="X133" i="55"/>
  <c r="W133" i="55"/>
  <c r="V133" i="55"/>
  <c r="T133" i="55"/>
  <c r="J133" i="55"/>
  <c r="AB133" i="55" s="1"/>
  <c r="AH131" i="55"/>
  <c r="AG131" i="55"/>
  <c r="AF131" i="55"/>
  <c r="AE131" i="55"/>
  <c r="AD131" i="55"/>
  <c r="AC131" i="55"/>
  <c r="AA131" i="55"/>
  <c r="Z131" i="55"/>
  <c r="Y131" i="55"/>
  <c r="X131" i="55"/>
  <c r="W131" i="55"/>
  <c r="V131" i="55"/>
  <c r="U131" i="55"/>
  <c r="T131" i="55"/>
  <c r="J131" i="55"/>
  <c r="AB131" i="55" s="1"/>
  <c r="AH128" i="55"/>
  <c r="AG128" i="55"/>
  <c r="AF128" i="55"/>
  <c r="AE128" i="55"/>
  <c r="AD128" i="55"/>
  <c r="AC128" i="55"/>
  <c r="AB128" i="55"/>
  <c r="AA128" i="55"/>
  <c r="Z128" i="55"/>
  <c r="Y128" i="55"/>
  <c r="X128" i="55"/>
  <c r="W128" i="55"/>
  <c r="V128" i="55"/>
  <c r="U128" i="55"/>
  <c r="T128" i="55"/>
  <c r="AH127" i="55"/>
  <c r="AG127" i="55"/>
  <c r="AF127" i="55"/>
  <c r="AE127" i="55"/>
  <c r="AD127" i="55"/>
  <c r="AC127" i="55"/>
  <c r="AB127" i="55"/>
  <c r="AA127" i="55"/>
  <c r="Z127" i="55"/>
  <c r="Y127" i="55"/>
  <c r="X127" i="55"/>
  <c r="W127" i="55"/>
  <c r="V127" i="55"/>
  <c r="U127" i="55"/>
  <c r="T127" i="55"/>
  <c r="W126" i="55"/>
  <c r="V126" i="55"/>
  <c r="U126" i="55"/>
  <c r="AG125" i="55"/>
  <c r="AF125" i="55"/>
  <c r="AD125" i="55"/>
  <c r="AC125" i="55"/>
  <c r="AA125" i="55"/>
  <c r="Z125" i="55"/>
  <c r="X125" i="55"/>
  <c r="W125" i="55"/>
  <c r="V125" i="55"/>
  <c r="U125" i="55"/>
  <c r="AH121" i="55"/>
  <c r="AG121" i="55"/>
  <c r="AF121" i="55"/>
  <c r="AE121" i="55"/>
  <c r="AD121" i="55"/>
  <c r="AC121" i="55"/>
  <c r="AA121" i="55"/>
  <c r="Z121" i="55"/>
  <c r="Y121" i="55"/>
  <c r="X121" i="55"/>
  <c r="W121" i="55"/>
  <c r="V121" i="55"/>
  <c r="U121" i="55"/>
  <c r="T121" i="55"/>
  <c r="J121" i="55"/>
  <c r="AB121" i="55" s="1"/>
  <c r="AH119" i="55"/>
  <c r="AG119" i="55"/>
  <c r="AF119" i="55"/>
  <c r="AE119" i="55"/>
  <c r="AD119" i="55"/>
  <c r="AC119" i="55"/>
  <c r="AA119" i="55"/>
  <c r="Z119" i="55"/>
  <c r="Y119" i="55"/>
  <c r="X119" i="55"/>
  <c r="W119" i="55"/>
  <c r="V119" i="55"/>
  <c r="U119" i="55"/>
  <c r="T119" i="55"/>
  <c r="J119" i="55"/>
  <c r="AB119" i="55" s="1"/>
  <c r="AH109" i="55"/>
  <c r="AG109" i="55"/>
  <c r="AF109" i="55"/>
  <c r="AE109" i="55"/>
  <c r="AD109" i="55"/>
  <c r="AC109" i="55"/>
  <c r="AB109" i="55"/>
  <c r="AA109" i="55"/>
  <c r="Z109" i="55"/>
  <c r="Y109" i="55"/>
  <c r="X109" i="55"/>
  <c r="W109" i="55"/>
  <c r="V109" i="55"/>
  <c r="U109" i="55"/>
  <c r="T109" i="55"/>
  <c r="AH107" i="55"/>
  <c r="AG107" i="55"/>
  <c r="AF107" i="55"/>
  <c r="AE107" i="55"/>
  <c r="AD107" i="55"/>
  <c r="AC107" i="55"/>
  <c r="AA107" i="55"/>
  <c r="Z107" i="55"/>
  <c r="Y107" i="55"/>
  <c r="X107" i="55"/>
  <c r="W107" i="55"/>
  <c r="V107" i="55"/>
  <c r="U107" i="55"/>
  <c r="T107" i="55"/>
  <c r="AH105" i="55"/>
  <c r="AG105" i="55"/>
  <c r="AF105" i="55"/>
  <c r="AE105" i="55"/>
  <c r="AD105" i="55"/>
  <c r="AC105" i="55"/>
  <c r="AA105" i="55"/>
  <c r="Z105" i="55"/>
  <c r="Y105" i="55"/>
  <c r="X105" i="55"/>
  <c r="W105" i="55"/>
  <c r="V105" i="55"/>
  <c r="U105" i="55"/>
  <c r="T105" i="55"/>
  <c r="J105" i="55"/>
  <c r="AB105" i="55" s="1"/>
  <c r="AH103" i="55"/>
  <c r="AF103" i="55"/>
  <c r="AC103" i="55"/>
  <c r="AH101" i="55"/>
  <c r="AG101" i="55"/>
  <c r="AF101" i="55"/>
  <c r="AE101" i="55"/>
  <c r="AD101" i="55"/>
  <c r="AC101" i="55"/>
  <c r="AA101" i="55"/>
  <c r="Z101" i="55"/>
  <c r="Y101" i="55"/>
  <c r="X101" i="55"/>
  <c r="W101" i="55"/>
  <c r="V101" i="55"/>
  <c r="U101" i="55"/>
  <c r="T101" i="55"/>
  <c r="J101" i="55"/>
  <c r="AB101" i="55" s="1"/>
  <c r="AH99" i="55"/>
  <c r="AG99" i="55"/>
  <c r="AF99" i="55"/>
  <c r="AE99" i="55"/>
  <c r="AD99" i="55"/>
  <c r="AC99" i="55"/>
  <c r="AA99" i="55"/>
  <c r="Z99" i="55"/>
  <c r="Y99" i="55"/>
  <c r="X99" i="55"/>
  <c r="W99" i="55"/>
  <c r="V99" i="55"/>
  <c r="T99" i="55"/>
  <c r="J99" i="55"/>
  <c r="AB99" i="55" s="1"/>
  <c r="AH97" i="55"/>
  <c r="AG97" i="55"/>
  <c r="AF97" i="55"/>
  <c r="AE97" i="55"/>
  <c r="AD97" i="55"/>
  <c r="AC97" i="55"/>
  <c r="AB97" i="55"/>
  <c r="AA97" i="55"/>
  <c r="Z97" i="55"/>
  <c r="Y97" i="55"/>
  <c r="X97" i="55"/>
  <c r="W97" i="55"/>
  <c r="V97" i="55"/>
  <c r="U97" i="55"/>
  <c r="T97" i="55"/>
  <c r="J97" i="55"/>
  <c r="AH94" i="55"/>
  <c r="AG94" i="55"/>
  <c r="AF94" i="55"/>
  <c r="AE94" i="55"/>
  <c r="AD94" i="55"/>
  <c r="AC94" i="55"/>
  <c r="AB94" i="55"/>
  <c r="AA94" i="55"/>
  <c r="Z94" i="55"/>
  <c r="Y94" i="55"/>
  <c r="X94" i="55"/>
  <c r="W94" i="55"/>
  <c r="V94" i="55"/>
  <c r="U94" i="55"/>
  <c r="T94" i="55"/>
  <c r="AH93" i="55"/>
  <c r="AG93" i="55"/>
  <c r="AF93" i="55"/>
  <c r="AE93" i="55"/>
  <c r="AD93" i="55"/>
  <c r="AC93" i="55"/>
  <c r="AB93" i="55"/>
  <c r="AA93" i="55"/>
  <c r="Z93" i="55"/>
  <c r="Y93" i="55"/>
  <c r="X93" i="55"/>
  <c r="W93" i="55"/>
  <c r="V93" i="55"/>
  <c r="U93" i="55"/>
  <c r="T93" i="55"/>
  <c r="AG91" i="55"/>
  <c r="AF91" i="55"/>
  <c r="AD91" i="55"/>
  <c r="AC91" i="55"/>
  <c r="AA91" i="55"/>
  <c r="Z91" i="55"/>
  <c r="X91" i="55"/>
  <c r="W91" i="55"/>
  <c r="V91" i="55"/>
  <c r="U91" i="55"/>
  <c r="AH87" i="55"/>
  <c r="AG87" i="55"/>
  <c r="AF87" i="55"/>
  <c r="AE87" i="55"/>
  <c r="AD87" i="55"/>
  <c r="AC87" i="55"/>
  <c r="AA87" i="55"/>
  <c r="Z87" i="55"/>
  <c r="Y87" i="55"/>
  <c r="X87" i="55"/>
  <c r="W87" i="55"/>
  <c r="V87" i="55"/>
  <c r="U87" i="55"/>
  <c r="T87" i="55"/>
  <c r="J87" i="55"/>
  <c r="AB87" i="55" s="1"/>
  <c r="AH85" i="55"/>
  <c r="AG85" i="55"/>
  <c r="AF85" i="55"/>
  <c r="AE85" i="55"/>
  <c r="AD85" i="55"/>
  <c r="AC85" i="55"/>
  <c r="AA85" i="55"/>
  <c r="Z85" i="55"/>
  <c r="Y85" i="55"/>
  <c r="X85" i="55"/>
  <c r="W85" i="55"/>
  <c r="V85" i="55"/>
  <c r="U85" i="55"/>
  <c r="T85" i="55"/>
  <c r="J85" i="55"/>
  <c r="AB85" i="55" s="1"/>
  <c r="AH75" i="55"/>
  <c r="AG75" i="55"/>
  <c r="AF75" i="55"/>
  <c r="AE75" i="55"/>
  <c r="AD75" i="55"/>
  <c r="AC75" i="55"/>
  <c r="AB75" i="55"/>
  <c r="AA75" i="55"/>
  <c r="Z75" i="55"/>
  <c r="Y75" i="55"/>
  <c r="X75" i="55"/>
  <c r="W75" i="55"/>
  <c r="V75" i="55"/>
  <c r="U75" i="55"/>
  <c r="T75" i="55"/>
  <c r="AH73" i="55"/>
  <c r="AG73" i="55"/>
  <c r="AF73" i="55"/>
  <c r="AE73" i="55"/>
  <c r="AD73" i="55"/>
  <c r="AC73" i="55"/>
  <c r="AA73" i="55"/>
  <c r="Z73" i="55"/>
  <c r="X73" i="55"/>
  <c r="W73" i="55"/>
  <c r="V73" i="55"/>
  <c r="U73" i="55"/>
  <c r="T73" i="55"/>
  <c r="J73" i="55"/>
  <c r="AB73" i="55" s="1"/>
  <c r="AH71" i="55"/>
  <c r="AG71" i="55"/>
  <c r="AF71" i="55"/>
  <c r="AE71" i="55"/>
  <c r="AD71" i="55"/>
  <c r="AC71" i="55"/>
  <c r="AB71" i="55"/>
  <c r="AA71" i="55"/>
  <c r="Z71" i="55"/>
  <c r="X71" i="55"/>
  <c r="W71" i="55"/>
  <c r="V71" i="55"/>
  <c r="U71" i="55"/>
  <c r="AH67" i="55"/>
  <c r="AG67" i="55"/>
  <c r="AF67" i="55"/>
  <c r="AE67" i="55"/>
  <c r="AD67" i="55"/>
  <c r="AC67" i="55"/>
  <c r="AH65" i="55"/>
  <c r="AG65" i="55"/>
  <c r="AF65" i="55"/>
  <c r="AE65" i="55"/>
  <c r="AD65" i="55"/>
  <c r="AC65" i="55"/>
  <c r="AB65" i="55"/>
  <c r="AA65" i="55"/>
  <c r="Z65" i="55"/>
  <c r="X65" i="55"/>
  <c r="W65" i="55"/>
  <c r="V65" i="55"/>
  <c r="U65" i="55"/>
  <c r="T65" i="55"/>
  <c r="AH63" i="55"/>
  <c r="AG63" i="55"/>
  <c r="AF63" i="55"/>
  <c r="AE63" i="55"/>
  <c r="AD63" i="55"/>
  <c r="AC63" i="55"/>
  <c r="AB63" i="55"/>
  <c r="AA63" i="55"/>
  <c r="Z63" i="55"/>
  <c r="X63" i="55"/>
  <c r="W63" i="55"/>
  <c r="V63" i="55"/>
  <c r="U63" i="55"/>
  <c r="T63" i="55"/>
  <c r="AH61" i="55"/>
  <c r="AG61" i="55"/>
  <c r="AF61" i="55"/>
  <c r="AE61" i="55"/>
  <c r="AD61" i="55"/>
  <c r="AC61" i="55"/>
  <c r="AB61" i="55"/>
  <c r="AA61" i="55"/>
  <c r="Z61" i="55"/>
  <c r="X61" i="55"/>
  <c r="W61" i="55"/>
  <c r="V61" i="55"/>
  <c r="U61" i="55"/>
  <c r="T61" i="55"/>
  <c r="AF57" i="55"/>
  <c r="AE57" i="55"/>
  <c r="AD57" i="55"/>
  <c r="AC57" i="55"/>
  <c r="AH56" i="55"/>
  <c r="AG56" i="55"/>
  <c r="AE56" i="55"/>
  <c r="AD56" i="55"/>
  <c r="AB56" i="55"/>
  <c r="AE55" i="55"/>
  <c r="AB55" i="55"/>
  <c r="AA55" i="55"/>
  <c r="AH54" i="55"/>
  <c r="AG54" i="55"/>
  <c r="AF54" i="55"/>
  <c r="AE54" i="55"/>
  <c r="AD54" i="55"/>
  <c r="AC54" i="55"/>
  <c r="AB54" i="55"/>
  <c r="AA54" i="55"/>
  <c r="Z54" i="55"/>
  <c r="X54" i="55"/>
  <c r="W54" i="55"/>
  <c r="V54" i="55"/>
  <c r="U54" i="55"/>
  <c r="T54" i="55"/>
  <c r="AH53" i="55"/>
  <c r="AG53" i="55"/>
  <c r="AF53" i="55"/>
  <c r="AE53" i="55"/>
  <c r="AD53" i="55"/>
  <c r="AC53" i="55"/>
  <c r="AB53" i="55"/>
  <c r="AA53" i="55"/>
  <c r="Z53" i="55"/>
  <c r="X53" i="55"/>
  <c r="W53" i="55"/>
  <c r="V53" i="55"/>
  <c r="U53" i="55"/>
  <c r="T53" i="55"/>
  <c r="AG51" i="55"/>
  <c r="AF51" i="55"/>
  <c r="AE51" i="55"/>
  <c r="AD51" i="55"/>
  <c r="AC51" i="55"/>
  <c r="AB51" i="55"/>
  <c r="AA51" i="55"/>
  <c r="Z51" i="55"/>
  <c r="X51" i="55"/>
  <c r="W51" i="55"/>
  <c r="V51" i="55"/>
  <c r="AH47" i="55"/>
  <c r="AG47" i="55"/>
  <c r="AF47" i="55"/>
  <c r="AE47" i="55"/>
  <c r="AD47" i="55"/>
  <c r="AC47" i="55"/>
  <c r="AB47" i="55"/>
  <c r="AA47" i="55"/>
  <c r="Z47" i="55"/>
  <c r="X47" i="55"/>
  <c r="W47" i="55"/>
  <c r="V47" i="55"/>
  <c r="U47" i="55"/>
  <c r="T47" i="55"/>
  <c r="AH45" i="55"/>
  <c r="AG45" i="55"/>
  <c r="AF45" i="55"/>
  <c r="AE45" i="55"/>
  <c r="AD45" i="55"/>
  <c r="AC45" i="55"/>
  <c r="AB45" i="55"/>
  <c r="AA45" i="55"/>
  <c r="Z45" i="55"/>
  <c r="X45" i="55"/>
  <c r="W45" i="55"/>
  <c r="V45" i="55"/>
  <c r="U45" i="55"/>
  <c r="T45" i="55"/>
  <c r="AH37" i="55"/>
  <c r="AG37" i="55"/>
  <c r="AF37" i="55"/>
  <c r="AE37" i="55"/>
  <c r="AD37" i="55"/>
  <c r="AC37" i="55"/>
  <c r="AB37" i="55"/>
  <c r="AA37" i="55"/>
  <c r="Z37" i="55"/>
  <c r="Y37" i="55"/>
  <c r="X37" i="55"/>
  <c r="W37" i="55"/>
  <c r="V37" i="55"/>
  <c r="U37" i="55"/>
  <c r="T37" i="55"/>
  <c r="AH35" i="55"/>
  <c r="AG35" i="55"/>
  <c r="AF35" i="55"/>
  <c r="AE35" i="55"/>
  <c r="AD35" i="55"/>
  <c r="AC35" i="55"/>
  <c r="AA35" i="55"/>
  <c r="Z35" i="55"/>
  <c r="X35" i="55"/>
  <c r="W35" i="55"/>
  <c r="V35" i="55"/>
  <c r="U35" i="55"/>
  <c r="T35" i="55"/>
  <c r="J35" i="55"/>
  <c r="AB35" i="55" s="1"/>
  <c r="AH33" i="55"/>
  <c r="AG33" i="55"/>
  <c r="AF33" i="55"/>
  <c r="AE33" i="55"/>
  <c r="AD33" i="55"/>
  <c r="AC33" i="55"/>
  <c r="AB33" i="55"/>
  <c r="AA33" i="55"/>
  <c r="Z33" i="55"/>
  <c r="X33" i="55"/>
  <c r="W33" i="55"/>
  <c r="V33" i="55"/>
  <c r="U33" i="55"/>
  <c r="T33" i="55"/>
  <c r="AH29" i="55"/>
  <c r="AG29" i="55"/>
  <c r="AF29" i="55"/>
  <c r="AE29" i="55"/>
  <c r="AD29" i="55"/>
  <c r="AC29" i="55"/>
  <c r="AH27" i="55"/>
  <c r="AG27" i="55"/>
  <c r="AF27" i="55"/>
  <c r="AE27" i="55"/>
  <c r="AD27" i="55"/>
  <c r="AC27" i="55"/>
  <c r="AB27" i="55"/>
  <c r="AA27" i="55"/>
  <c r="Z27" i="55"/>
  <c r="X27" i="55"/>
  <c r="W27" i="55"/>
  <c r="V27" i="55"/>
  <c r="U27" i="55"/>
  <c r="T27" i="55"/>
  <c r="AH25" i="55"/>
  <c r="AG25" i="55"/>
  <c r="AF25" i="55"/>
  <c r="AE25" i="55"/>
  <c r="AD25" i="55"/>
  <c r="AC25" i="55"/>
  <c r="AB25" i="55"/>
  <c r="AA25" i="55"/>
  <c r="Z25" i="55"/>
  <c r="X25" i="55"/>
  <c r="W25" i="55"/>
  <c r="V25" i="55"/>
  <c r="U25" i="55"/>
  <c r="T25" i="55"/>
  <c r="AH23" i="55"/>
  <c r="AG23" i="55"/>
  <c r="AF23" i="55"/>
  <c r="AE23" i="55"/>
  <c r="AD23" i="55"/>
  <c r="AC23" i="55"/>
  <c r="AA23" i="55"/>
  <c r="Z23" i="55"/>
  <c r="X23" i="55"/>
  <c r="W23" i="55"/>
  <c r="V23" i="55"/>
  <c r="U23" i="55"/>
  <c r="T23" i="55"/>
  <c r="J23" i="55"/>
  <c r="AB23" i="55" s="1"/>
  <c r="AG21" i="55"/>
  <c r="AE21" i="55"/>
  <c r="AB21" i="55"/>
  <c r="AA21" i="55"/>
  <c r="X21" i="55"/>
  <c r="W21" i="55"/>
  <c r="V21" i="55"/>
  <c r="U21" i="55"/>
  <c r="T21" i="55"/>
  <c r="AD20" i="55"/>
  <c r="AB20" i="55"/>
  <c r="AA20" i="55"/>
  <c r="AF19" i="55"/>
  <c r="AE19" i="55"/>
  <c r="AD19" i="55"/>
  <c r="AC19" i="55"/>
  <c r="AH18" i="55"/>
  <c r="AG18" i="55"/>
  <c r="AE18" i="55"/>
  <c r="AD18" i="55"/>
  <c r="AB18" i="55"/>
  <c r="AE17" i="55"/>
  <c r="AB17" i="55"/>
  <c r="AA17" i="55"/>
  <c r="AH16" i="55"/>
  <c r="AG16" i="55"/>
  <c r="AF16" i="55"/>
  <c r="AE16" i="55"/>
  <c r="AD16" i="55"/>
  <c r="AC16" i="55"/>
  <c r="AB16" i="55"/>
  <c r="AA16" i="55"/>
  <c r="Z16" i="55"/>
  <c r="X16" i="55"/>
  <c r="W16" i="55"/>
  <c r="V16" i="55"/>
  <c r="U16" i="55"/>
  <c r="T16" i="55"/>
  <c r="AH15" i="55"/>
  <c r="AG15" i="55"/>
  <c r="AF15" i="55"/>
  <c r="AE15" i="55"/>
  <c r="AD15" i="55"/>
  <c r="AC15" i="55"/>
  <c r="AB15" i="55"/>
  <c r="AA15" i="55"/>
  <c r="Z15" i="55"/>
  <c r="X15" i="55"/>
  <c r="W15" i="55"/>
  <c r="V15" i="55"/>
  <c r="U15" i="55"/>
  <c r="T15" i="55"/>
  <c r="W14" i="55"/>
  <c r="V14" i="55"/>
  <c r="U14" i="55"/>
  <c r="AG13" i="55"/>
  <c r="AF13" i="55"/>
  <c r="AE13" i="55"/>
  <c r="AD13" i="55"/>
  <c r="AC13" i="55"/>
  <c r="AB13" i="55"/>
  <c r="AA13" i="55"/>
  <c r="Z13" i="55"/>
  <c r="X13" i="55"/>
  <c r="W13" i="55"/>
  <c r="V13" i="55"/>
  <c r="U13" i="55"/>
  <c r="AH9" i="55"/>
  <c r="AG9" i="55"/>
  <c r="AF9" i="55"/>
  <c r="AE9" i="55"/>
  <c r="AD9" i="55"/>
  <c r="AC9" i="55"/>
  <c r="AB9" i="55"/>
  <c r="AA9" i="55"/>
  <c r="Z9" i="55"/>
  <c r="X9" i="55"/>
  <c r="W9" i="55"/>
  <c r="V9" i="55"/>
  <c r="U9" i="55"/>
  <c r="T9" i="55"/>
  <c r="AH7" i="55"/>
  <c r="AG7" i="55"/>
  <c r="AF7" i="55"/>
  <c r="AE7" i="55"/>
  <c r="AD7" i="55"/>
  <c r="AC7" i="55"/>
  <c r="AB7" i="55"/>
  <c r="AA7" i="55"/>
  <c r="Z7" i="55"/>
  <c r="X7" i="55"/>
  <c r="W7" i="55"/>
  <c r="V7" i="55"/>
  <c r="U7" i="55"/>
  <c r="T7" i="55"/>
  <c r="AH44" i="54"/>
  <c r="AG44" i="54"/>
  <c r="Y44" i="54"/>
  <c r="AH42" i="54"/>
  <c r="AG42" i="54"/>
  <c r="AF42" i="54"/>
  <c r="AE42" i="54"/>
  <c r="AD42" i="54"/>
  <c r="AA42" i="54"/>
  <c r="Z42" i="54"/>
  <c r="X42" i="54"/>
  <c r="W42" i="54"/>
  <c r="V42" i="54"/>
  <c r="U42" i="54"/>
  <c r="T42" i="54"/>
  <c r="K42" i="54"/>
  <c r="J42" i="54"/>
  <c r="AH40" i="54"/>
  <c r="AG40" i="54"/>
  <c r="AF40" i="54"/>
  <c r="AE40" i="54"/>
  <c r="AD40" i="54"/>
  <c r="AC40" i="54"/>
  <c r="AB40" i="54"/>
  <c r="AA40" i="54"/>
  <c r="Z40" i="54"/>
  <c r="X40" i="54"/>
  <c r="W40" i="54"/>
  <c r="V40" i="54"/>
  <c r="U40" i="54"/>
  <c r="T40" i="54"/>
  <c r="AH39" i="54"/>
  <c r="AG39" i="54"/>
  <c r="AE39" i="54"/>
  <c r="AD39" i="54"/>
  <c r="AC39" i="54"/>
  <c r="AB39" i="54"/>
  <c r="AA39" i="54"/>
  <c r="Z39" i="54"/>
  <c r="X39" i="54"/>
  <c r="W39" i="54"/>
  <c r="V39" i="54"/>
  <c r="U39" i="54"/>
  <c r="T39" i="54"/>
  <c r="AH38" i="54"/>
  <c r="AG38" i="54"/>
  <c r="AE38" i="54"/>
  <c r="AD38" i="54"/>
  <c r="AC38" i="54"/>
  <c r="AB38" i="54"/>
  <c r="AA38" i="54"/>
  <c r="Z38" i="54"/>
  <c r="X38" i="54"/>
  <c r="W38" i="54"/>
  <c r="V38" i="54"/>
  <c r="U38" i="54"/>
  <c r="T38" i="54"/>
  <c r="AH37" i="54"/>
  <c r="AF37" i="54"/>
  <c r="AE37" i="54"/>
  <c r="AD37" i="54"/>
  <c r="AC37" i="54"/>
  <c r="AB37" i="54"/>
  <c r="AA37" i="54"/>
  <c r="Z37" i="54"/>
  <c r="X37" i="54"/>
  <c r="W37" i="54"/>
  <c r="V37" i="54"/>
  <c r="U37" i="54"/>
  <c r="T37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AB32" i="54"/>
  <c r="AA32" i="54"/>
  <c r="Z32" i="54"/>
  <c r="Y32" i="54"/>
  <c r="AE31" i="54"/>
  <c r="AB30" i="54"/>
  <c r="AA30" i="54"/>
  <c r="Z30" i="54"/>
  <c r="AH29" i="54"/>
  <c r="AG29" i="54"/>
  <c r="AF29" i="54"/>
  <c r="AE29" i="54"/>
  <c r="AD29" i="54"/>
  <c r="AC29" i="54"/>
  <c r="AB29" i="54"/>
  <c r="AA29" i="54"/>
  <c r="Z29" i="54"/>
  <c r="Y29" i="54"/>
  <c r="X29" i="54"/>
  <c r="U28" i="54"/>
  <c r="AC27" i="54"/>
  <c r="Z27" i="54"/>
  <c r="U27" i="54"/>
  <c r="AC26" i="54"/>
  <c r="AH25" i="54"/>
  <c r="AG25" i="54"/>
  <c r="AF25" i="54"/>
  <c r="AE25" i="54"/>
  <c r="AD25" i="54"/>
  <c r="AC25" i="54"/>
  <c r="AB25" i="54"/>
  <c r="AA25" i="54"/>
  <c r="Z25" i="54"/>
  <c r="Y25" i="54"/>
  <c r="X25" i="54"/>
  <c r="W25" i="54"/>
  <c r="V25" i="54"/>
  <c r="U25" i="54"/>
  <c r="T25" i="54"/>
  <c r="AH24" i="54"/>
  <c r="AG24" i="54"/>
  <c r="AF24" i="54"/>
  <c r="AE24" i="54"/>
  <c r="X24" i="54"/>
  <c r="W24" i="54"/>
  <c r="V24" i="54"/>
  <c r="U24" i="54"/>
  <c r="T24" i="54"/>
  <c r="AH23" i="54"/>
  <c r="AG23" i="54"/>
  <c r="AF23" i="54"/>
  <c r="AE23" i="54"/>
  <c r="Z23" i="54"/>
  <c r="X23" i="54"/>
  <c r="W23" i="54"/>
  <c r="V23" i="54"/>
  <c r="U23" i="54"/>
  <c r="T23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E20" i="54"/>
  <c r="D20" i="54"/>
  <c r="C20" i="54"/>
  <c r="B20" i="54"/>
  <c r="AH18" i="54"/>
  <c r="AG18" i="54"/>
  <c r="AF18" i="54"/>
  <c r="AE18" i="54"/>
  <c r="AD18" i="54"/>
  <c r="AC18" i="54"/>
  <c r="AB18" i="54"/>
  <c r="AA18" i="54"/>
  <c r="Z18" i="54"/>
  <c r="Y18" i="54"/>
  <c r="X18" i="54"/>
  <c r="W18" i="54"/>
  <c r="V18" i="54"/>
  <c r="U18" i="54"/>
  <c r="T18" i="54"/>
  <c r="AH17" i="54"/>
  <c r="AG17" i="54"/>
  <c r="AF17" i="54"/>
  <c r="AE17" i="54"/>
  <c r="AD17" i="54"/>
  <c r="AC17" i="54"/>
  <c r="AB17" i="54"/>
  <c r="AA17" i="54"/>
  <c r="Z17" i="54"/>
  <c r="Y17" i="54"/>
  <c r="X17" i="54"/>
  <c r="W17" i="54"/>
  <c r="V17" i="54"/>
  <c r="U17" i="54"/>
  <c r="T17" i="54"/>
  <c r="AH16" i="54"/>
  <c r="AG16" i="54"/>
  <c r="AF16" i="54"/>
  <c r="AE16" i="54"/>
  <c r="AD16" i="54"/>
  <c r="AC16" i="54"/>
  <c r="AB16" i="54"/>
  <c r="AA16" i="54"/>
  <c r="Z16" i="54"/>
  <c r="Y16" i="54"/>
  <c r="X16" i="54"/>
  <c r="W16" i="54"/>
  <c r="V16" i="54"/>
  <c r="U16" i="54"/>
  <c r="T16" i="54"/>
  <c r="V15" i="54"/>
  <c r="T15" i="54"/>
  <c r="AH14" i="54"/>
  <c r="AG14" i="54"/>
  <c r="AF14" i="54"/>
  <c r="AE14" i="54"/>
  <c r="AD14" i="54"/>
  <c r="AB14" i="54"/>
  <c r="AA14" i="54"/>
  <c r="Z14" i="54"/>
  <c r="Y14" i="54"/>
  <c r="X14" i="54"/>
  <c r="W14" i="54"/>
  <c r="V14" i="54"/>
  <c r="U14" i="54"/>
  <c r="T14" i="54"/>
  <c r="AH13" i="54"/>
  <c r="AG13" i="54"/>
  <c r="AF13" i="54"/>
  <c r="AE13" i="54"/>
  <c r="AD13" i="54"/>
  <c r="AC13" i="54"/>
  <c r="AB13" i="54"/>
  <c r="AA13" i="54"/>
  <c r="Z13" i="54"/>
  <c r="Y13" i="54"/>
  <c r="X13" i="54"/>
  <c r="W13" i="54"/>
  <c r="V13" i="54"/>
  <c r="U13" i="54"/>
  <c r="T13" i="54"/>
  <c r="AH12" i="54"/>
  <c r="AF12" i="54"/>
  <c r="AD12" i="54"/>
  <c r="AC12" i="54"/>
  <c r="AB12" i="54"/>
  <c r="AA12" i="54"/>
  <c r="Z12" i="54"/>
  <c r="Y12" i="54"/>
  <c r="X12" i="54"/>
  <c r="T12" i="54"/>
  <c r="AH11" i="54"/>
  <c r="AG11" i="54"/>
  <c r="AF11" i="54"/>
  <c r="AE11" i="54"/>
  <c r="AD11" i="54"/>
  <c r="AC11" i="54"/>
  <c r="AB11" i="54"/>
  <c r="AA11" i="54"/>
  <c r="Z11" i="54"/>
  <c r="Y11" i="54"/>
  <c r="X11" i="54"/>
  <c r="W11" i="54"/>
  <c r="V11" i="54"/>
  <c r="U11" i="54"/>
  <c r="T11" i="54"/>
  <c r="AH10" i="54"/>
  <c r="AG10" i="54"/>
  <c r="AF10" i="54"/>
  <c r="AE10" i="54"/>
  <c r="AD10" i="54"/>
  <c r="AC10" i="54"/>
  <c r="AB10" i="54"/>
  <c r="AA10" i="54"/>
  <c r="Z10" i="54"/>
  <c r="Y10" i="54"/>
  <c r="X10" i="54"/>
  <c r="W10" i="54"/>
  <c r="V10" i="54"/>
  <c r="U10" i="54"/>
  <c r="T10" i="54"/>
  <c r="AH9" i="54"/>
  <c r="AG9" i="54"/>
  <c r="AF9" i="54"/>
  <c r="AE9" i="54"/>
  <c r="AD9" i="54"/>
  <c r="AC9" i="54"/>
  <c r="AB9" i="54"/>
  <c r="AA9" i="54"/>
  <c r="Z9" i="54"/>
  <c r="Y9" i="54"/>
  <c r="X9" i="54"/>
  <c r="W9" i="54"/>
  <c r="V9" i="54"/>
  <c r="U9" i="54"/>
  <c r="T9" i="54"/>
  <c r="AH8" i="54"/>
  <c r="N44" i="53"/>
  <c r="K42" i="53"/>
  <c r="J42" i="53"/>
  <c r="J44" i="53" s="1"/>
  <c r="P34" i="53"/>
  <c r="N34" i="53"/>
  <c r="M34" i="53"/>
  <c r="L34" i="53"/>
  <c r="K34" i="53"/>
  <c r="J34" i="53"/>
  <c r="I34" i="53"/>
  <c r="H34" i="53"/>
  <c r="H44" i="53" s="1"/>
  <c r="G34" i="53"/>
  <c r="F34" i="53"/>
  <c r="F44" i="53" s="1"/>
  <c r="E34" i="53"/>
  <c r="D34" i="53"/>
  <c r="C34" i="53"/>
  <c r="B34" i="53"/>
  <c r="Q20" i="53"/>
  <c r="P20" i="53"/>
  <c r="O20" i="53"/>
  <c r="N20" i="53"/>
  <c r="M20" i="53"/>
  <c r="L20" i="53"/>
  <c r="K20" i="53"/>
  <c r="J20" i="53"/>
  <c r="I20" i="53"/>
  <c r="H20" i="53"/>
  <c r="G20" i="53"/>
  <c r="F20" i="53"/>
  <c r="E20" i="53"/>
  <c r="D20" i="53"/>
  <c r="C20" i="53"/>
  <c r="B20" i="53"/>
  <c r="D44" i="53" l="1"/>
  <c r="E44" i="53"/>
  <c r="M44" i="53"/>
  <c r="L44" i="53"/>
  <c r="I44" i="53"/>
  <c r="K44" i="53"/>
  <c r="B44" i="53"/>
  <c r="C44" i="53"/>
  <c r="H24" i="58"/>
  <c r="J125" i="56"/>
  <c r="AB125" i="56" s="1"/>
  <c r="AB99" i="56"/>
  <c r="J107" i="55"/>
  <c r="AB107" i="55" s="1"/>
  <c r="J175" i="55"/>
  <c r="AB175" i="55" s="1"/>
  <c r="AB153" i="55"/>
  <c r="F49" i="56"/>
  <c r="X49" i="56" s="1"/>
  <c r="J87" i="56"/>
  <c r="AB87" i="56" s="1"/>
  <c r="J141" i="55"/>
  <c r="AB141" i="55" s="1"/>
  <c r="J209" i="55"/>
  <c r="AB209" i="55" s="1"/>
  <c r="AB34" i="54"/>
  <c r="C44" i="54"/>
  <c r="U44" i="54" s="1"/>
  <c r="AF34" i="54"/>
  <c r="D44" i="54"/>
  <c r="V44" i="54" s="1"/>
  <c r="L44" i="54"/>
  <c r="AD44" i="54" s="1"/>
  <c r="M44" i="54"/>
  <c r="AE44" i="54" s="1"/>
  <c r="Z20" i="54"/>
  <c r="AH20" i="54"/>
  <c r="F44" i="54"/>
  <c r="X44" i="54" s="1"/>
  <c r="AG20" i="54"/>
  <c r="N44" i="54"/>
  <c r="AF44" i="54" s="1"/>
  <c r="AA20" i="54"/>
  <c r="Y34" i="54"/>
  <c r="AG34" i="54"/>
  <c r="J44" i="54"/>
  <c r="AB44" i="54" s="1"/>
  <c r="H44" i="54"/>
  <c r="Z44" i="54" s="1"/>
  <c r="AH34" i="54"/>
  <c r="K44" i="54"/>
  <c r="AC44" i="54" s="1"/>
  <c r="AB42" i="54"/>
  <c r="I44" i="54"/>
  <c r="AA44" i="54" s="1"/>
  <c r="B44" i="54"/>
  <c r="T44" i="54" s="1"/>
  <c r="E44" i="54"/>
  <c r="W44" i="54" s="1"/>
  <c r="Z34" i="54"/>
  <c r="AC42" i="54"/>
  <c r="T20" i="54"/>
  <c r="AB20" i="54"/>
  <c r="AA34" i="54"/>
  <c r="U20" i="54"/>
  <c r="T34" i="54"/>
  <c r="V20" i="54"/>
  <c r="AD20" i="54"/>
  <c r="U34" i="54"/>
  <c r="AC34" i="54"/>
  <c r="W20" i="54"/>
  <c r="AE20" i="54"/>
  <c r="V34" i="54"/>
  <c r="AD34" i="54"/>
  <c r="X20" i="54"/>
  <c r="AF20" i="54"/>
  <c r="W34" i="54"/>
  <c r="AE34" i="54"/>
  <c r="AC20" i="54"/>
  <c r="Y20" i="54"/>
  <c r="X34" i="54"/>
</calcChain>
</file>

<file path=xl/sharedStrings.xml><?xml version="1.0" encoding="utf-8"?>
<sst xmlns="http://schemas.openxmlformats.org/spreadsheetml/2006/main" count="10040" uniqueCount="590">
  <si>
    <r>
      <rPr>
        <b/>
        <sz val="11"/>
        <color rgb="FF008290"/>
        <rFont val="Calibri"/>
        <family val="2"/>
        <scheme val="minor"/>
      </rPr>
      <t>Table 1:</t>
    </r>
    <r>
      <rPr>
        <b/>
        <sz val="11"/>
        <color indexed="1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Number of farms in each size class with arable crops in the Northern Ireland June 2020 census and the number of samples from each class.</t>
    </r>
  </si>
  <si>
    <t>Size group (hectares)</t>
  </si>
  <si>
    <t xml:space="preserve"> </t>
  </si>
  <si>
    <t>&lt; 5</t>
  </si>
  <si>
    <t>5&lt; 10</t>
  </si>
  <si>
    <t>10 &lt; 20</t>
  </si>
  <si>
    <t>20 &lt; 50</t>
  </si>
  <si>
    <t>50 &lt; 100</t>
  </si>
  <si>
    <t>100+</t>
  </si>
  <si>
    <t>Total</t>
  </si>
  <si>
    <t>County</t>
  </si>
  <si>
    <t>Holdings in size group</t>
  </si>
  <si>
    <t>Holdings sampled</t>
  </si>
  <si>
    <t>Antrim</t>
  </si>
  <si>
    <t>.</t>
  </si>
  <si>
    <t>Armagh</t>
  </si>
  <si>
    <t>Down</t>
  </si>
  <si>
    <t>Londonderry</t>
  </si>
  <si>
    <t>Tyrone</t>
  </si>
  <si>
    <t>Northern Ireland</t>
  </si>
  <si>
    <r>
      <rPr>
        <b/>
        <sz val="11"/>
        <color rgb="FF008290"/>
        <rFont val="Calibri"/>
        <family val="2"/>
        <scheme val="minor"/>
      </rPr>
      <t xml:space="preserve">Table 2:     </t>
    </r>
    <r>
      <rPr>
        <b/>
        <sz val="11"/>
        <color indexed="8"/>
        <rFont val="Calibri"/>
        <family val="2"/>
        <scheme val="minor"/>
      </rPr>
      <t xml:space="preserve"> Total grown area (ha), total surveyed area (ha), number of crops surveyed and percentage of crops surveyed in Northern Ireland, 2020.</t>
    </r>
  </si>
  <si>
    <t>Crop</t>
  </si>
  <si>
    <t>Total grown area (ha)</t>
  </si>
  <si>
    <t>Surveyed area           (ha)</t>
  </si>
  <si>
    <t>Number of crops surveyed</t>
  </si>
  <si>
    <t>Percentage of crops surveyed</t>
  </si>
  <si>
    <t>Early potatoes</t>
  </si>
  <si>
    <t>35%</t>
  </si>
  <si>
    <t>Field beans</t>
  </si>
  <si>
    <t>13%</t>
  </si>
  <si>
    <t>Rye</t>
  </si>
  <si>
    <t>4%</t>
  </si>
  <si>
    <t>Seed potatoes</t>
  </si>
  <si>
    <t>3%</t>
  </si>
  <si>
    <t>Spring barley</t>
  </si>
  <si>
    <t>11%</t>
  </si>
  <si>
    <t>Spring oats</t>
  </si>
  <si>
    <t>Spring wheat</t>
  </si>
  <si>
    <t>26%</t>
  </si>
  <si>
    <t>Triticale</t>
  </si>
  <si>
    <t>29%</t>
  </si>
  <si>
    <t>Maincrop potatoes</t>
  </si>
  <si>
    <t>Winter barley</t>
  </si>
  <si>
    <t>20%</t>
  </si>
  <si>
    <t>Winter oats</t>
  </si>
  <si>
    <t>Winter oilseed rape</t>
  </si>
  <si>
    <t>27%</t>
  </si>
  <si>
    <t>Winter wheat</t>
  </si>
  <si>
    <t>21%</t>
  </si>
  <si>
    <t>All crops</t>
  </si>
  <si>
    <t>15%</t>
  </si>
  <si>
    <t>Pesticide type</t>
  </si>
  <si>
    <t>Fungicides</t>
  </si>
  <si>
    <t>Herbicides &amp; desiccants</t>
  </si>
  <si>
    <t>Insecticides</t>
  </si>
  <si>
    <t>Molluscicides</t>
  </si>
  <si>
    <t>Growth regulators</t>
  </si>
  <si>
    <t>Other treatments</t>
  </si>
  <si>
    <t>Seed treatments</t>
  </si>
  <si>
    <t xml:space="preserve">                       Northern Ireland, 2020.</t>
  </si>
  <si>
    <t>Herbicides &amp; dessicants</t>
  </si>
  <si>
    <t>Other</t>
  </si>
  <si>
    <t>All pesticides</t>
  </si>
  <si>
    <t>Sp ha</t>
  </si>
  <si>
    <t>&lt;1</t>
  </si>
  <si>
    <t>sp apps</t>
  </si>
  <si>
    <t>&lt;1%</t>
  </si>
  <si>
    <t>Crop type</t>
  </si>
  <si>
    <t>Pesticide group &amp; active substance</t>
  </si>
  <si>
    <t>Ametoctradin/dimethomorph</t>
  </si>
  <si>
    <t>Amisulbrom</t>
  </si>
  <si>
    <t>Azoxystrobin</t>
  </si>
  <si>
    <t>Azoxystrobin/chlorothalonil</t>
  </si>
  <si>
    <t>Benthiavalicarb/oxathiapiprolin</t>
  </si>
  <si>
    <t>Benthiavalicarb-isopropyl/mancozeb</t>
  </si>
  <si>
    <t>Benzovindiflupyr</t>
  </si>
  <si>
    <t>Benzovindiflupyr/propiconazole</t>
  </si>
  <si>
    <t>Benzovindiflupyr/prothioconazole</t>
  </si>
  <si>
    <t>Bixafen</t>
  </si>
  <si>
    <t>Bixafen/fluopyram/prothioconazole</t>
  </si>
  <si>
    <t>Bixafen/prothioconazole</t>
  </si>
  <si>
    <t>Bixafen/prothioconazole/spiroxamine</t>
  </si>
  <si>
    <t>Boscalid</t>
  </si>
  <si>
    <t>Boscalid/epoxiconazole</t>
  </si>
  <si>
    <t>Boscalid/metconazole</t>
  </si>
  <si>
    <t>Boscalid/pyraclostrobin</t>
  </si>
  <si>
    <t>Bromuconazole/tebuconazole</t>
  </si>
  <si>
    <t>Chlorothalonil</t>
  </si>
  <si>
    <t>Chlorothalonil/cyproconazole</t>
  </si>
  <si>
    <t>Chlorothalonil/cyproconazole/propiconazole</t>
  </si>
  <si>
    <t>Chlorothalonil/fluxapyroxad</t>
  </si>
  <si>
    <t>Chlorothalonil/proquinazid</t>
  </si>
  <si>
    <t>Cyazofamid</t>
  </si>
  <si>
    <t>Cyflufenamid</t>
  </si>
  <si>
    <t>Cymoxanil</t>
  </si>
  <si>
    <t>Cymoxanil/fluazinam</t>
  </si>
  <si>
    <t>Cymoxanil/mancozeb</t>
  </si>
  <si>
    <t>Cymoxanil/propamocarb hydrochloride</t>
  </si>
  <si>
    <t>Cyprodinil</t>
  </si>
  <si>
    <t>Cyprodinil/isopyrazam</t>
  </si>
  <si>
    <t>Difenoconazole/paclobutrazol</t>
  </si>
  <si>
    <t>Dimethomorph/mancozeb</t>
  </si>
  <si>
    <t>Epoxiconazole</t>
  </si>
  <si>
    <t>Epoxiconazole/fenpropimorph</t>
  </si>
  <si>
    <t>Epoxiconazole/fenpropimorph/kresoxim-methyl</t>
  </si>
  <si>
    <t>Epoxiconazole/fenpropimorph/metrafenone</t>
  </si>
  <si>
    <t>Epoxiconazole/fluxapyroxad</t>
  </si>
  <si>
    <t>Epoxiconazole/fluxapyroxad/pyraclostrobin</t>
  </si>
  <si>
    <t>Epoxiconazole/metrafenone</t>
  </si>
  <si>
    <t>Epoxiconazole/pyraclostrobin</t>
  </si>
  <si>
    <t>Fenpropimorph</t>
  </si>
  <si>
    <t>Fluazinam</t>
  </si>
  <si>
    <t>Fluopicolide/propamocarb hydrochloride</t>
  </si>
  <si>
    <t>Fluopyram/prothioconazole</t>
  </si>
  <si>
    <t>Fluoxastrobin/prothioconazole</t>
  </si>
  <si>
    <t>Fluoxastrobin/prothioconazole/trifloxystrobin</t>
  </si>
  <si>
    <t>Fluxapyroxad</t>
  </si>
  <si>
    <t>Fluxapyroxad/mefentrifluconazole</t>
  </si>
  <si>
    <t>Fluxapyroxad/metconazole</t>
  </si>
  <si>
    <t>Folpet</t>
  </si>
  <si>
    <t>Isopyrazam</t>
  </si>
  <si>
    <t>Isopyrazam/prothioconazole</t>
  </si>
  <si>
    <t>Mancozeb</t>
  </si>
  <si>
    <t>Mandipropamid</t>
  </si>
  <si>
    <t>Metconazole</t>
  </si>
  <si>
    <t>Oxathiapiprolin</t>
  </si>
  <si>
    <t>Prochloraz/proquinazid/tebuconazole</t>
  </si>
  <si>
    <t>Proquinazid</t>
  </si>
  <si>
    <t>Prothioconazole</t>
  </si>
  <si>
    <t>Prothioconazole/spiroxamine</t>
  </si>
  <si>
    <t>Prothioconazole/spiroxamine/tebuconazole</t>
  </si>
  <si>
    <t>Prothioconazole/tebuconazole</t>
  </si>
  <si>
    <t>Prothioconazole/trifloxystrobin</t>
  </si>
  <si>
    <t>Pyraclostrobin</t>
  </si>
  <si>
    <t>Tebuconazole</t>
  </si>
  <si>
    <t>Trifloxystrobin</t>
  </si>
  <si>
    <t>Unknown fungicide</t>
  </si>
  <si>
    <t>All fungicides</t>
  </si>
  <si>
    <t>Aclonifen</t>
  </si>
  <si>
    <t>Amidosulfuron/iodosulfron-methyl-sodium/mesosulfuron-methyl</t>
  </si>
  <si>
    <t>Aminopyralid/propyzamide</t>
  </si>
  <si>
    <t>Bentazone</t>
  </si>
  <si>
    <t>Carfentrazone-ethyl</t>
  </si>
  <si>
    <t>Chlorotoluron/diflufenican/pendimethalin</t>
  </si>
  <si>
    <t>Clomazone</t>
  </si>
  <si>
    <t>Cycloxydim</t>
  </si>
  <si>
    <t>Dicamba/MCPA/mecoprop-p</t>
  </si>
  <si>
    <t>Dicamba/mecoprop-p</t>
  </si>
  <si>
    <t>Diflufenican</t>
  </si>
  <si>
    <t>Diflufenican/flufenacet</t>
  </si>
  <si>
    <t>Diflufenican/flufenacet/flurtamone</t>
  </si>
  <si>
    <t>Diflufenican/iodosulfron-methyl-sodium/mesosulfuron-methyl</t>
  </si>
  <si>
    <t>Dimethenamid-P/metazachlor/quinmerac</t>
  </si>
  <si>
    <t>Diquat</t>
  </si>
  <si>
    <t>Florasulam</t>
  </si>
  <si>
    <t>Florasulam/fluroxypyr</t>
  </si>
  <si>
    <t>Florasulam/halauxifen-methyl</t>
  </si>
  <si>
    <t>Florasulam/pyroxsulam</t>
  </si>
  <si>
    <t>Flufenacet/metribuzin</t>
  </si>
  <si>
    <t>Flufenacet/pendimethalin</t>
  </si>
  <si>
    <t>Flufenacet/picolinafen</t>
  </si>
  <si>
    <t>Flumioxazine</t>
  </si>
  <si>
    <t>Fluroxypyr</t>
  </si>
  <si>
    <t>Fluroxypyr/halauxifen-methyl</t>
  </si>
  <si>
    <t>Fluroxypyr/metsulfuron-methyl</t>
  </si>
  <si>
    <t>Fluroxypyr/metsulfuron-methyl/thifensulfuron-methyl</t>
  </si>
  <si>
    <t>Glyphosate</t>
  </si>
  <si>
    <t>Imazamox/metazachlor</t>
  </si>
  <si>
    <t>Imazamox/pendimethalin</t>
  </si>
  <si>
    <t>Iodosulfron-methyl-sodium/mesosulfuron-methyl</t>
  </si>
  <si>
    <t>MCPA</t>
  </si>
  <si>
    <t>Mecoprop-P</t>
  </si>
  <si>
    <t>Metazachlor</t>
  </si>
  <si>
    <t>Metazachlor/quinmerac</t>
  </si>
  <si>
    <t>Metribuzin</t>
  </si>
  <si>
    <t>Metsulfuron-methyl</t>
  </si>
  <si>
    <t>Metsulfuron-methyl/thifensulfuron-methyl</t>
  </si>
  <si>
    <t>Metsulfuron-methyl/tribenuron-methyl</t>
  </si>
  <si>
    <t>Pendimethalin</t>
  </si>
  <si>
    <t>Pendimethalin/picolinafen</t>
  </si>
  <si>
    <t>Pinoxaden</t>
  </si>
  <si>
    <t>Propaquizafop</t>
  </si>
  <si>
    <t>Propyzamide</t>
  </si>
  <si>
    <t>Prosulfocarb</t>
  </si>
  <si>
    <t>Pyraflufen-ethyl</t>
  </si>
  <si>
    <t>Rimsulfuron</t>
  </si>
  <si>
    <t>Thifensulfuron-methyl/tribenuron-methyl</t>
  </si>
  <si>
    <t>Unknown herbicide</t>
  </si>
  <si>
    <t>All herbicides</t>
  </si>
  <si>
    <t>Chlorpyrifos</t>
  </si>
  <si>
    <t>Esfenvalerate</t>
  </si>
  <si>
    <t>Flonicamid</t>
  </si>
  <si>
    <t>Lambda-cyhalothrin</t>
  </si>
  <si>
    <t>Pymetrozine</t>
  </si>
  <si>
    <t>All insecticides</t>
  </si>
  <si>
    <t>Ferric phosphate</t>
  </si>
  <si>
    <t>All molluscicides</t>
  </si>
  <si>
    <t>2-chloroethylphosphonic acid</t>
  </si>
  <si>
    <t>2-chloroethylphosphonic acid/mepiquat chloride</t>
  </si>
  <si>
    <t>Chlormequat</t>
  </si>
  <si>
    <t>Mepiquat chloride/metconazole</t>
  </si>
  <si>
    <t>Mepiquat chloride/prohexadione-calcium</t>
  </si>
  <si>
    <t>Prohexadione-calcium/trinexapac-ethyl</t>
  </si>
  <si>
    <t>Trinexapac-ethyl</t>
  </si>
  <si>
    <t>All growth regulators</t>
  </si>
  <si>
    <t>Other active substances</t>
  </si>
  <si>
    <t>Magnesium sulphate</t>
  </si>
  <si>
    <t>Synthetic latex</t>
  </si>
  <si>
    <t>All other active substances</t>
  </si>
  <si>
    <t>Difenoconazole/fludioxonil</t>
  </si>
  <si>
    <t>Fludioxonil</t>
  </si>
  <si>
    <t>Fludioxonil/fluxapyroxad/triticonazole</t>
  </si>
  <si>
    <t>Fludioxonil/sedaxane/triticonazole</t>
  </si>
  <si>
    <t>Fluopyram/prothioconazole/tebuconazole</t>
  </si>
  <si>
    <t>Flutolanil</t>
  </si>
  <si>
    <t>Imazalil</t>
  </si>
  <si>
    <t>Imazalil/ipconazole</t>
  </si>
  <si>
    <t>Silthiofam</t>
  </si>
  <si>
    <t>Unknown seed (trt)</t>
  </si>
  <si>
    <t>All seed treatments</t>
  </si>
  <si>
    <t>Unknown seed treatment*</t>
  </si>
  <si>
    <t>*Quantities not available for unknown seed treatments</t>
  </si>
  <si>
    <r>
      <rPr>
        <b/>
        <sz val="11"/>
        <color rgb="FF008290"/>
        <rFont val="Calibri"/>
        <family val="2"/>
        <scheme val="minor"/>
      </rPr>
      <t xml:space="preserve">Table 10:     </t>
    </r>
    <r>
      <rPr>
        <b/>
        <sz val="11"/>
        <color theme="1"/>
        <rFont val="Calibri"/>
        <family val="2"/>
        <scheme val="minor"/>
      </rPr>
      <t xml:space="preserve">The fifty active substances most extensively used on arable crops in Northern Ireland, </t>
    </r>
  </si>
  <si>
    <t>Active substance</t>
  </si>
  <si>
    <t>Propamocarb hydrochloride</t>
  </si>
  <si>
    <t>Fluopicolide</t>
  </si>
  <si>
    <t>Tribenuron-methyl</t>
  </si>
  <si>
    <t>Flufenacet</t>
  </si>
  <si>
    <t>Dimethomorph</t>
  </si>
  <si>
    <t>Halauxifen-methyl</t>
  </si>
  <si>
    <t>Prohexadione-calcium</t>
  </si>
  <si>
    <t>Spiroxamine</t>
  </si>
  <si>
    <t>Thifensulfuron-methyl</t>
  </si>
  <si>
    <t>Fluoxastrobin</t>
  </si>
  <si>
    <t>Iodosulfron-methyl-sodium</t>
  </si>
  <si>
    <t>Mesosulfuron-methyl</t>
  </si>
  <si>
    <t>Mepiquat chloride</t>
  </si>
  <si>
    <t>Picolinafen</t>
  </si>
  <si>
    <t>Kresoxim-methyl</t>
  </si>
  <si>
    <r>
      <rPr>
        <b/>
        <sz val="11"/>
        <color rgb="FF008290"/>
        <rFont val="Calibri"/>
        <family val="2"/>
        <scheme val="minor"/>
      </rPr>
      <t xml:space="preserve">Table 11:     </t>
    </r>
    <r>
      <rPr>
        <b/>
        <sz val="11"/>
        <color theme="1"/>
        <rFont val="Calibri"/>
        <family val="2"/>
        <scheme val="minor"/>
      </rPr>
      <t xml:space="preserve">The fifty active substances most extensively used on arable crops in Northern Ireland, </t>
    </r>
  </si>
  <si>
    <t>Ametoctradin</t>
  </si>
  <si>
    <t>Mefentrifluconazole</t>
  </si>
  <si>
    <t>Reasons for treatment</t>
  </si>
  <si>
    <t>Pesticide group and active substance</t>
  </si>
  <si>
    <t>Blight</t>
  </si>
  <si>
    <t>Dessication</t>
  </si>
  <si>
    <t>Pre-emergence weed control</t>
  </si>
  <si>
    <t>Total treated area (spha)</t>
  </si>
  <si>
    <t>Basic treated area (ha)</t>
  </si>
  <si>
    <t>Quantity applied (kg)</t>
  </si>
  <si>
    <t>Herbicides</t>
  </si>
  <si>
    <t>Survey : ARA/2020 Downloaded from PUSIS on 21/07/2021 10:06:32</t>
  </si>
  <si>
    <t>Growth Regulators</t>
  </si>
  <si>
    <t>Aphids</t>
  </si>
  <si>
    <t>Burnoff</t>
  </si>
  <si>
    <t>Foliar Disease</t>
  </si>
  <si>
    <t>Survey : ARA/2020 Downloaded from PUSIS on 21/07/2021 10:06:33</t>
  </si>
  <si>
    <t>Annual meadow grass</t>
  </si>
  <si>
    <t>Broadleaved weeds</t>
  </si>
  <si>
    <t>Grass</t>
  </si>
  <si>
    <t>Reasons for treamtent</t>
  </si>
  <si>
    <t>Slugs</t>
  </si>
  <si>
    <t>Survey : ARA/2020 Downloaded from PUSIS on 21/07/2021 10:06:34</t>
  </si>
  <si>
    <t>Sealer</t>
  </si>
  <si>
    <t>Survey : ARA/2020 Downloaded from PUSIS on 09/08/2021 12:07:43</t>
  </si>
  <si>
    <t>Survey : ARA/2020 Downloaded from PUSIS on 09/08/2021 12:07:44</t>
  </si>
  <si>
    <t>Adjuvant</t>
  </si>
  <si>
    <t>Others</t>
  </si>
  <si>
    <t>All others</t>
  </si>
  <si>
    <t>Mildew</t>
  </si>
  <si>
    <r>
      <rPr>
        <b/>
        <sz val="11"/>
        <color rgb="FF008290"/>
        <rFont val="Calibri"/>
        <family val="2"/>
        <scheme val="minor"/>
      </rPr>
      <t>Table 25:</t>
    </r>
    <r>
      <rPr>
        <b/>
        <sz val="11"/>
        <color indexed="8"/>
        <rFont val="Calibri"/>
        <family val="2"/>
        <scheme val="minor"/>
      </rPr>
      <t xml:space="preserve">     Comparison of the area of arable crops grown (ha) in Northern Ireland, 1990-2020. </t>
    </r>
  </si>
  <si>
    <t>Survey year</t>
  </si>
  <si>
    <t>2000**</t>
  </si>
  <si>
    <t>Cereals</t>
  </si>
  <si>
    <t>Undersown barley</t>
  </si>
  <si>
    <t>Undersown oats</t>
  </si>
  <si>
    <t>Undersown wheat</t>
  </si>
  <si>
    <t>All cereals</t>
  </si>
  <si>
    <t>Other arable crops</t>
  </si>
  <si>
    <t>Spring oilseed rape</t>
  </si>
  <si>
    <t>All oilseed rape *</t>
  </si>
  <si>
    <t>Hemp</t>
  </si>
  <si>
    <t>Linseed</t>
  </si>
  <si>
    <t>Maize</t>
  </si>
  <si>
    <t>Peas &amp; beans</t>
  </si>
  <si>
    <t>295***</t>
  </si>
  <si>
    <t>405***</t>
  </si>
  <si>
    <t>Lupins</t>
  </si>
  <si>
    <t>Camelina</t>
  </si>
  <si>
    <t>Set-aside</t>
  </si>
  <si>
    <t>All other arable crops</t>
  </si>
  <si>
    <t>Potatoes</t>
  </si>
  <si>
    <t>Maincrop &amp; seed potatoes</t>
  </si>
  <si>
    <t>All potatoes</t>
  </si>
  <si>
    <t>* both spring &amp; winter oilseed rape</t>
  </si>
  <si>
    <t>**excluding potatoes</t>
  </si>
  <si>
    <t>***excluding peas</t>
  </si>
  <si>
    <r>
      <rPr>
        <b/>
        <sz val="11"/>
        <color rgb="FF008290"/>
        <rFont val="Calibri"/>
        <family val="2"/>
        <scheme val="minor"/>
      </rPr>
      <t>Table 25 contd:</t>
    </r>
    <r>
      <rPr>
        <b/>
        <sz val="11"/>
        <color indexed="8"/>
        <rFont val="Calibri"/>
        <family val="2"/>
        <scheme val="minor"/>
      </rPr>
      <t xml:space="preserve">     Comparison of the area of arable crops grown (ha) in Northern Ireland, 1990-2020. </t>
    </r>
  </si>
  <si>
    <t>Differences between:</t>
  </si>
  <si>
    <t>2020-90</t>
  </si>
  <si>
    <t>2020-92</t>
  </si>
  <si>
    <t>2020-94</t>
  </si>
  <si>
    <t>2020-96</t>
  </si>
  <si>
    <t>2020-98</t>
  </si>
  <si>
    <t>2020-00</t>
  </si>
  <si>
    <t>2020-02</t>
  </si>
  <si>
    <t>2020-04</t>
  </si>
  <si>
    <t>2020-06</t>
  </si>
  <si>
    <t>2020-08</t>
  </si>
  <si>
    <t>2020-10</t>
  </si>
  <si>
    <t>2020-12</t>
  </si>
  <si>
    <t>2020-14</t>
  </si>
  <si>
    <t>2020-16</t>
  </si>
  <si>
    <t>2020-18</t>
  </si>
  <si>
    <r>
      <rPr>
        <b/>
        <sz val="11"/>
        <color rgb="FF008290"/>
        <rFont val="Calibri"/>
        <family val="2"/>
        <scheme val="minor"/>
      </rPr>
      <t>Table 26:</t>
    </r>
    <r>
      <rPr>
        <b/>
        <sz val="11"/>
        <color indexed="8"/>
        <rFont val="Calibri"/>
        <family val="2"/>
        <scheme val="minor"/>
      </rPr>
      <t xml:space="preserve">     The area (spha) of arable crops treated with pesticides in Northern Ireland, 1990-2020. </t>
    </r>
  </si>
  <si>
    <r>
      <rPr>
        <b/>
        <sz val="11"/>
        <color rgb="FF008290"/>
        <rFont val="Calibri"/>
        <family val="2"/>
        <scheme val="minor"/>
      </rPr>
      <t>Table 26 contd:</t>
    </r>
    <r>
      <rPr>
        <b/>
        <sz val="11"/>
        <color indexed="8"/>
        <rFont val="Calibri"/>
        <family val="2"/>
        <scheme val="minor"/>
      </rPr>
      <t xml:space="preserve">     Comparison of the area (spha) of arable crops treated in Northern Ireland, 1990-2020. </t>
    </r>
  </si>
  <si>
    <t xml:space="preserve">    Carbamates</t>
  </si>
  <si>
    <t xml:space="preserve">    Organochlorines</t>
  </si>
  <si>
    <t xml:space="preserve">    Organophosphates</t>
  </si>
  <si>
    <t xml:space="preserve">    Pyrethroids</t>
  </si>
  <si>
    <t xml:space="preserve">    Azomethine</t>
  </si>
  <si>
    <t xml:space="preserve">    Neonicotinoid</t>
  </si>
  <si>
    <t xml:space="preserve">    Feeding blocker</t>
  </si>
  <si>
    <t xml:space="preserve">    Mixed Formulations</t>
  </si>
  <si>
    <t xml:space="preserve">    Unknown insecticides</t>
  </si>
  <si>
    <t>Mixed formulations</t>
  </si>
  <si>
    <t>Area grown (ha)</t>
  </si>
  <si>
    <t>2000*</t>
  </si>
  <si>
    <t>0.38*</t>
  </si>
  <si>
    <t>*  Seed treatments on potatoes not recorded</t>
  </si>
  <si>
    <r>
      <rPr>
        <b/>
        <sz val="11"/>
        <color rgb="FF008290"/>
        <rFont val="Calibri"/>
        <family val="2"/>
        <scheme val="minor"/>
      </rPr>
      <t>Table 28 contd:</t>
    </r>
    <r>
      <rPr>
        <b/>
        <sz val="11"/>
        <color indexed="8"/>
        <rFont val="Calibri"/>
        <family val="2"/>
        <scheme val="minor"/>
      </rPr>
      <t xml:space="preserve">     Comparison of the area (spha) of cereal crops treated in Northern Ireland, 1990-2020. </t>
    </r>
  </si>
  <si>
    <t>2018*</t>
  </si>
  <si>
    <t>2020*</t>
  </si>
  <si>
    <r>
      <rPr>
        <b/>
        <sz val="11"/>
        <color rgb="FF008290"/>
        <rFont val="Calibri"/>
        <family val="2"/>
        <scheme val="minor"/>
      </rPr>
      <t>Table 30 contd:</t>
    </r>
    <r>
      <rPr>
        <b/>
        <sz val="11"/>
        <color indexed="8"/>
        <rFont val="Calibri"/>
        <family val="2"/>
        <scheme val="minor"/>
      </rPr>
      <t xml:space="preserve">     Comparison of the area (spha) of oilseed rape crops treated in Northern Ireland, 1990-2020. </t>
    </r>
  </si>
  <si>
    <t>&lt;0.001</t>
  </si>
  <si>
    <r>
      <rPr>
        <b/>
        <sz val="11"/>
        <color rgb="FF008290"/>
        <rFont val="Calibri"/>
        <family val="2"/>
        <scheme val="minor"/>
      </rPr>
      <t>Table 32 contd:</t>
    </r>
    <r>
      <rPr>
        <b/>
        <sz val="11"/>
        <color indexed="8"/>
        <rFont val="Calibri"/>
        <family val="2"/>
        <scheme val="minor"/>
      </rPr>
      <t xml:space="preserve">     Comparison of the area (spha) of pea and bean* crops treated in Northern Ireland, 1998-2020. </t>
    </r>
  </si>
  <si>
    <t>Survey Year</t>
  </si>
  <si>
    <t>2016*</t>
  </si>
  <si>
    <t>&lt;0.0001</t>
  </si>
  <si>
    <r>
      <rPr>
        <b/>
        <sz val="11"/>
        <color rgb="FF008290"/>
        <rFont val="Calibri"/>
        <family val="2"/>
        <scheme val="minor"/>
      </rPr>
      <t>Table 34:</t>
    </r>
    <r>
      <rPr>
        <b/>
        <sz val="11"/>
        <color indexed="8"/>
        <rFont val="Calibri"/>
        <family val="2"/>
        <scheme val="minor"/>
      </rPr>
      <t xml:space="preserve">     The area (spha) of potato crops treated with pesticides in Northern Ireland, 1990-2020. </t>
    </r>
  </si>
  <si>
    <r>
      <rPr>
        <b/>
        <sz val="11"/>
        <color rgb="FF008290"/>
        <rFont val="Calibri"/>
        <family val="2"/>
        <scheme val="minor"/>
      </rPr>
      <t>Table 34 contd:</t>
    </r>
    <r>
      <rPr>
        <b/>
        <sz val="11"/>
        <color indexed="8"/>
        <rFont val="Calibri"/>
        <family val="2"/>
        <scheme val="minor"/>
      </rPr>
      <t xml:space="preserve">     Comparison of the area (spha) of potato crops treated in Northern Ireland, 1990-2020. </t>
    </r>
  </si>
  <si>
    <t>*</t>
  </si>
  <si>
    <t>*  Seed treatments not recorded</t>
  </si>
  <si>
    <t>&lt;0.01</t>
  </si>
  <si>
    <t>INSECTICIDE CLASSIFICATION TABLES NEED TO BE REQUESTED SEPARATEY FROM BIOMETRICS AS THEY ARE PRODUCED THROUGH SPSS AND NOT PUSRA. THE CLASSIFICATIONS CONTAIN THE BRREAKDOWN INTO Carbamates, Organophosphates, Pyrethroids etc)</t>
  </si>
  <si>
    <t>Recorded in 2018</t>
  </si>
  <si>
    <t>Azoxystrobin/fluazinam</t>
  </si>
  <si>
    <t>Bixafen/fluoxastrobin/prothioconazole</t>
  </si>
  <si>
    <t>Chlorothalonil/penthiopyrad</t>
  </si>
  <si>
    <t>Cymoxanil/zoxamide</t>
  </si>
  <si>
    <t>Epoxiconazole/fenpropimorph/pyraclostrobin</t>
  </si>
  <si>
    <t>Epoxiconazole/isopyrazam</t>
  </si>
  <si>
    <t>Epoxiconazole/metconazole</t>
  </si>
  <si>
    <t>Fenamidone/propamocarb hydrochloride</t>
  </si>
  <si>
    <t>Fenpropimorph/pyraclostrobin</t>
  </si>
  <si>
    <t>Fluxapyroxad/pyraclostrobin</t>
  </si>
  <si>
    <t>Penthiopyrad</t>
  </si>
  <si>
    <t>Quinoxyfen</t>
  </si>
  <si>
    <t>2,4-DB</t>
  </si>
  <si>
    <t>Amidosulfuron/iodosulfron-methyl-sodium</t>
  </si>
  <si>
    <t>Bromoxynil</t>
  </si>
  <si>
    <t>Clethodim</t>
  </si>
  <si>
    <t>Clopyralid</t>
  </si>
  <si>
    <t>Clopyralid/florasulam/fluroxypyr</t>
  </si>
  <si>
    <t>Clopyralid/picloram</t>
  </si>
  <si>
    <t>Diflufenican/flupyrsulfuron-methyl</t>
  </si>
  <si>
    <t>Diflufenican/metsulfuron-methyl</t>
  </si>
  <si>
    <t>Diflufenican/prosulfocarb</t>
  </si>
  <si>
    <t>Ethametsulfuron-methyl</t>
  </si>
  <si>
    <t>Fenoxaprop-P-ethyl</t>
  </si>
  <si>
    <t>Flupyrsulfron-methyl</t>
  </si>
  <si>
    <t>Linuron</t>
  </si>
  <si>
    <t>Mesosulfuron-methyl/propoxycarbazone-sodium</t>
  </si>
  <si>
    <t>Tri-allate</t>
  </si>
  <si>
    <t>Metaldehyde</t>
  </si>
  <si>
    <t>Chlormequat/imazaquin</t>
  </si>
  <si>
    <t>Manganese</t>
  </si>
  <si>
    <t>Nitrogen/phosphate/potassium</t>
  </si>
  <si>
    <t>Nitrogen/phosphate/potassium oxide</t>
  </si>
  <si>
    <t>Carboxin/thiram</t>
  </si>
  <si>
    <t>Clothianidin/prothioconazole</t>
  </si>
  <si>
    <t>Fluquinconazole/prochloraz</t>
  </si>
  <si>
    <t>Pencycuron</t>
  </si>
  <si>
    <t>Prochloraz/triticonazole</t>
  </si>
  <si>
    <t>Thiram</t>
  </si>
  <si>
    <r>
      <rPr>
        <b/>
        <sz val="11"/>
        <color rgb="FF008290"/>
        <rFont val="Calibri"/>
        <family val="2"/>
        <scheme val="minor"/>
      </rPr>
      <t>Table 36: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early/maincrop potatoes stored (tonnes), treated (treated tonnes) and the weight of pesticides applied (kilograms) to stored potatoes between 1992 and 2020.</t>
    </r>
  </si>
  <si>
    <t>Ware (early and maincrop) potatoes</t>
  </si>
  <si>
    <t>2014*</t>
  </si>
  <si>
    <t>2020**</t>
  </si>
  <si>
    <t>Quantity stored (t)</t>
  </si>
  <si>
    <t>Quantity treated (tt)</t>
  </si>
  <si>
    <t>Quantity of pesticides (kg)</t>
  </si>
  <si>
    <t>Quantity untreated (t)</t>
  </si>
  <si>
    <t>* both seed and maincrop potatoes combined in 2014</t>
  </si>
  <si>
    <t>** storage data not available for 2020</t>
  </si>
  <si>
    <r>
      <rPr>
        <b/>
        <sz val="11"/>
        <color rgb="FF008290"/>
        <rFont val="Calibri"/>
        <family val="2"/>
        <scheme val="minor"/>
      </rPr>
      <t>Table 37: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seed potatoes stored (tonnes), treated (treated tonnes) and the weight of pesticides applied (kilograms) to stored potatoes between 1992 and 2020.</t>
    </r>
  </si>
  <si>
    <r>
      <rPr>
        <b/>
        <sz val="11"/>
        <color rgb="FF008290"/>
        <rFont val="Calibri"/>
        <family val="2"/>
        <scheme val="minor"/>
      </rPr>
      <t>Table 38: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all potatoes stored (tonnes), treated (treated tonnes) and the weight of pesticides applied (kilograms) to stored potatoes between 1992 and 2020.</t>
    </r>
  </si>
  <si>
    <t>All active substances</t>
  </si>
  <si>
    <t>General weed control</t>
  </si>
  <si>
    <t>Seed treatment</t>
  </si>
  <si>
    <t>General fungal control</t>
  </si>
  <si>
    <t>Ground preparation</t>
  </si>
  <si>
    <t>General insect control</t>
  </si>
  <si>
    <t>Growth regulation</t>
  </si>
  <si>
    <t>Disease prevention</t>
  </si>
  <si>
    <t>Foliar disease</t>
  </si>
  <si>
    <t>General disease control</t>
  </si>
  <si>
    <t>General fungal Control</t>
  </si>
  <si>
    <t>Stubble treatment</t>
  </si>
  <si>
    <t>Wild oats</t>
  </si>
  <si>
    <t>Barley yellow dwarf virus</t>
  </si>
  <si>
    <t>Mildew/ rhynchosporium</t>
  </si>
  <si>
    <t>Harvest aid</t>
  </si>
  <si>
    <t>Volunteer oats</t>
  </si>
  <si>
    <t>Mildew/ rust</t>
  </si>
  <si>
    <t>Septoria/ mildew</t>
  </si>
  <si>
    <t>Plant nutrition</t>
  </si>
  <si>
    <t>Amisulbrom*</t>
  </si>
  <si>
    <t>Benthiavalicarb/oxathiapiprolin*</t>
  </si>
  <si>
    <t>Bromuconazole/tebuconazole*</t>
  </si>
  <si>
    <t>Cyflufenamid*</t>
  </si>
  <si>
    <t>Difenoconazole/paclobutrazol*</t>
  </si>
  <si>
    <t>Fluxapyroxad/mefentrifluconazole*</t>
  </si>
  <si>
    <t>Isopyrazam/prothioconazole*</t>
  </si>
  <si>
    <t>Prothioconazole/spiroxamine/tebuconazole*</t>
  </si>
  <si>
    <t>Aclonifen*</t>
  </si>
  <si>
    <t>Amidosulfuron/iodosulfron-methyl-sodium/mesosulfuron-methyl*</t>
  </si>
  <si>
    <t>Flufenacet/picolinafen*</t>
  </si>
  <si>
    <t>Fluroxypyr/metsulfuron-methyl*</t>
  </si>
  <si>
    <t>Imazamox/metazachlor*</t>
  </si>
  <si>
    <t>Pyraflufen-ethyl*</t>
  </si>
  <si>
    <t>Difenoconazole/fludioxonil*</t>
  </si>
  <si>
    <t>Fludioxonil/fluxapyroxad/triticonazole*</t>
  </si>
  <si>
    <t>Fludioxonil/sedaxane/triticonazole*</t>
  </si>
  <si>
    <t>Imazalil/ipconazole*</t>
  </si>
  <si>
    <t>Table No.</t>
  </si>
  <si>
    <t>Title</t>
  </si>
  <si>
    <t>Table 1</t>
  </si>
  <si>
    <t>Number of farms in each size class with arable crops in the Northern Ireland June 2020 Census and the number of samples from each class.</t>
  </si>
  <si>
    <t>Table 2</t>
  </si>
  <si>
    <t>Total grown area (ha), total surveyed area (ha), number of crops surveyed and percentage of crops surveyed in Northern Ireland, 2020.</t>
  </si>
  <si>
    <t>Table 3</t>
  </si>
  <si>
    <t>Table 4a</t>
  </si>
  <si>
    <t>Table 4b</t>
  </si>
  <si>
    <t>Table 5</t>
  </si>
  <si>
    <t>Table 6</t>
  </si>
  <si>
    <t>Table 7</t>
  </si>
  <si>
    <t xml:space="preserve">The proportional area (%) of each crop treated with pesticides and the mean number of spray applications (spp apps) applied to each crop in Northern Ireland, 2020. </t>
  </si>
  <si>
    <t>Table 8</t>
  </si>
  <si>
    <t>Table 9</t>
  </si>
  <si>
    <t>Table 10</t>
  </si>
  <si>
    <t>Table 11</t>
  </si>
  <si>
    <t>Table 12</t>
  </si>
  <si>
    <r>
      <rPr>
        <sz val="11"/>
        <color theme="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arly potatoes:</t>
    </r>
    <r>
      <rPr>
        <sz val="11"/>
        <color theme="1"/>
        <rFont val="Calibri"/>
        <family val="2"/>
        <scheme val="minor"/>
      </rPr>
      <t xml:space="preserve"> total area treated (spha), basic area treated (ha), quantity applied (kg) and reasons for treatment. </t>
    </r>
  </si>
  <si>
    <t>Table 13</t>
  </si>
  <si>
    <t xml:space="preserve">Field beans: total area treated (spha), basic area treated (ha), quantity applied (kg) and reasons for treatment. </t>
  </si>
  <si>
    <t>Table 14</t>
  </si>
  <si>
    <t xml:space="preserve">Rye: total area treated (spha), basic area treated (ha), quantity applied (kg) and reasons for treatment. </t>
  </si>
  <si>
    <t>Table 15</t>
  </si>
  <si>
    <t xml:space="preserve">Seed potatoes: total area treated (spha), basic area treated (ha), quantity applied (kg) and reasons for treatment. </t>
  </si>
  <si>
    <t>Table 16</t>
  </si>
  <si>
    <t xml:space="preserve">Spring barley: total area treated (spha), basic area treated (ha), quantity applied (kg) and reasons for treatment. </t>
  </si>
  <si>
    <t>Table 17</t>
  </si>
  <si>
    <t>Table 18</t>
  </si>
  <si>
    <t xml:space="preserve">Spring wheat: total area treated (spha), basic area treated (ha), quantity applied (kg) and reasons for treatment. </t>
  </si>
  <si>
    <t>Table 19</t>
  </si>
  <si>
    <t>Triticale: total area treated (spha), basic area treated (ha), quantity applied (kg) and reasons for treatment.</t>
  </si>
  <si>
    <t>Table 20</t>
  </si>
  <si>
    <t>Maincrop potatoes: total area treated (spha), basic area treated (ha), quantity applied (kg) and reasons for treatment.</t>
  </si>
  <si>
    <t>Table 21</t>
  </si>
  <si>
    <t>Winter barley: total area treated (spha), basic area treated (ha), quantity applied (kg) and reasons for treatment.</t>
  </si>
  <si>
    <t>Table 22</t>
  </si>
  <si>
    <t>Winter oats: total area treated (spha), basic area treated (ha), quantity applied (kg) and reasons for treatment.</t>
  </si>
  <si>
    <t>Table 23</t>
  </si>
  <si>
    <t>Winter oilseed rape: total area treated (spha), basic area treated (ha), quantity applied (kg) and reasons for treatment.</t>
  </si>
  <si>
    <t>Table 24</t>
  </si>
  <si>
    <t>Winter wheat: total area treated (spha), basic area treated (ha), quantity applied (kg) and reasons for treatment.</t>
  </si>
  <si>
    <t>Table 25</t>
  </si>
  <si>
    <t>Comparison of the area of arable crops grown (ha) in Northern Ireland, 1990-2020.</t>
  </si>
  <si>
    <t>Table 26</t>
  </si>
  <si>
    <t>The area (spha) of arable crops treated with pesticides in Northern Ireland, 1990-2020.</t>
  </si>
  <si>
    <t>Table 26 contd</t>
  </si>
  <si>
    <t>Comparison of the area (spha) of arable crops treated in Northern Ireland, 1990-2020.</t>
  </si>
  <si>
    <t>Table 27</t>
  </si>
  <si>
    <t>Table 27 contd</t>
  </si>
  <si>
    <t>Table 28</t>
  </si>
  <si>
    <t>The area (spha) of cereal crops treated with pesticides in Northern Ireland, 1990-2020.</t>
  </si>
  <si>
    <t>Table 28 contd</t>
  </si>
  <si>
    <t>Comparison of the area (spha) of cereal crops treated in Northern Ireland, 1990-2020.</t>
  </si>
  <si>
    <t>Table 29</t>
  </si>
  <si>
    <t>Table 29 contd</t>
  </si>
  <si>
    <t>Table 30</t>
  </si>
  <si>
    <t>The area (spha) of oilseed rape crops treated with pesticides in Northern Ireland, 1990-2020.</t>
  </si>
  <si>
    <t>Table 30 contd</t>
  </si>
  <si>
    <t>Comparison of the area (spha) of oilseed rape crops treated in Northern Ireland, 1990-2020.</t>
  </si>
  <si>
    <t>Table 31</t>
  </si>
  <si>
    <t>Table 31 contd</t>
  </si>
  <si>
    <t>Table 32</t>
  </si>
  <si>
    <t>Table 32 contd</t>
  </si>
  <si>
    <t>Table 33</t>
  </si>
  <si>
    <t>Table 33 contd</t>
  </si>
  <si>
    <t>Table 34</t>
  </si>
  <si>
    <t>The area (spha) of potato crops treated with pesticides in Northern Ireland, 1990-2020.</t>
  </si>
  <si>
    <t>Table 34 contd</t>
  </si>
  <si>
    <t>Comparison of the area (spha) of potato crops treated in Northern Ireland, 1990-2020.</t>
  </si>
  <si>
    <t>Table 35</t>
  </si>
  <si>
    <t>Table 35 contd</t>
  </si>
  <si>
    <t>Table 36</t>
  </si>
  <si>
    <t>Table 37</t>
  </si>
  <si>
    <t>Table 38</t>
  </si>
  <si>
    <t>Table 39</t>
  </si>
  <si>
    <t>Comparison of active substances unique to each survey period 2018-2020.</t>
  </si>
  <si>
    <t xml:space="preserve">Fermanagh </t>
  </si>
  <si>
    <r>
      <rPr>
        <b/>
        <sz val="11"/>
        <color rgb="FF008290"/>
        <rFont val="Calibri"/>
        <family val="2"/>
        <scheme val="minor"/>
      </rPr>
      <t xml:space="preserve">Table 3:     </t>
    </r>
    <r>
      <rPr>
        <b/>
        <sz val="11"/>
        <color indexed="8"/>
        <rFont val="Calibri"/>
        <family val="2"/>
        <scheme val="minor"/>
      </rPr>
      <t>Estimated area (ha) of arable crops grown regionally in Northern Ireland, 2020.</t>
    </r>
  </si>
  <si>
    <r>
      <rPr>
        <b/>
        <sz val="11"/>
        <color rgb="FF008290"/>
        <rFont val="Calibri"/>
        <family val="2"/>
        <scheme val="minor"/>
      </rPr>
      <t xml:space="preserve">Table 4a:     </t>
    </r>
    <r>
      <rPr>
        <b/>
        <sz val="11"/>
        <rFont val="Calibri"/>
        <family val="2"/>
        <scheme val="minor"/>
      </rPr>
      <t>Estimated area (spha</t>
    </r>
    <r>
      <rPr>
        <b/>
        <sz val="11"/>
        <color indexed="8"/>
        <rFont val="Calibri"/>
        <family val="2"/>
        <scheme val="minor"/>
      </rPr>
      <t>) of arable crops treated regionally with each pesticide type in Northern Ireland, 2020.</t>
    </r>
  </si>
  <si>
    <r>
      <rPr>
        <b/>
        <sz val="11"/>
        <color rgb="FF008290"/>
        <rFont val="Calibri"/>
        <family val="2"/>
        <scheme val="minor"/>
      </rPr>
      <t>Table 4b:</t>
    </r>
    <r>
      <rPr>
        <b/>
        <sz val="11"/>
        <color indexed="8"/>
        <rFont val="Calibri"/>
        <family val="2"/>
        <scheme val="minor"/>
      </rPr>
      <t xml:space="preserve">     Estimated weight (kg) of active ingredients applied to arable crops regionally with each pesticide type in </t>
    </r>
  </si>
  <si>
    <r>
      <rPr>
        <b/>
        <sz val="11"/>
        <color rgb="FF008290"/>
        <rFont val="Calibri"/>
        <family val="2"/>
        <scheme val="minor"/>
      </rPr>
      <t xml:space="preserve">Table 5: </t>
    </r>
    <r>
      <rPr>
        <b/>
        <sz val="11"/>
        <color indexed="8"/>
        <rFont val="Calibri"/>
        <family val="2"/>
        <scheme val="minor"/>
      </rPr>
      <t xml:space="preserve">    The total treated area (spha) and the basic treated area (ha) of arable crops treated with each pesticide type in Northern Ireland, 2020.</t>
    </r>
  </si>
  <si>
    <t>ha</t>
  </si>
  <si>
    <r>
      <rPr>
        <b/>
        <sz val="11"/>
        <color rgb="FF008290"/>
        <rFont val="Calibri"/>
        <family val="2"/>
        <scheme val="minor"/>
      </rPr>
      <t xml:space="preserve">Table 6:     </t>
    </r>
    <r>
      <rPr>
        <b/>
        <sz val="11"/>
        <color indexed="8"/>
        <rFont val="Calibri"/>
        <family val="2"/>
        <scheme val="minor"/>
      </rPr>
      <t>Total quantities (kg) of each pesticide type used on arable crops in Northern Ireland, 2020.</t>
    </r>
  </si>
  <si>
    <r>
      <rPr>
        <b/>
        <sz val="11"/>
        <color rgb="FF008290"/>
        <rFont val="Calibri"/>
        <family val="2"/>
        <scheme val="minor"/>
      </rPr>
      <t xml:space="preserve">Table 7:     </t>
    </r>
    <r>
      <rPr>
        <b/>
        <sz val="11"/>
        <color indexed="8"/>
        <rFont val="Calibri"/>
        <family val="2"/>
        <scheme val="minor"/>
      </rPr>
      <t>The propotional area (%) of each crop treated with pesticides and the mean number of spray applications (sp apps) applied to each crop in Northern Ireland, 2020.</t>
    </r>
  </si>
  <si>
    <t>%</t>
  </si>
  <si>
    <r>
      <rPr>
        <b/>
        <sz val="11"/>
        <color rgb="FF008290"/>
        <rFont val="Calibri"/>
        <family val="2"/>
        <scheme val="minor"/>
      </rPr>
      <t xml:space="preserve">Table 8:     </t>
    </r>
    <r>
      <rPr>
        <b/>
        <sz val="11"/>
        <rFont val="Calibri"/>
        <family val="2"/>
        <scheme val="minor"/>
      </rPr>
      <t>Estimated area (spha) of arable crops treated with pesticide formulations</t>
    </r>
    <r>
      <rPr>
        <b/>
        <sz val="11"/>
        <color indexed="8"/>
        <rFont val="Calibri"/>
        <family val="2"/>
        <scheme val="minor"/>
      </rPr>
      <t xml:space="preserve"> in Northern Ireland, 2020.</t>
    </r>
  </si>
  <si>
    <r>
      <rPr>
        <b/>
        <sz val="11"/>
        <color rgb="FF008290"/>
        <rFont val="Calibri"/>
        <family val="2"/>
        <scheme val="minor"/>
      </rPr>
      <t xml:space="preserve">Table 8 contd:     </t>
    </r>
    <r>
      <rPr>
        <b/>
        <sz val="11"/>
        <rFont val="Calibri"/>
        <family val="2"/>
        <scheme val="minor"/>
      </rPr>
      <t>Estimated area (spha) of arable crops treated with pesticide formulations</t>
    </r>
    <r>
      <rPr>
        <b/>
        <sz val="11"/>
        <color indexed="8"/>
        <rFont val="Calibri"/>
        <family val="2"/>
        <scheme val="minor"/>
      </rPr>
      <t xml:space="preserve"> in Northern Ireland, 2020.</t>
    </r>
  </si>
  <si>
    <r>
      <rPr>
        <b/>
        <sz val="11"/>
        <color rgb="FF008290"/>
        <rFont val="Calibri"/>
        <family val="2"/>
        <scheme val="minor"/>
      </rPr>
      <t xml:space="preserve">Table 9:     </t>
    </r>
    <r>
      <rPr>
        <b/>
        <sz val="11"/>
        <rFont val="Calibri"/>
        <family val="2"/>
        <scheme val="minor"/>
      </rPr>
      <t xml:space="preserve">Estimated quantities (kg) of pesticide formulations used on arable crops </t>
    </r>
    <r>
      <rPr>
        <b/>
        <sz val="11"/>
        <color indexed="8"/>
        <rFont val="Calibri"/>
        <family val="2"/>
        <scheme val="minor"/>
      </rPr>
      <t>in Northern Ireland, 2020.</t>
    </r>
  </si>
  <si>
    <r>
      <rPr>
        <b/>
        <sz val="11"/>
        <color rgb="FF008290"/>
        <rFont val="Calibri"/>
        <family val="2"/>
        <scheme val="minor"/>
      </rPr>
      <t xml:space="preserve">Table 9 contd:     </t>
    </r>
    <r>
      <rPr>
        <b/>
        <sz val="11"/>
        <rFont val="Calibri"/>
        <family val="2"/>
        <scheme val="minor"/>
      </rPr>
      <t xml:space="preserve">Estimated quantities (kg) of pesticide formulations used on arable crops </t>
    </r>
    <r>
      <rPr>
        <b/>
        <sz val="11"/>
        <color indexed="8"/>
        <rFont val="Calibri"/>
        <family val="2"/>
        <scheme val="minor"/>
      </rPr>
      <t>in Northern Ireland, 2020.</t>
    </r>
  </si>
  <si>
    <t>Treated area</t>
  </si>
  <si>
    <t xml:space="preserve">  2020, ranked by treated area (spha).</t>
  </si>
  <si>
    <t xml:space="preserve">  2020, ranked by quantity applied (kg).</t>
  </si>
  <si>
    <t>Quantity applied</t>
  </si>
  <si>
    <r>
      <rPr>
        <b/>
        <sz val="11"/>
        <color rgb="FF008290"/>
        <rFont val="Calibri"/>
        <family val="2"/>
        <scheme val="minor"/>
      </rPr>
      <t xml:space="preserve">Table 12:     </t>
    </r>
    <r>
      <rPr>
        <b/>
        <sz val="11"/>
        <color theme="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>arly potatoes: reasons for treatment,</t>
    </r>
    <r>
      <rPr>
        <b/>
        <sz val="11"/>
        <color theme="1"/>
        <rFont val="Calibri"/>
        <family val="2"/>
        <scheme val="minor"/>
      </rPr>
      <t xml:space="preserve"> total treated area (spha), basic treated area (ha) and quantity applied (kg). </t>
    </r>
  </si>
  <si>
    <r>
      <rPr>
        <b/>
        <sz val="11"/>
        <color rgb="FF008290"/>
        <rFont val="Calibri"/>
        <family val="2"/>
        <scheme val="minor"/>
      </rPr>
      <t xml:space="preserve">Table 13:     </t>
    </r>
    <r>
      <rPr>
        <b/>
        <sz val="11"/>
        <rFont val="Calibri"/>
        <family val="2"/>
        <scheme val="minor"/>
      </rPr>
      <t>Field beans: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</si>
  <si>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14:     </t>
    </r>
    <r>
      <rPr>
        <b/>
        <sz val="11"/>
        <rFont val="Calibri"/>
        <family val="2"/>
        <scheme val="minor"/>
      </rPr>
      <t>Rye: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 </t>
    </r>
  </si>
  <si>
    <r>
      <rPr>
        <b/>
        <sz val="11"/>
        <color rgb="FF008290"/>
        <rFont val="Calibri"/>
        <family val="2"/>
        <scheme val="minor"/>
      </rPr>
      <t xml:space="preserve">Table 15:     </t>
    </r>
    <r>
      <rPr>
        <b/>
        <sz val="11"/>
        <rFont val="Calibri"/>
        <family val="2"/>
        <scheme val="minor"/>
      </rPr>
      <t>Seed potatoes: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</si>
  <si>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16:     </t>
    </r>
    <r>
      <rPr>
        <b/>
        <sz val="11"/>
        <rFont val="Calibri"/>
        <family val="2"/>
        <scheme val="minor"/>
      </rPr>
      <t>Spring barley: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</si>
  <si>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16 contd:     </t>
    </r>
    <r>
      <rPr>
        <b/>
        <sz val="11"/>
        <rFont val="Calibri"/>
        <family val="2"/>
        <scheme val="minor"/>
      </rPr>
      <t>Spring barley: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 </t>
    </r>
  </si>
  <si>
    <r>
      <rPr>
        <b/>
        <sz val="11"/>
        <color rgb="FF008290"/>
        <rFont val="Calibri"/>
        <family val="2"/>
        <scheme val="minor"/>
      </rPr>
      <t xml:space="preserve">Table 17:     </t>
    </r>
    <r>
      <rPr>
        <b/>
        <sz val="11"/>
        <rFont val="Calibri"/>
        <family val="2"/>
        <scheme val="minor"/>
      </rPr>
      <t>Spring oats: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</si>
  <si>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18:     </t>
    </r>
    <r>
      <rPr>
        <b/>
        <sz val="11"/>
        <rFont val="Calibri"/>
        <family val="2"/>
        <scheme val="minor"/>
      </rPr>
      <t>Spring wheat: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</si>
  <si>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19:     </t>
    </r>
    <r>
      <rPr>
        <b/>
        <sz val="11"/>
        <rFont val="Calibri"/>
        <family val="2"/>
        <scheme val="minor"/>
      </rPr>
      <t>Triticale: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</si>
  <si>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20:     </t>
    </r>
    <r>
      <rPr>
        <b/>
        <sz val="11"/>
        <rFont val="Calibri"/>
        <family val="2"/>
        <scheme val="minor"/>
      </rPr>
      <t>Maincrop potatoes: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</si>
  <si>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21:     </t>
    </r>
    <r>
      <rPr>
        <b/>
        <sz val="11"/>
        <rFont val="Calibri"/>
        <family val="2"/>
        <scheme val="minor"/>
      </rPr>
      <t>Winter barley: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</si>
  <si>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22:     </t>
    </r>
    <r>
      <rPr>
        <b/>
        <sz val="11"/>
        <rFont val="Calibri"/>
        <family val="2"/>
        <scheme val="minor"/>
      </rPr>
      <t>Winter oats: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</si>
  <si>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22:     </t>
    </r>
    <r>
      <rPr>
        <b/>
        <sz val="11"/>
        <rFont val="Calibri"/>
        <family val="2"/>
        <scheme val="minor"/>
      </rPr>
      <t>Winter oats: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 </t>
    </r>
  </si>
  <si>
    <r>
      <rPr>
        <b/>
        <sz val="11"/>
        <color rgb="FF008290"/>
        <rFont val="Calibri"/>
        <family val="2"/>
        <scheme val="minor"/>
      </rPr>
      <t xml:space="preserve">Table 23:     </t>
    </r>
    <r>
      <rPr>
        <b/>
        <sz val="11"/>
        <rFont val="Calibri"/>
        <family val="2"/>
        <scheme val="minor"/>
      </rPr>
      <t>Winter oilseed rape: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 </t>
    </r>
  </si>
  <si>
    <r>
      <rPr>
        <b/>
        <sz val="11"/>
        <color rgb="FF008290"/>
        <rFont val="Calibri"/>
        <family val="2"/>
        <scheme val="minor"/>
      </rPr>
      <t xml:space="preserve">Table 23:     </t>
    </r>
    <r>
      <rPr>
        <b/>
        <sz val="11"/>
        <rFont val="Calibri"/>
        <family val="2"/>
        <scheme val="minor"/>
      </rPr>
      <t>Winter oilseed rape: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</si>
  <si>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24:     </t>
    </r>
    <r>
      <rPr>
        <b/>
        <sz val="11"/>
        <rFont val="Calibri"/>
        <family val="2"/>
        <scheme val="minor"/>
      </rPr>
      <t>Winter wheat: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</si>
  <si>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t>Desiccation</t>
  </si>
  <si>
    <r>
      <rPr>
        <b/>
        <sz val="11"/>
        <color rgb="FF008290"/>
        <rFont val="Calibri"/>
        <family val="2"/>
        <scheme val="minor"/>
      </rPr>
      <t>Table 39: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active substances unique to each survey period 2018-2020.</t>
    </r>
    <r>
      <rPr>
        <b/>
        <sz val="11"/>
        <color indexed="1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*Active substances </t>
    </r>
  </si>
  <si>
    <t>Recorded in 2020</t>
  </si>
  <si>
    <r>
      <rPr>
        <b/>
        <sz val="11"/>
        <color rgb="FF008290"/>
        <rFont val="Calibri"/>
        <family val="2"/>
        <scheme val="minor"/>
      </rPr>
      <t>Table 39 contd: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active substances unique to each survey period 2018-2020.</t>
    </r>
    <r>
      <rPr>
        <b/>
        <sz val="11"/>
        <color indexed="1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*Active substances </t>
    </r>
  </si>
  <si>
    <t xml:space="preserve">and formulations recorded in arable crops in Northern Ireland for the first time. Please refer to Tables 8 &amp; 9 </t>
  </si>
  <si>
    <t>for full list of active substances used in 2020.</t>
  </si>
  <si>
    <r>
      <rPr>
        <b/>
        <sz val="11"/>
        <color rgb="FF008290"/>
        <rFont val="Calibri"/>
        <family val="2"/>
        <scheme val="minor"/>
      </rPr>
      <t>Table 32:</t>
    </r>
    <r>
      <rPr>
        <b/>
        <sz val="11"/>
        <color indexed="8"/>
        <rFont val="Calibri"/>
        <family val="2"/>
        <scheme val="minor"/>
      </rPr>
      <t xml:space="preserve">     The area (spha) of pea and bean crops treated with pesticides in Northern Ireland, 1998-2020. *Only beans recorded in 2016 and 2020.</t>
    </r>
  </si>
  <si>
    <r>
      <rPr>
        <b/>
        <sz val="11"/>
        <color rgb="FF008290"/>
        <rFont val="Calibri"/>
        <family val="2"/>
        <scheme val="minor"/>
      </rPr>
      <t xml:space="preserve">Table 27:     </t>
    </r>
    <r>
      <rPr>
        <b/>
        <sz val="11"/>
        <rFont val="Calibri"/>
        <family val="2"/>
        <scheme val="minor"/>
      </rPr>
      <t>The quantity (t) of pesticides applied to arable crops in Northern Ireland, 1990-2020.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*  Seed treatments on potatoes not recorded.</t>
    </r>
  </si>
  <si>
    <r>
      <rPr>
        <b/>
        <sz val="11"/>
        <color rgb="FF008290"/>
        <rFont val="Calibri"/>
        <family val="2"/>
        <scheme val="minor"/>
      </rPr>
      <t xml:space="preserve">Table 27 contd:     </t>
    </r>
    <r>
      <rPr>
        <b/>
        <sz val="11"/>
        <rFont val="Calibri"/>
        <family val="2"/>
        <scheme val="minor"/>
      </rPr>
      <t>Comparison of quantity (t) of pesticides applied to arable crops in Northern Ireland, 1990-2020.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</si>
  <si>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29 contd:     </t>
    </r>
    <r>
      <rPr>
        <b/>
        <sz val="11"/>
        <rFont val="Calibri"/>
        <family val="2"/>
        <scheme val="minor"/>
      </rPr>
      <t>Comparison of quantity (t) of pesticides applied to cereal crops in Northern Ireland, 1990-2020.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</si>
  <si>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29:     </t>
    </r>
    <r>
      <rPr>
        <b/>
        <sz val="11"/>
        <rFont val="Calibri"/>
        <family val="2"/>
        <scheme val="minor"/>
      </rPr>
      <t>The quantity (t) of pesticides applied to cereal crops in Northern Ireland, 1990-2020.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* Includes rye and triticale.</t>
    </r>
  </si>
  <si>
    <r>
      <rPr>
        <b/>
        <sz val="11"/>
        <color rgb="FF008290"/>
        <rFont val="Calibri"/>
        <family val="2"/>
        <scheme val="minor"/>
      </rPr>
      <t>Table 30:</t>
    </r>
    <r>
      <rPr>
        <b/>
        <sz val="11"/>
        <color indexed="8"/>
        <rFont val="Calibri"/>
        <family val="2"/>
        <scheme val="minor"/>
      </rPr>
      <t xml:space="preserve">     The area (spha) of oilseed rape crops treated with pesticides in Northern Ireland, 1990-2020. * Winter oilseed rape only.</t>
    </r>
  </si>
  <si>
    <r>
      <rPr>
        <b/>
        <sz val="11"/>
        <color rgb="FF008290"/>
        <rFont val="Calibri"/>
        <family val="2"/>
        <scheme val="minor"/>
      </rPr>
      <t xml:space="preserve">Table 31 contd:     </t>
    </r>
    <r>
      <rPr>
        <b/>
        <sz val="11"/>
        <rFont val="Calibri"/>
        <family val="2"/>
        <scheme val="minor"/>
      </rPr>
      <t>Comparison of quantity (t) of pesticides applied to oilseed rape crops in Northern Ireland, 1990-2020.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</si>
  <si>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31:     </t>
    </r>
    <r>
      <rPr>
        <b/>
        <sz val="11"/>
        <rFont val="Calibri"/>
        <family val="2"/>
        <scheme val="minor"/>
      </rPr>
      <t>The quantity (t) of pesticides applied to oilseed rape crops in Northern Ireland, 1990-2020.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* Winter oilseed rape only.</t>
    </r>
  </si>
  <si>
    <r>
      <rPr>
        <b/>
        <sz val="11"/>
        <color rgb="FF008290"/>
        <rFont val="Calibri"/>
        <family val="2"/>
        <scheme val="minor"/>
      </rPr>
      <t xml:space="preserve">Table 33:     </t>
    </r>
    <r>
      <rPr>
        <b/>
        <sz val="11"/>
        <rFont val="Calibri"/>
        <family val="2"/>
        <scheme val="minor"/>
      </rPr>
      <t>The quantity (t) of pesticides applied to pea and bean* crops in Northern Ireland, 1998-2020.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*Only beans recorded in 2016 and 2020.</t>
    </r>
  </si>
  <si>
    <r>
      <rPr>
        <b/>
        <sz val="11"/>
        <color rgb="FF008290"/>
        <rFont val="Calibri"/>
        <family val="2"/>
        <scheme val="minor"/>
      </rPr>
      <t xml:space="preserve">Table 33 contd:     </t>
    </r>
    <r>
      <rPr>
        <b/>
        <sz val="11"/>
        <rFont val="Calibri"/>
        <family val="2"/>
        <scheme val="minor"/>
      </rPr>
      <t>Comparison of quantity (t) of pesticides applied to pea and bean crops in Northern Ireland, 1998-2020.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</si>
  <si>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35 contd:     </t>
    </r>
    <r>
      <rPr>
        <b/>
        <sz val="11"/>
        <rFont val="Calibri"/>
        <family val="2"/>
        <scheme val="minor"/>
      </rPr>
      <t>Comparison of quantity (t) of pesticides applied to potato crops in Northern Ireland, 1990-2020.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</si>
  <si>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35:     </t>
    </r>
    <r>
      <rPr>
        <b/>
        <sz val="11"/>
        <rFont val="Calibri"/>
        <family val="2"/>
        <scheme val="minor"/>
      </rPr>
      <t>The quantity (t) of pesticides applied to potato crops in Northern Ireland, 1990-2020.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*  Seed treatments not recorded.</t>
    </r>
  </si>
  <si>
    <r>
      <rPr>
        <b/>
        <sz val="11"/>
        <color rgb="FF008290"/>
        <rFont val="Calibri"/>
        <family val="2"/>
        <scheme val="minor"/>
      </rPr>
      <t>Table 25:</t>
    </r>
    <r>
      <rPr>
        <b/>
        <sz val="11"/>
        <color indexed="8"/>
        <rFont val="Calibri"/>
        <family val="2"/>
        <scheme val="minor"/>
      </rPr>
      <t xml:space="preserve">     Comparison of the area of arable crops grown (ha) in Northern Ireland, 1990-2020. * both spring &amp; winter oilseed rape. **excluding potatoes. ***excluding peas.</t>
    </r>
  </si>
  <si>
    <r>
      <rPr>
        <b/>
        <sz val="11"/>
        <color rgb="FF008290"/>
        <rFont val="Calibri"/>
        <family val="2"/>
        <scheme val="minor"/>
      </rPr>
      <t>Table 28:</t>
    </r>
    <r>
      <rPr>
        <b/>
        <sz val="11"/>
        <color indexed="8"/>
        <rFont val="Calibri"/>
        <family val="2"/>
        <scheme val="minor"/>
      </rPr>
      <t xml:space="preserve">     The area (spha) of cereal crops treated with pesticides in Northern Ireland, 1990-2020. * Includes rye and triticale.</t>
    </r>
  </si>
  <si>
    <t>Estimated area (ha) of arable crops grown regionally in Northern Ireland, 2020.</t>
  </si>
  <si>
    <t xml:space="preserve">Estimated area (spray ha) of arable crops treated regionally with each pesticide type in Northern Ireland, 2020.    </t>
  </si>
  <si>
    <t xml:space="preserve">The total treated area (spray ha) and the basic treated area (ha) of arable crops treated with each pesticide type in Northern Ireland, 2020. </t>
  </si>
  <si>
    <t xml:space="preserve">Estimated area (spray ha) of arable crops treated with pesticide formulations in Northern Ireland, 2020. </t>
  </si>
  <si>
    <t>The fifty active substances most extensively used on arable crops in Northern Ireland, 2020, ranked by area treated (spray ha).</t>
  </si>
  <si>
    <t>Estimated weight (kg) of active ingredients applied to arable crops regionally with each pesticide type in Northern Ireland, 2020.</t>
  </si>
  <si>
    <t xml:space="preserve">Total quantities (kg) of each pesticide type used on arable crops in Northern Ireland, 2020. </t>
  </si>
  <si>
    <t xml:space="preserve">Estimated quantities (kg) of pesticide formulations used on arable crops in Northern Ireland, 2020. </t>
  </si>
  <si>
    <t xml:space="preserve">The fifty active substances most extensively used on arable crops in Northern Ireland, 2020, ranked by weight (kg). </t>
  </si>
  <si>
    <t xml:space="preserve">Spring oats: total area treated (spray ha), basic area treated (ha), weights of pesticides applied (kg) and reason for use. </t>
  </si>
  <si>
    <t>The quantity (t) of pesticides applied to arable crops in Northern Ireland, 1990-2020.</t>
  </si>
  <si>
    <t>Comparison of quantity (t) of pesticides applied to arable crops in Northern Ireland, 1990-2020.</t>
  </si>
  <si>
    <t xml:space="preserve">The quantity (t) of pesticides applied to cereal crops in Northern Ireland, 1990-2020. </t>
  </si>
  <si>
    <t>Comparison of quantity (t) of pesticides applied to cereal crops in Northern Ireland, 1990-2020.</t>
  </si>
  <si>
    <t xml:space="preserve">The quantity (t) of pesticides applied to oilseed rape crops in Northern Ireland, 1990-2020. </t>
  </si>
  <si>
    <t xml:space="preserve">Comparison of quantity (t) of pesticides applied to oilseed rape crops in Northern Ireland, 1990-2020. </t>
  </si>
  <si>
    <t>The quantity (t) of pesticides applied to pea and bean* crops in Northern Ireland, 1998-2020.</t>
  </si>
  <si>
    <t>The quantity (t) of pesticides applied to potato crops in Northern Ireland, 1990-2020.</t>
  </si>
  <si>
    <t>Comparison of quantity (t) of pesticides applied to potato crops in Northern Ireland, 1990-2020.</t>
  </si>
  <si>
    <t>Comparison of early/maincrop potatoes stored (t), treated (treated t) and the weight of pesticides applied (kg) to stored potatoes between 1992 and 2020.</t>
  </si>
  <si>
    <t>Comparison of seed potatoes stored (t), treated (treated t) and the weight of pesticides applied (kg) to stored potatoes between 1992 and 2020.</t>
  </si>
  <si>
    <t>Comparison of all potatoes stored (t), treated (treated t) and the weight of pesticides applied (kg) to stored potatoes between 1992 and 2020.</t>
  </si>
  <si>
    <t>The area (spha) of pea and bean crops treated with pesticides in Northern Ireland, 1998-2020.</t>
  </si>
  <si>
    <t>Comparison of the area (spha) of pea and bean crops treated in Northern Ireland, 1998-2020.</t>
  </si>
  <si>
    <t>Comparison of quantity (t) of pesticides applied to pea and bean crops in Northern Ireland, 1998-2020.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</si>
</sst>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#,##0_ ;\-#,##0\ "/>
    <numFmt numFmtId="165" formatCode="#,##0.0_ ;\-#,##0.0\ "/>
    <numFmt numFmtId="166" formatCode="0.000"/>
    <numFmt numFmtId="167" formatCode="#,##0.0"/>
    <numFmt numFmtId="168" formatCode="####.00"/>
    <numFmt numFmtId="169" formatCode="_-* #,##0.0_-;\-* #,##0.0_-;_-* &quot;-&quot;??_-;_-@_-"/>
    <numFmt numFmtId="170" formatCode="_(* #,##0.00_);_(* \(#,##0.00\);_(* &quot;-&quot;??_);_(@_)"/>
    <numFmt numFmtId="171" formatCode="_-* #,##0_-;\-* #,##0_-;_-* &quot;-&quot;??_-;_-@_-"/>
    <numFmt numFmtId="172" formatCode="#,##0.000"/>
    <numFmt numFmtId="173" formatCode="\(#,##0\)"/>
    <numFmt numFmtId="174" formatCode="\(#,##0.0\)"/>
    <numFmt numFmtId="175" formatCode="#,##0.00000"/>
    <numFmt numFmtId="176" formatCode="0.0000"/>
    <numFmt numFmtId="177" formatCode="#,##0.0000"/>
    <numFmt numFmtId="178" formatCode="#,##0.0000000000000"/>
    <numFmt numFmtId="179" formatCode="0.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indexed="12"/>
      <name val="Times New Roman"/>
      <family val="1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 Bold"/>
      <family val="2"/>
    </font>
    <font>
      <b/>
      <sz val="9"/>
      <color indexed="8"/>
      <name val="Arial Bold"/>
    </font>
    <font>
      <b/>
      <sz val="9"/>
      <color theme="9"/>
      <name val="Arial Bold"/>
    </font>
    <font>
      <sz val="10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Trebuchet MS"/>
      <family val="2"/>
    </font>
    <font>
      <b/>
      <sz val="10"/>
      <color rgb="FF0000FF"/>
      <name val="Times New Roman"/>
      <family val="1"/>
    </font>
    <font>
      <b/>
      <sz val="8"/>
      <color theme="1"/>
      <name val="Arial"/>
      <family val="2"/>
    </font>
    <font>
      <b/>
      <i/>
      <sz val="10"/>
      <color rgb="FF0000FF"/>
      <name val="Times New Roman"/>
      <family val="1"/>
    </font>
    <font>
      <sz val="9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rgb="FFA21619"/>
      <name val="Calibri"/>
      <family val="2"/>
      <scheme val="minor"/>
    </font>
    <font>
      <b/>
      <sz val="9"/>
      <color rgb="FFA21619"/>
      <name val="Arial Bold"/>
      <family val="2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4"/>
      <color theme="0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i/>
      <sz val="11"/>
      <color theme="0"/>
      <name val="Calibri"/>
      <family val="2"/>
    </font>
    <font>
      <sz val="9"/>
      <name val="Calibri"/>
      <family val="2"/>
      <scheme val="minor"/>
    </font>
    <font>
      <sz val="8"/>
      <name val="Times New Roman"/>
      <family val="1"/>
    </font>
    <font>
      <sz val="10"/>
      <color rgb="FFFF0000"/>
      <name val="Times New Roman"/>
      <family val="1"/>
    </font>
    <font>
      <i/>
      <sz val="10"/>
      <name val="Calibri"/>
      <family val="2"/>
      <scheme val="minor"/>
    </font>
    <font>
      <i/>
      <sz val="9"/>
      <name val="Arial"/>
      <family val="2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rgb="FF00B0F0"/>
      <name val="Times New Roman"/>
      <family val="1"/>
    </font>
    <font>
      <b/>
      <i/>
      <sz val="9"/>
      <name val="Arial"/>
      <family val="2"/>
    </font>
    <font>
      <b/>
      <i/>
      <sz val="10"/>
      <color indexed="12"/>
      <name val="Times New Roman"/>
      <family val="1"/>
    </font>
    <font>
      <i/>
      <sz val="10"/>
      <color rgb="FFFF0000"/>
      <name val="Times New Roman"/>
      <family val="1"/>
    </font>
    <font>
      <b/>
      <sz val="12"/>
      <name val="Arial"/>
      <family val="2"/>
    </font>
    <font>
      <sz val="10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829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theme="4" tint="0.59999389629810485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8" tint="-0.499984740745262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9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9" fillId="0" borderId="0"/>
    <xf numFmtId="170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3">
    <xf numFmtId="0" fontId="0" fillId="0" borderId="0" xfId="0"/>
    <xf numFmtId="0" fontId="5" fillId="0" borderId="0" xfId="2" applyFont="1"/>
    <xf numFmtId="0" fontId="8" fillId="0" borderId="0" xfId="2" applyFont="1"/>
    <xf numFmtId="0" fontId="4" fillId="0" borderId="0" xfId="2"/>
    <xf numFmtId="0" fontId="8" fillId="0" borderId="1" xfId="2" applyFont="1" applyFill="1" applyBorder="1"/>
    <xf numFmtId="0" fontId="10" fillId="0" borderId="2" xfId="2" applyFont="1" applyFill="1" applyBorder="1"/>
    <xf numFmtId="0" fontId="10" fillId="0" borderId="3" xfId="2" applyFont="1" applyFill="1" applyBorder="1"/>
    <xf numFmtId="0" fontId="10" fillId="0" borderId="2" xfId="2" applyFont="1" applyFill="1" applyBorder="1" applyAlignment="1">
      <alignment horizontal="center"/>
    </xf>
    <xf numFmtId="0" fontId="4" fillId="0" borderId="0" xfId="2" applyFill="1"/>
    <xf numFmtId="0" fontId="8" fillId="0" borderId="4" xfId="2" applyFont="1" applyFill="1" applyBorder="1"/>
    <xf numFmtId="0" fontId="8" fillId="0" borderId="4" xfId="2" applyFont="1" applyBorder="1"/>
    <xf numFmtId="0" fontId="8" fillId="3" borderId="4" xfId="2" applyFont="1" applyFill="1" applyBorder="1"/>
    <xf numFmtId="1" fontId="11" fillId="4" borderId="4" xfId="2" applyNumberFormat="1" applyFont="1" applyFill="1" applyBorder="1" applyAlignment="1">
      <alignment horizontal="center"/>
    </xf>
    <xf numFmtId="1" fontId="12" fillId="3" borderId="4" xfId="1" applyNumberFormat="1" applyFont="1" applyFill="1" applyBorder="1" applyAlignment="1">
      <alignment horizontal="center"/>
    </xf>
    <xf numFmtId="1" fontId="11" fillId="5" borderId="4" xfId="2" applyNumberFormat="1" applyFont="1" applyFill="1" applyBorder="1" applyAlignment="1">
      <alignment horizontal="center"/>
    </xf>
    <xf numFmtId="1" fontId="11" fillId="6" borderId="4" xfId="2" applyNumberFormat="1" applyFont="1" applyFill="1" applyBorder="1" applyAlignment="1">
      <alignment horizontal="center"/>
    </xf>
    <xf numFmtId="0" fontId="4" fillId="0" borderId="0" xfId="2" applyAlignment="1"/>
    <xf numFmtId="1" fontId="11" fillId="0" borderId="4" xfId="2" applyNumberFormat="1" applyFont="1" applyFill="1" applyBorder="1" applyAlignment="1">
      <alignment horizontal="center"/>
    </xf>
    <xf numFmtId="1" fontId="12" fillId="0" borderId="4" xfId="1" applyNumberFormat="1" applyFont="1" applyFill="1" applyBorder="1" applyAlignment="1">
      <alignment horizontal="center"/>
    </xf>
    <xf numFmtId="0" fontId="4" fillId="0" borderId="0" xfId="2" applyBorder="1"/>
    <xf numFmtId="0" fontId="15" fillId="0" borderId="0" xfId="2" applyFont="1" applyFill="1" applyAlignment="1">
      <alignment vertical="center"/>
    </xf>
    <xf numFmtId="2" fontId="16" fillId="0" borderId="1" xfId="3" applyNumberFormat="1" applyFont="1" applyFill="1" applyBorder="1" applyAlignment="1">
      <alignment horizontal="left"/>
    </xf>
    <xf numFmtId="2" fontId="17" fillId="0" borderId="0" xfId="2" applyNumberFormat="1" applyFont="1" applyFill="1" applyAlignment="1">
      <alignment vertical="center"/>
    </xf>
    <xf numFmtId="2" fontId="4" fillId="0" borderId="0" xfId="2" applyNumberFormat="1"/>
    <xf numFmtId="2" fontId="4" fillId="7" borderId="0" xfId="2" applyNumberFormat="1" applyFill="1"/>
    <xf numFmtId="2" fontId="20" fillId="7" borderId="5" xfId="3" applyNumberFormat="1" applyFont="1" applyFill="1" applyBorder="1" applyAlignment="1">
      <alignment horizontal="center" wrapText="1"/>
    </xf>
    <xf numFmtId="2" fontId="4" fillId="7" borderId="6" xfId="2" applyNumberFormat="1" applyFill="1" applyBorder="1"/>
    <xf numFmtId="2" fontId="21" fillId="3" borderId="1" xfId="3" applyNumberFormat="1" applyFont="1" applyFill="1" applyBorder="1" applyAlignment="1">
      <alignment horizontal="left"/>
    </xf>
    <xf numFmtId="164" fontId="12" fillId="8" borderId="1" xfId="1" applyNumberFormat="1" applyFont="1" applyFill="1" applyBorder="1" applyAlignment="1">
      <alignment horizontal="right"/>
    </xf>
    <xf numFmtId="49" fontId="11" fillId="4" borderId="4" xfId="2" applyNumberFormat="1" applyFont="1" applyFill="1" applyBorder="1" applyAlignment="1">
      <alignment horizontal="right"/>
    </xf>
    <xf numFmtId="10" fontId="4" fillId="0" borderId="0" xfId="2" applyNumberFormat="1"/>
    <xf numFmtId="2" fontId="8" fillId="3" borderId="1" xfId="4" applyNumberFormat="1" applyFont="1" applyFill="1" applyBorder="1" applyAlignment="1">
      <alignment horizontal="left"/>
    </xf>
    <xf numFmtId="2" fontId="21" fillId="3" borderId="5" xfId="3" applyNumberFormat="1" applyFont="1" applyFill="1" applyBorder="1" applyAlignment="1">
      <alignment horizontal="left"/>
    </xf>
    <xf numFmtId="164" fontId="12" fillId="8" borderId="5" xfId="1" applyNumberFormat="1" applyFont="1" applyFill="1" applyBorder="1" applyAlignment="1">
      <alignment horizontal="right"/>
    </xf>
    <xf numFmtId="49" fontId="11" fillId="4" borderId="7" xfId="2" applyNumberFormat="1" applyFont="1" applyFill="1" applyBorder="1" applyAlignment="1">
      <alignment horizontal="right"/>
    </xf>
    <xf numFmtId="2" fontId="4" fillId="0" borderId="0" xfId="2" applyNumberFormat="1" applyFont="1"/>
    <xf numFmtId="0" fontId="17" fillId="0" borderId="0" xfId="2" applyFont="1" applyAlignment="1">
      <alignment vertical="center"/>
    </xf>
    <xf numFmtId="0" fontId="17" fillId="0" borderId="0" xfId="2" applyFont="1" applyFill="1" applyAlignment="1">
      <alignment vertical="center"/>
    </xf>
    <xf numFmtId="2" fontId="20" fillId="2" borderId="9" xfId="3" applyNumberFormat="1" applyFont="1" applyFill="1" applyBorder="1" applyAlignment="1">
      <alignment horizontal="center" wrapText="1"/>
    </xf>
    <xf numFmtId="0" fontId="4" fillId="7" borderId="0" xfId="2" applyFill="1"/>
    <xf numFmtId="164" fontId="12" fillId="3" borderId="1" xfId="1" applyNumberFormat="1" applyFont="1" applyFill="1" applyBorder="1" applyAlignment="1">
      <alignment horizontal="right"/>
    </xf>
    <xf numFmtId="164" fontId="11" fillId="3" borderId="1" xfId="1" applyNumberFormat="1" applyFont="1" applyFill="1" applyBorder="1" applyAlignment="1">
      <alignment horizontal="right"/>
    </xf>
    <xf numFmtId="2" fontId="21" fillId="0" borderId="1" xfId="3" applyNumberFormat="1" applyFont="1" applyFill="1" applyBorder="1" applyAlignment="1">
      <alignment horizontal="left"/>
    </xf>
    <xf numFmtId="164" fontId="12" fillId="0" borderId="1" xfId="1" applyNumberFormat="1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166" fontId="15" fillId="0" borderId="0" xfId="2" applyNumberFormat="1" applyFont="1" applyAlignment="1">
      <alignment vertical="center"/>
    </xf>
    <xf numFmtId="166" fontId="22" fillId="0" borderId="0" xfId="2" applyNumberFormat="1" applyFont="1" applyAlignment="1">
      <alignment vertical="center"/>
    </xf>
    <xf numFmtId="0" fontId="4" fillId="0" borderId="0" xfId="2" applyFill="1" applyAlignment="1"/>
    <xf numFmtId="2" fontId="4" fillId="0" borderId="0" xfId="2" applyNumberFormat="1" applyFill="1" applyBorder="1" applyAlignment="1"/>
    <xf numFmtId="0" fontId="4" fillId="0" borderId="0" xfId="2" applyFill="1" applyBorder="1"/>
    <xf numFmtId="166" fontId="22" fillId="0" borderId="0" xfId="2" applyNumberFormat="1" applyFont="1" applyFill="1" applyAlignment="1">
      <alignment vertical="center"/>
    </xf>
    <xf numFmtId="2" fontId="10" fillId="7" borderId="5" xfId="4" applyNumberFormat="1" applyFont="1" applyFill="1" applyBorder="1" applyAlignment="1">
      <alignment horizontal="center" wrapText="1"/>
    </xf>
    <xf numFmtId="2" fontId="8" fillId="3" borderId="1" xfId="4" applyNumberFormat="1" applyFont="1" applyFill="1" applyBorder="1" applyAlignment="1">
      <alignment horizontal="left" vertical="center"/>
    </xf>
    <xf numFmtId="164" fontId="12" fillId="8" borderId="2" xfId="1" applyNumberFormat="1" applyFont="1" applyFill="1" applyBorder="1" applyAlignment="1">
      <alignment horizontal="right"/>
    </xf>
    <xf numFmtId="2" fontId="4" fillId="0" borderId="0" xfId="2" applyNumberFormat="1" applyFont="1" applyFill="1" applyBorder="1" applyAlignment="1"/>
    <xf numFmtId="2" fontId="8" fillId="3" borderId="8" xfId="4" applyNumberFormat="1" applyFont="1" applyFill="1" applyBorder="1" applyAlignment="1">
      <alignment horizontal="left" vertical="center"/>
    </xf>
    <xf numFmtId="164" fontId="12" fillId="8" borderId="6" xfId="1" applyNumberFormat="1" applyFont="1" applyFill="1" applyBorder="1" applyAlignment="1">
      <alignment horizontal="right"/>
    </xf>
    <xf numFmtId="164" fontId="11" fillId="3" borderId="5" xfId="1" applyNumberFormat="1" applyFont="1" applyFill="1" applyBorder="1" applyAlignment="1">
      <alignment horizontal="right"/>
    </xf>
    <xf numFmtId="2" fontId="8" fillId="0" borderId="1" xfId="4" applyNumberFormat="1" applyFont="1" applyFill="1" applyBorder="1" applyAlignment="1">
      <alignment horizontal="left"/>
    </xf>
    <xf numFmtId="164" fontId="12" fillId="0" borderId="1" xfId="5" applyNumberFormat="1" applyFont="1" applyFill="1" applyBorder="1" applyAlignment="1">
      <alignment horizontal="right"/>
    </xf>
    <xf numFmtId="164" fontId="11" fillId="0" borderId="1" xfId="5" applyNumberFormat="1" applyFont="1" applyFill="1" applyBorder="1" applyAlignment="1">
      <alignment horizontal="right"/>
    </xf>
    <xf numFmtId="164" fontId="12" fillId="8" borderId="7" xfId="1" applyNumberFormat="1" applyFont="1" applyFill="1" applyBorder="1" applyAlignment="1">
      <alignment horizontal="right"/>
    </xf>
    <xf numFmtId="164" fontId="12" fillId="8" borderId="8" xfId="1" applyNumberFormat="1" applyFont="1" applyFill="1" applyBorder="1" applyAlignment="1">
      <alignment horizontal="right"/>
    </xf>
    <xf numFmtId="164" fontId="11" fillId="3" borderId="8" xfId="1" applyNumberFormat="1" applyFont="1" applyFill="1" applyBorder="1" applyAlignment="1">
      <alignment horizontal="right"/>
    </xf>
    <xf numFmtId="2" fontId="15" fillId="0" borderId="0" xfId="2" applyNumberFormat="1" applyFont="1" applyAlignment="1">
      <alignment vertical="center"/>
    </xf>
    <xf numFmtId="2" fontId="17" fillId="0" borderId="0" xfId="2" applyNumberFormat="1" applyFont="1" applyAlignment="1">
      <alignment vertical="center"/>
    </xf>
    <xf numFmtId="2" fontId="22" fillId="0" borderId="0" xfId="2" applyNumberFormat="1" applyFont="1" applyAlignment="1">
      <alignment vertical="center"/>
    </xf>
    <xf numFmtId="2" fontId="22" fillId="0" borderId="0" xfId="2" applyNumberFormat="1" applyFont="1" applyFill="1" applyAlignment="1">
      <alignment vertical="center"/>
    </xf>
    <xf numFmtId="2" fontId="10" fillId="0" borderId="0" xfId="4" applyNumberFormat="1" applyFont="1" applyFill="1" applyBorder="1" applyAlignment="1">
      <alignment wrapText="1"/>
    </xf>
    <xf numFmtId="2" fontId="10" fillId="0" borderId="5" xfId="4" applyNumberFormat="1" applyFont="1" applyFill="1" applyBorder="1" applyAlignment="1">
      <alignment horizontal="center" wrapText="1"/>
    </xf>
    <xf numFmtId="3" fontId="12" fillId="8" borderId="4" xfId="5" applyNumberFormat="1" applyFont="1" applyFill="1" applyBorder="1" applyAlignment="1">
      <alignment horizontal="right"/>
    </xf>
    <xf numFmtId="3" fontId="12" fillId="3" borderId="4" xfId="5" applyNumberFormat="1" applyFont="1" applyFill="1" applyBorder="1" applyAlignment="1">
      <alignment horizontal="right"/>
    </xf>
    <xf numFmtId="3" fontId="12" fillId="8" borderId="2" xfId="5" applyNumberFormat="1" applyFont="1" applyFill="1" applyBorder="1" applyAlignment="1">
      <alignment horizontal="right"/>
    </xf>
    <xf numFmtId="3" fontId="12" fillId="3" borderId="2" xfId="5" applyNumberFormat="1" applyFont="1" applyFill="1" applyBorder="1" applyAlignment="1">
      <alignment horizontal="right"/>
    </xf>
    <xf numFmtId="3" fontId="11" fillId="4" borderId="4" xfId="5" applyNumberFormat="1" applyFont="1" applyFill="1" applyBorder="1" applyAlignment="1">
      <alignment horizontal="right"/>
    </xf>
    <xf numFmtId="3" fontId="11" fillId="3" borderId="12" xfId="2" applyNumberFormat="1" applyFont="1" applyFill="1" applyBorder="1" applyAlignment="1">
      <alignment horizontal="right"/>
    </xf>
    <xf numFmtId="0" fontId="4" fillId="0" borderId="0" xfId="2" applyBorder="1" applyAlignment="1"/>
    <xf numFmtId="2" fontId="8" fillId="0" borderId="5" xfId="4" applyNumberFormat="1" applyFont="1" applyFill="1" applyBorder="1" applyAlignment="1">
      <alignment horizontal="left"/>
    </xf>
    <xf numFmtId="3" fontId="12" fillId="0" borderId="1" xfId="5" applyNumberFormat="1" applyFont="1" applyFill="1" applyBorder="1" applyAlignment="1">
      <alignment horizontal="right"/>
    </xf>
    <xf numFmtId="3" fontId="11" fillId="0" borderId="1" xfId="5" applyNumberFormat="1" applyFont="1" applyFill="1" applyBorder="1" applyAlignment="1">
      <alignment horizontal="right"/>
    </xf>
    <xf numFmtId="3" fontId="12" fillId="0" borderId="0" xfId="5" applyNumberFormat="1" applyFont="1" applyFill="1" applyBorder="1" applyAlignment="1">
      <alignment horizontal="right"/>
    </xf>
    <xf numFmtId="3" fontId="12" fillId="8" borderId="1" xfId="5" applyNumberFormat="1" applyFont="1" applyFill="1" applyBorder="1" applyAlignment="1">
      <alignment horizontal="right"/>
    </xf>
    <xf numFmtId="3" fontId="12" fillId="3" borderId="1" xfId="5" applyNumberFormat="1" applyFont="1" applyFill="1" applyBorder="1" applyAlignment="1">
      <alignment horizontal="right"/>
    </xf>
    <xf numFmtId="3" fontId="12" fillId="4" borderId="1" xfId="5" applyNumberFormat="1" applyFont="1" applyFill="1" applyBorder="1" applyAlignment="1">
      <alignment horizontal="right"/>
    </xf>
    <xf numFmtId="3" fontId="11" fillId="3" borderId="1" xfId="5" applyNumberFormat="1" applyFont="1" applyFill="1" applyBorder="1" applyAlignment="1">
      <alignment horizontal="right"/>
    </xf>
    <xf numFmtId="0" fontId="8" fillId="0" borderId="0" xfId="2" applyFont="1" applyAlignment="1"/>
    <xf numFmtId="3" fontId="4" fillId="0" borderId="0" xfId="2" applyNumberFormat="1" applyFont="1" applyAlignment="1">
      <alignment horizontal="right"/>
    </xf>
    <xf numFmtId="2" fontId="21" fillId="7" borderId="5" xfId="4" applyNumberFormat="1" applyFont="1" applyFill="1" applyBorder="1" applyAlignment="1">
      <alignment horizontal="center" wrapText="1"/>
    </xf>
    <xf numFmtId="9" fontId="12" fillId="8" borderId="1" xfId="1" applyNumberFormat="1" applyFont="1" applyFill="1" applyBorder="1" applyAlignment="1">
      <alignment horizontal="right"/>
    </xf>
    <xf numFmtId="165" fontId="12" fillId="8" borderId="1" xfId="1" applyNumberFormat="1" applyFont="1" applyFill="1" applyBorder="1" applyAlignment="1">
      <alignment horizontal="right"/>
    </xf>
    <xf numFmtId="2" fontId="21" fillId="0" borderId="5" xfId="3" applyNumberFormat="1" applyFont="1" applyFill="1" applyBorder="1" applyAlignment="1">
      <alignment horizontal="left"/>
    </xf>
    <xf numFmtId="9" fontId="12" fillId="0" borderId="5" xfId="1" applyNumberFormat="1" applyFont="1" applyFill="1" applyBorder="1" applyAlignment="1">
      <alignment horizontal="right"/>
    </xf>
    <xf numFmtId="164" fontId="12" fillId="0" borderId="5" xfId="1" applyNumberFormat="1" applyFont="1" applyFill="1" applyBorder="1" applyAlignment="1">
      <alignment horizontal="right"/>
    </xf>
    <xf numFmtId="165" fontId="12" fillId="0" borderId="5" xfId="1" applyNumberFormat="1" applyFont="1" applyFill="1" applyBorder="1" applyAlignment="1">
      <alignment horizontal="right"/>
    </xf>
    <xf numFmtId="0" fontId="4" fillId="0" borderId="0" xfId="2" applyFill="1" applyBorder="1" applyAlignment="1"/>
    <xf numFmtId="3" fontId="4" fillId="0" borderId="0" xfId="2" applyNumberFormat="1" applyBorder="1" applyAlignment="1"/>
    <xf numFmtId="167" fontId="4" fillId="0" borderId="0" xfId="2" applyNumberFormat="1" applyBorder="1" applyAlignment="1"/>
    <xf numFmtId="0" fontId="19" fillId="0" borderId="0" xfId="2" applyFont="1"/>
    <xf numFmtId="0" fontId="1" fillId="0" borderId="0" xfId="6" applyFont="1" applyFill="1" applyBorder="1" applyAlignment="1">
      <alignment horizontal="center" vertical="center"/>
    </xf>
    <xf numFmtId="0" fontId="19" fillId="0" borderId="0" xfId="2" applyFont="1" applyFill="1"/>
    <xf numFmtId="0" fontId="1" fillId="0" borderId="0" xfId="7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24" fillId="0" borderId="0" xfId="2" applyFont="1"/>
    <xf numFmtId="0" fontId="19" fillId="0" borderId="0" xfId="2" applyFont="1" applyAlignment="1">
      <alignment horizontal="center"/>
    </xf>
    <xf numFmtId="0" fontId="19" fillId="0" borderId="0" xfId="2" applyFont="1" applyFill="1" applyAlignment="1">
      <alignment horizontal="center"/>
    </xf>
    <xf numFmtId="0" fontId="1" fillId="0" borderId="0" xfId="8" applyFont="1" applyFill="1" applyBorder="1" applyAlignment="1">
      <alignment horizontal="center" vertical="center"/>
    </xf>
    <xf numFmtId="0" fontId="1" fillId="0" borderId="0" xfId="9" applyFont="1" applyFill="1" applyBorder="1" applyAlignment="1">
      <alignment horizontal="center" vertical="center"/>
    </xf>
    <xf numFmtId="168" fontId="27" fillId="0" borderId="0" xfId="11" applyNumberFormat="1" applyFont="1" applyFill="1" applyBorder="1" applyAlignment="1">
      <alignment horizontal="right" vertical="center"/>
    </xf>
    <xf numFmtId="168" fontId="27" fillId="0" borderId="0" xfId="12" applyNumberFormat="1" applyFont="1" applyFill="1" applyBorder="1" applyAlignment="1">
      <alignment horizontal="right" vertical="center"/>
    </xf>
    <xf numFmtId="0" fontId="28" fillId="0" borderId="0" xfId="2" applyFont="1" applyFill="1" applyBorder="1" applyAlignment="1">
      <alignment horizontal="right" vertical="top"/>
    </xf>
    <xf numFmtId="0" fontId="29" fillId="0" borderId="0" xfId="2" applyFont="1" applyFill="1" applyBorder="1" applyAlignment="1">
      <alignment horizontal="right" vertical="top"/>
    </xf>
    <xf numFmtId="168" fontId="29" fillId="0" borderId="0" xfId="2" applyNumberFormat="1" applyFont="1" applyFill="1" applyBorder="1" applyAlignment="1">
      <alignment horizontal="right" vertical="top"/>
    </xf>
    <xf numFmtId="169" fontId="30" fillId="0" borderId="0" xfId="10" applyNumberFormat="1" applyFont="1"/>
    <xf numFmtId="4" fontId="30" fillId="0" borderId="0" xfId="10" applyNumberFormat="1" applyFont="1" applyFill="1"/>
    <xf numFmtId="0" fontId="31" fillId="9" borderId="5" xfId="4" applyFont="1" applyFill="1" applyBorder="1" applyAlignment="1"/>
    <xf numFmtId="0" fontId="30" fillId="3" borderId="0" xfId="13" applyFont="1" applyFill="1" applyBorder="1" applyAlignment="1">
      <alignment horizontal="left" vertical="center"/>
    </xf>
    <xf numFmtId="3" fontId="32" fillId="4" borderId="2" xfId="10" applyNumberFormat="1" applyFont="1" applyFill="1" applyBorder="1" applyAlignment="1">
      <alignment horizontal="right"/>
    </xf>
    <xf numFmtId="3" fontId="32" fillId="4" borderId="3" xfId="10" applyNumberFormat="1" applyFont="1" applyFill="1" applyBorder="1" applyAlignment="1">
      <alignment horizontal="right"/>
    </xf>
    <xf numFmtId="3" fontId="32" fillId="3" borderId="3" xfId="10" applyNumberFormat="1" applyFont="1" applyFill="1" applyBorder="1" applyAlignment="1">
      <alignment horizontal="right"/>
    </xf>
    <xf numFmtId="0" fontId="27" fillId="0" borderId="0" xfId="14" applyFont="1" applyFill="1" applyBorder="1" applyAlignment="1">
      <alignment horizontal="right" vertical="center"/>
    </xf>
    <xf numFmtId="0" fontId="30" fillId="3" borderId="10" xfId="10" applyFont="1" applyFill="1" applyBorder="1"/>
    <xf numFmtId="3" fontId="32" fillId="4" borderId="4" xfId="10" applyNumberFormat="1" applyFont="1" applyFill="1" applyBorder="1" applyAlignment="1">
      <alignment horizontal="right"/>
    </xf>
    <xf numFmtId="3" fontId="32" fillId="4" borderId="12" xfId="10" applyNumberFormat="1" applyFont="1" applyFill="1" applyBorder="1" applyAlignment="1">
      <alignment horizontal="right"/>
    </xf>
    <xf numFmtId="168" fontId="28" fillId="0" borderId="0" xfId="2" applyNumberFormat="1" applyFont="1" applyFill="1" applyBorder="1" applyAlignment="1">
      <alignment horizontal="right" vertical="top"/>
    </xf>
    <xf numFmtId="4" fontId="19" fillId="0" borderId="0" xfId="2" applyNumberFormat="1" applyFont="1" applyFill="1" applyAlignment="1">
      <alignment horizontal="center"/>
    </xf>
    <xf numFmtId="2" fontId="4" fillId="0" borderId="0" xfId="2" applyNumberFormat="1" applyFill="1" applyAlignment="1">
      <alignment horizontal="center"/>
    </xf>
    <xf numFmtId="0" fontId="33" fillId="0" borderId="0" xfId="2" applyFont="1" applyFill="1"/>
    <xf numFmtId="4" fontId="33" fillId="0" borderId="0" xfId="2" applyNumberFormat="1" applyFont="1" applyFill="1" applyAlignment="1">
      <alignment horizontal="center"/>
    </xf>
    <xf numFmtId="2" fontId="33" fillId="0" borderId="0" xfId="2" applyNumberFormat="1" applyFont="1" applyFill="1" applyAlignment="1">
      <alignment horizontal="center"/>
    </xf>
    <xf numFmtId="0" fontId="24" fillId="0" borderId="0" xfId="2" applyFont="1" applyFill="1" applyAlignment="1">
      <alignment horizontal="center"/>
    </xf>
    <xf numFmtId="0" fontId="34" fillId="0" borderId="0" xfId="2" applyFont="1" applyFill="1" applyAlignment="1">
      <alignment horizontal="center"/>
    </xf>
    <xf numFmtId="0" fontId="34" fillId="0" borderId="0" xfId="2" applyFont="1" applyFill="1"/>
    <xf numFmtId="2" fontId="4" fillId="0" borderId="0" xfId="2" applyNumberFormat="1" applyFont="1" applyFill="1" applyAlignment="1">
      <alignment horizontal="center"/>
    </xf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8" fillId="3" borderId="1" xfId="15" applyFont="1" applyFill="1" applyBorder="1" applyAlignment="1">
      <alignment horizontal="left" vertical="center"/>
    </xf>
    <xf numFmtId="0" fontId="30" fillId="3" borderId="10" xfId="7" applyFont="1" applyFill="1" applyBorder="1" applyAlignment="1">
      <alignment horizontal="left" vertical="center"/>
    </xf>
    <xf numFmtId="4" fontId="36" fillId="0" borderId="0" xfId="2" applyNumberFormat="1" applyFont="1" applyFill="1" applyAlignment="1">
      <alignment horizontal="center"/>
    </xf>
    <xf numFmtId="2" fontId="19" fillId="0" borderId="0" xfId="2" applyNumberFormat="1" applyFont="1" applyFill="1" applyAlignment="1">
      <alignment horizontal="center"/>
    </xf>
    <xf numFmtId="2" fontId="34" fillId="0" borderId="0" xfId="2" applyNumberFormat="1" applyFont="1" applyFill="1" applyAlignment="1">
      <alignment horizontal="center"/>
    </xf>
    <xf numFmtId="3" fontId="30" fillId="0" borderId="0" xfId="10" applyNumberFormat="1" applyFont="1" applyFill="1"/>
    <xf numFmtId="0" fontId="37" fillId="3" borderId="1" xfId="2" applyFont="1" applyFill="1" applyBorder="1" applyAlignment="1">
      <alignment horizontal="left" vertical="top"/>
    </xf>
    <xf numFmtId="3" fontId="38" fillId="3" borderId="3" xfId="2" applyNumberFormat="1" applyFont="1" applyFill="1" applyBorder="1"/>
    <xf numFmtId="0" fontId="19" fillId="0" borderId="10" xfId="2" applyFont="1" applyFill="1" applyBorder="1"/>
    <xf numFmtId="3" fontId="38" fillId="0" borderId="4" xfId="2" applyNumberFormat="1" applyFont="1" applyFill="1" applyBorder="1" applyAlignment="1">
      <alignment horizontal="right"/>
    </xf>
    <xf numFmtId="0" fontId="4" fillId="0" borderId="4" xfId="2" applyFill="1" applyBorder="1"/>
    <xf numFmtId="3" fontId="32" fillId="0" borderId="4" xfId="10" applyNumberFormat="1" applyFont="1" applyFill="1" applyBorder="1" applyAlignment="1">
      <alignment horizontal="right"/>
    </xf>
    <xf numFmtId="3" fontId="39" fillId="0" borderId="12" xfId="2" applyNumberFormat="1" applyFont="1" applyFill="1" applyBorder="1"/>
    <xf numFmtId="2" fontId="21" fillId="10" borderId="0" xfId="3" applyNumberFormat="1" applyFont="1" applyFill="1" applyBorder="1" applyAlignment="1">
      <alignment horizontal="left"/>
    </xf>
    <xf numFmtId="2" fontId="15" fillId="0" borderId="0" xfId="17" applyNumberFormat="1" applyFont="1" applyAlignment="1">
      <alignment vertical="center"/>
    </xf>
    <xf numFmtId="2" fontId="30" fillId="3" borderId="0" xfId="13" applyNumberFormat="1" applyFont="1" applyFill="1" applyBorder="1" applyAlignment="1">
      <alignment horizontal="left" vertical="center"/>
    </xf>
    <xf numFmtId="164" fontId="32" fillId="4" borderId="2" xfId="10" applyNumberFormat="1" applyFont="1" applyFill="1" applyBorder="1" applyAlignment="1">
      <alignment horizontal="right"/>
    </xf>
    <xf numFmtId="164" fontId="32" fillId="4" borderId="3" xfId="10" applyNumberFormat="1" applyFont="1" applyFill="1" applyBorder="1" applyAlignment="1">
      <alignment horizontal="right"/>
    </xf>
    <xf numFmtId="164" fontId="32" fillId="3" borderId="3" xfId="10" applyNumberFormat="1" applyFont="1" applyFill="1" applyBorder="1" applyAlignment="1">
      <alignment horizontal="right"/>
    </xf>
    <xf numFmtId="2" fontId="30" fillId="3" borderId="10" xfId="10" applyNumberFormat="1" applyFont="1" applyFill="1" applyBorder="1"/>
    <xf numFmtId="164" fontId="32" fillId="4" borderId="4" xfId="10" applyNumberFormat="1" applyFont="1" applyFill="1" applyBorder="1" applyAlignment="1">
      <alignment horizontal="right"/>
    </xf>
    <xf numFmtId="164" fontId="32" fillId="4" borderId="12" xfId="10" applyNumberFormat="1" applyFont="1" applyFill="1" applyBorder="1" applyAlignment="1">
      <alignment horizontal="right"/>
    </xf>
    <xf numFmtId="2" fontId="21" fillId="0" borderId="0" xfId="3" applyNumberFormat="1" applyFont="1" applyFill="1" applyBorder="1" applyAlignment="1">
      <alignment horizontal="left"/>
    </xf>
    <xf numFmtId="2" fontId="20" fillId="0" borderId="1" xfId="3" applyNumberFormat="1" applyFont="1" applyFill="1" applyBorder="1" applyAlignment="1">
      <alignment horizontal="left"/>
    </xf>
    <xf numFmtId="164" fontId="14" fillId="0" borderId="1" xfId="5" applyNumberFormat="1" applyFont="1" applyFill="1" applyBorder="1" applyAlignment="1">
      <alignment horizontal="right"/>
    </xf>
    <xf numFmtId="164" fontId="41" fillId="8" borderId="1" xfId="1" applyNumberFormat="1" applyFont="1" applyFill="1" applyBorder="1" applyAlignment="1">
      <alignment horizontal="right"/>
    </xf>
    <xf numFmtId="164" fontId="38" fillId="3" borderId="1" xfId="1" applyNumberFormat="1" applyFont="1" applyFill="1" applyBorder="1" applyAlignment="1">
      <alignment horizontal="right"/>
    </xf>
    <xf numFmtId="164" fontId="41" fillId="10" borderId="1" xfId="1" applyNumberFormat="1" applyFont="1" applyFill="1" applyBorder="1" applyAlignment="1">
      <alignment horizontal="right"/>
    </xf>
    <xf numFmtId="164" fontId="38" fillId="10" borderId="1" xfId="1" applyNumberFormat="1" applyFont="1" applyFill="1" applyBorder="1" applyAlignment="1">
      <alignment horizontal="right"/>
    </xf>
    <xf numFmtId="0" fontId="38" fillId="0" borderId="0" xfId="2" applyFont="1" applyFill="1"/>
    <xf numFmtId="0" fontId="38" fillId="0" borderId="0" xfId="2" applyFont="1" applyFill="1" applyBorder="1" applyAlignment="1"/>
    <xf numFmtId="3" fontId="43" fillId="0" borderId="0" xfId="10" applyNumberFormat="1" applyFont="1" applyFill="1"/>
    <xf numFmtId="0" fontId="25" fillId="0" borderId="10" xfId="10" applyFont="1" applyFill="1" applyBorder="1"/>
    <xf numFmtId="0" fontId="44" fillId="0" borderId="0" xfId="2" applyFont="1" applyFill="1"/>
    <xf numFmtId="2" fontId="8" fillId="0" borderId="0" xfId="2" applyNumberFormat="1" applyFont="1" applyFill="1" applyAlignment="1">
      <alignment horizontal="center"/>
    </xf>
    <xf numFmtId="0" fontId="8" fillId="0" borderId="0" xfId="2" applyFont="1" applyFill="1"/>
    <xf numFmtId="164" fontId="14" fillId="0" borderId="0" xfId="5" applyNumberFormat="1" applyFont="1" applyFill="1" applyBorder="1" applyAlignment="1">
      <alignment horizontal="right"/>
    </xf>
    <xf numFmtId="0" fontId="7" fillId="0" borderId="0" xfId="17" applyFont="1"/>
    <xf numFmtId="0" fontId="3" fillId="0" borderId="0" xfId="18" applyFont="1" applyFill="1" applyBorder="1" applyAlignment="1">
      <alignment horizontal="center" vertical="center"/>
    </xf>
    <xf numFmtId="0" fontId="4" fillId="0" borderId="0" xfId="17" applyBorder="1"/>
    <xf numFmtId="0" fontId="4" fillId="0" borderId="0" xfId="17"/>
    <xf numFmtId="0" fontId="3" fillId="0" borderId="0" xfId="19" applyFont="1" applyFill="1" applyBorder="1" applyAlignment="1">
      <alignment horizontal="center" vertical="center"/>
    </xf>
    <xf numFmtId="0" fontId="45" fillId="0" borderId="0" xfId="20" applyFont="1" applyFill="1" applyBorder="1" applyAlignment="1">
      <alignment horizontal="center" vertical="center"/>
    </xf>
    <xf numFmtId="0" fontId="1" fillId="0" borderId="0" xfId="21" applyFont="1" applyFill="1" applyBorder="1" applyAlignment="1">
      <alignment horizontal="center" vertical="center"/>
    </xf>
    <xf numFmtId="0" fontId="46" fillId="0" borderId="0" xfId="22" applyFont="1" applyFill="1" applyBorder="1" applyAlignment="1">
      <alignment horizontal="center" vertical="center"/>
    </xf>
    <xf numFmtId="2" fontId="20" fillId="0" borderId="9" xfId="4" applyNumberFormat="1" applyFont="1" applyFill="1" applyBorder="1" applyAlignment="1">
      <alignment horizontal="center" wrapText="1"/>
    </xf>
    <xf numFmtId="0" fontId="46" fillId="0" borderId="0" xfId="23" applyFont="1" applyFill="1" applyBorder="1" applyAlignment="1">
      <alignment horizontal="left" vertical="center"/>
    </xf>
    <xf numFmtId="3" fontId="27" fillId="0" borderId="0" xfId="24" applyNumberFormat="1" applyFont="1" applyFill="1" applyBorder="1" applyAlignment="1">
      <alignment horizontal="right" vertical="center"/>
    </xf>
    <xf numFmtId="2" fontId="20" fillId="0" borderId="0" xfId="4" applyNumberFormat="1" applyFont="1" applyFill="1" applyBorder="1" applyAlignment="1">
      <alignment horizontal="center" wrapText="1"/>
    </xf>
    <xf numFmtId="0" fontId="4" fillId="0" borderId="0" xfId="17" applyFill="1"/>
    <xf numFmtId="1" fontId="8" fillId="3" borderId="1" xfId="4" applyNumberFormat="1" applyFont="1" applyFill="1" applyBorder="1" applyAlignment="1">
      <alignment horizontal="left"/>
    </xf>
    <xf numFmtId="164" fontId="47" fillId="8" borderId="1" xfId="5" applyNumberFormat="1" applyFont="1" applyFill="1" applyBorder="1" applyAlignment="1">
      <alignment horizontal="left"/>
    </xf>
    <xf numFmtId="0" fontId="46" fillId="0" borderId="0" xfId="25" applyFont="1" applyFill="1" applyBorder="1" applyAlignment="1">
      <alignment horizontal="left" vertical="center"/>
    </xf>
    <xf numFmtId="3" fontId="27" fillId="0" borderId="0" xfId="26" applyNumberFormat="1" applyFont="1" applyFill="1" applyBorder="1" applyAlignment="1">
      <alignment horizontal="right" vertical="center"/>
    </xf>
    <xf numFmtId="0" fontId="46" fillId="0" borderId="0" xfId="27" applyFont="1" applyFill="1" applyBorder="1" applyAlignment="1">
      <alignment horizontal="left" vertical="center"/>
    </xf>
    <xf numFmtId="3" fontId="27" fillId="0" borderId="0" xfId="28" applyNumberFormat="1" applyFont="1" applyFill="1" applyBorder="1" applyAlignment="1">
      <alignment horizontal="right" vertical="center"/>
    </xf>
    <xf numFmtId="0" fontId="1" fillId="0" borderId="0" xfId="18" applyFont="1" applyFill="1" applyBorder="1" applyAlignment="1">
      <alignment horizontal="center" vertical="center"/>
    </xf>
    <xf numFmtId="169" fontId="47" fillId="8" borderId="1" xfId="5" applyNumberFormat="1" applyFont="1" applyFill="1" applyBorder="1" applyAlignment="1">
      <alignment horizontal="left"/>
    </xf>
    <xf numFmtId="2" fontId="15" fillId="0" borderId="5" xfId="29" applyNumberFormat="1" applyFont="1" applyBorder="1" applyAlignment="1">
      <alignment vertical="center"/>
    </xf>
    <xf numFmtId="165" fontId="48" fillId="0" borderId="0" xfId="2" applyNumberFormat="1" applyFont="1" applyFill="1" applyAlignment="1">
      <alignment vertical="center"/>
    </xf>
    <xf numFmtId="0" fontId="48" fillId="0" borderId="0" xfId="2" applyFont="1" applyFill="1" applyAlignment="1">
      <alignment vertical="top"/>
    </xf>
    <xf numFmtId="165" fontId="48" fillId="0" borderId="0" xfId="2" applyNumberFormat="1" applyFont="1" applyFill="1" applyAlignment="1">
      <alignment vertical="top"/>
    </xf>
    <xf numFmtId="0" fontId="48" fillId="10" borderId="1" xfId="2" applyFont="1" applyFill="1" applyBorder="1" applyAlignment="1">
      <alignment vertical="top"/>
    </xf>
    <xf numFmtId="165" fontId="48" fillId="10" borderId="3" xfId="2" applyNumberFormat="1" applyFont="1" applyFill="1" applyBorder="1" applyAlignment="1">
      <alignment vertical="top"/>
    </xf>
    <xf numFmtId="0" fontId="48" fillId="10" borderId="10" xfId="2" applyFont="1" applyFill="1" applyBorder="1" applyAlignment="1">
      <alignment vertical="top"/>
    </xf>
    <xf numFmtId="165" fontId="48" fillId="0" borderId="4" xfId="2" applyNumberFormat="1" applyFont="1" applyFill="1" applyBorder="1" applyAlignment="1">
      <alignment vertical="top"/>
    </xf>
    <xf numFmtId="165" fontId="48" fillId="10" borderId="4" xfId="2" applyNumberFormat="1" applyFont="1" applyFill="1" applyBorder="1" applyAlignment="1">
      <alignment vertical="top"/>
    </xf>
    <xf numFmtId="165" fontId="48" fillId="10" borderId="12" xfId="2" applyNumberFormat="1" applyFont="1" applyFill="1" applyBorder="1" applyAlignment="1">
      <alignment vertical="top"/>
    </xf>
    <xf numFmtId="165" fontId="4" fillId="0" borderId="0" xfId="2" applyNumberFormat="1" applyFill="1"/>
    <xf numFmtId="2" fontId="20" fillId="10" borderId="10" xfId="3" applyNumberFormat="1" applyFont="1" applyFill="1" applyBorder="1" applyAlignment="1">
      <alignment horizontal="center" wrapText="1"/>
    </xf>
    <xf numFmtId="2" fontId="20" fillId="10" borderId="4" xfId="3" applyNumberFormat="1" applyFont="1" applyFill="1" applyBorder="1" applyAlignment="1">
      <alignment horizontal="center" wrapText="1"/>
    </xf>
    <xf numFmtId="2" fontId="20" fillId="10" borderId="12" xfId="3" applyNumberFormat="1" applyFont="1" applyFill="1" applyBorder="1" applyAlignment="1">
      <alignment horizontal="center" wrapText="1"/>
    </xf>
    <xf numFmtId="2" fontId="20" fillId="0" borderId="4" xfId="3" applyNumberFormat="1" applyFont="1" applyFill="1" applyBorder="1" applyAlignment="1">
      <alignment horizontal="center" wrapText="1"/>
    </xf>
    <xf numFmtId="2" fontId="20" fillId="0" borderId="12" xfId="3" applyNumberFormat="1" applyFont="1" applyFill="1" applyBorder="1" applyAlignment="1">
      <alignment horizontal="center" wrapText="1"/>
    </xf>
    <xf numFmtId="2" fontId="21" fillId="3" borderId="10" xfId="3" applyNumberFormat="1" applyFont="1" applyFill="1" applyBorder="1" applyAlignment="1">
      <alignment horizontal="left"/>
    </xf>
    <xf numFmtId="164" fontId="12" fillId="4" borderId="4" xfId="5" applyNumberFormat="1" applyFont="1" applyFill="1" applyBorder="1" applyAlignment="1">
      <alignment horizontal="right"/>
    </xf>
    <xf numFmtId="164" fontId="11" fillId="3" borderId="4" xfId="5" applyNumberFormat="1" applyFont="1" applyFill="1" applyBorder="1" applyAlignment="1">
      <alignment horizontal="right"/>
    </xf>
    <xf numFmtId="2" fontId="21" fillId="10" borderId="10" xfId="3" applyNumberFormat="1" applyFont="1" applyFill="1" applyBorder="1" applyAlignment="1">
      <alignment horizontal="left"/>
    </xf>
    <xf numFmtId="164" fontId="12" fillId="10" borderId="4" xfId="5" applyNumberFormat="1" applyFont="1" applyFill="1" applyBorder="1" applyAlignment="1">
      <alignment horizontal="right"/>
    </xf>
    <xf numFmtId="164" fontId="11" fillId="10" borderId="4" xfId="5" applyNumberFormat="1" applyFont="1" applyFill="1" applyBorder="1" applyAlignment="1">
      <alignment horizontal="right"/>
    </xf>
    <xf numFmtId="164" fontId="14" fillId="10" borderId="4" xfId="5" applyNumberFormat="1" applyFont="1" applyFill="1" applyBorder="1" applyAlignment="1">
      <alignment horizontal="right"/>
    </xf>
    <xf numFmtId="164" fontId="14" fillId="10" borderId="12" xfId="5" applyNumberFormat="1" applyFont="1" applyFill="1" applyBorder="1" applyAlignment="1">
      <alignment horizontal="right"/>
    </xf>
    <xf numFmtId="164" fontId="51" fillId="0" borderId="4" xfId="2" applyNumberFormat="1" applyFont="1" applyFill="1" applyBorder="1" applyAlignment="1"/>
    <xf numFmtId="164" fontId="51" fillId="0" borderId="12" xfId="2" applyNumberFormat="1" applyFont="1" applyFill="1" applyBorder="1" applyAlignment="1"/>
    <xf numFmtId="165" fontId="51" fillId="10" borderId="10" xfId="2" applyNumberFormat="1" applyFont="1" applyFill="1" applyBorder="1" applyAlignment="1"/>
    <xf numFmtId="164" fontId="51" fillId="10" borderId="4" xfId="2" applyNumberFormat="1" applyFont="1" applyFill="1" applyBorder="1" applyAlignment="1"/>
    <xf numFmtId="164" fontId="51" fillId="10" borderId="12" xfId="2" applyNumberFormat="1" applyFont="1" applyFill="1" applyBorder="1" applyAlignment="1"/>
    <xf numFmtId="164" fontId="12" fillId="8" borderId="4" xfId="5" applyNumberFormat="1" applyFont="1" applyFill="1" applyBorder="1" applyAlignment="1">
      <alignment horizontal="right"/>
    </xf>
    <xf numFmtId="0" fontId="25" fillId="0" borderId="10" xfId="30" applyFont="1" applyFill="1" applyBorder="1"/>
    <xf numFmtId="165" fontId="4" fillId="0" borderId="0" xfId="2" applyNumberFormat="1"/>
    <xf numFmtId="165" fontId="48" fillId="10" borderId="2" xfId="2" applyNumberFormat="1" applyFont="1" applyFill="1" applyBorder="1" applyAlignment="1">
      <alignment vertical="top"/>
    </xf>
    <xf numFmtId="2" fontId="20" fillId="0" borderId="9" xfId="3" applyNumberFormat="1" applyFont="1" applyFill="1" applyBorder="1" applyAlignment="1">
      <alignment horizontal="center" wrapText="1"/>
    </xf>
    <xf numFmtId="2" fontId="20" fillId="0" borderId="0" xfId="3" applyNumberFormat="1" applyFont="1" applyFill="1" applyBorder="1" applyAlignment="1">
      <alignment horizontal="center" wrapText="1"/>
    </xf>
    <xf numFmtId="2" fontId="20" fillId="10" borderId="0" xfId="3" applyNumberFormat="1" applyFont="1" applyFill="1" applyBorder="1" applyAlignment="1">
      <alignment horizontal="center" wrapText="1"/>
    </xf>
    <xf numFmtId="2" fontId="20" fillId="2" borderId="0" xfId="3" applyNumberFormat="1" applyFont="1" applyFill="1" applyBorder="1" applyAlignment="1">
      <alignment horizontal="center" wrapText="1"/>
    </xf>
    <xf numFmtId="164" fontId="12" fillId="8" borderId="4" xfId="1" applyNumberFormat="1" applyFont="1" applyFill="1" applyBorder="1" applyAlignment="1">
      <alignment horizontal="right"/>
    </xf>
    <xf numFmtId="164" fontId="11" fillId="3" borderId="4" xfId="1" applyNumberFormat="1" applyFont="1" applyFill="1" applyBorder="1" applyAlignment="1">
      <alignment horizontal="right"/>
    </xf>
    <xf numFmtId="164" fontId="12" fillId="10" borderId="4" xfId="1" applyNumberFormat="1" applyFont="1" applyFill="1" applyBorder="1" applyAlignment="1">
      <alignment horizontal="right"/>
    </xf>
    <xf numFmtId="164" fontId="11" fillId="10" borderId="4" xfId="1" applyNumberFormat="1" applyFont="1" applyFill="1" applyBorder="1" applyAlignment="1">
      <alignment horizontal="right"/>
    </xf>
    <xf numFmtId="165" fontId="4" fillId="10" borderId="0" xfId="2" applyNumberFormat="1" applyFill="1"/>
    <xf numFmtId="164" fontId="14" fillId="10" borderId="4" xfId="1" applyNumberFormat="1" applyFont="1" applyFill="1" applyBorder="1" applyAlignment="1">
      <alignment horizontal="right"/>
    </xf>
    <xf numFmtId="164" fontId="14" fillId="10" borderId="12" xfId="1" applyNumberFormat="1" applyFont="1" applyFill="1" applyBorder="1" applyAlignment="1">
      <alignment horizontal="right"/>
    </xf>
    <xf numFmtId="165" fontId="52" fillId="0" borderId="0" xfId="2" applyNumberFormat="1" applyFont="1" applyFill="1" applyAlignment="1"/>
    <xf numFmtId="165" fontId="52" fillId="0" borderId="0" xfId="2" applyNumberFormat="1" applyFont="1" applyAlignment="1"/>
    <xf numFmtId="165" fontId="52" fillId="10" borderId="0" xfId="2" applyNumberFormat="1" applyFont="1" applyFill="1" applyAlignment="1"/>
    <xf numFmtId="165" fontId="51" fillId="0" borderId="4" xfId="2" applyNumberFormat="1" applyFont="1" applyFill="1" applyBorder="1" applyAlignment="1"/>
    <xf numFmtId="165" fontId="51" fillId="0" borderId="12" xfId="2" applyNumberFormat="1" applyFont="1" applyFill="1" applyBorder="1" applyAlignment="1"/>
    <xf numFmtId="165" fontId="51" fillId="10" borderId="4" xfId="2" applyNumberFormat="1" applyFont="1" applyFill="1" applyBorder="1" applyAlignment="1"/>
    <xf numFmtId="165" fontId="51" fillId="10" borderId="12" xfId="2" applyNumberFormat="1" applyFont="1" applyFill="1" applyBorder="1" applyAlignment="1"/>
    <xf numFmtId="165" fontId="14" fillId="10" borderId="0" xfId="1" applyNumberFormat="1" applyFont="1" applyFill="1" applyBorder="1" applyAlignment="1">
      <alignment horizontal="right"/>
    </xf>
    <xf numFmtId="165" fontId="4" fillId="10" borderId="10" xfId="2" applyNumberFormat="1" applyFill="1" applyBorder="1"/>
    <xf numFmtId="165" fontId="4" fillId="10" borderId="4" xfId="2" applyNumberFormat="1" applyFill="1" applyBorder="1"/>
    <xf numFmtId="165" fontId="4" fillId="10" borderId="12" xfId="2" applyNumberFormat="1" applyFill="1" applyBorder="1"/>
    <xf numFmtId="164" fontId="48" fillId="0" borderId="0" xfId="2" applyNumberFormat="1" applyFont="1" applyFill="1" applyAlignment="1">
      <alignment vertical="center"/>
    </xf>
    <xf numFmtId="164" fontId="48" fillId="0" borderId="0" xfId="2" applyNumberFormat="1" applyFont="1" applyFill="1" applyAlignment="1">
      <alignment vertical="top"/>
    </xf>
    <xf numFmtId="164" fontId="48" fillId="10" borderId="2" xfId="2" applyNumberFormat="1" applyFont="1" applyFill="1" applyBorder="1" applyAlignment="1">
      <alignment vertical="top"/>
    </xf>
    <xf numFmtId="164" fontId="48" fillId="10" borderId="3" xfId="2" applyNumberFormat="1" applyFont="1" applyFill="1" applyBorder="1" applyAlignment="1">
      <alignment vertical="top"/>
    </xf>
    <xf numFmtId="164" fontId="48" fillId="0" borderId="4" xfId="2" applyNumberFormat="1" applyFont="1" applyFill="1" applyBorder="1" applyAlignment="1">
      <alignment vertical="top"/>
    </xf>
    <xf numFmtId="164" fontId="48" fillId="10" borderId="4" xfId="2" applyNumberFormat="1" applyFont="1" applyFill="1" applyBorder="1" applyAlignment="1">
      <alignment vertical="top"/>
    </xf>
    <xf numFmtId="164" fontId="48" fillId="10" borderId="12" xfId="2" applyNumberFormat="1" applyFont="1" applyFill="1" applyBorder="1" applyAlignment="1">
      <alignment vertical="top"/>
    </xf>
    <xf numFmtId="164" fontId="4" fillId="0" borderId="0" xfId="2" applyNumberFormat="1" applyFill="1"/>
    <xf numFmtId="164" fontId="4" fillId="0" borderId="0" xfId="2" applyNumberFormat="1"/>
    <xf numFmtId="164" fontId="4" fillId="10" borderId="0" xfId="2" applyNumberFormat="1" applyFill="1"/>
    <xf numFmtId="164" fontId="52" fillId="0" borderId="0" xfId="2" applyNumberFormat="1" applyFont="1" applyFill="1" applyAlignment="1"/>
    <xf numFmtId="164" fontId="52" fillId="0" borderId="0" xfId="2" applyNumberFormat="1" applyFont="1" applyAlignment="1"/>
    <xf numFmtId="164" fontId="51" fillId="10" borderId="10" xfId="2" applyNumberFormat="1" applyFont="1" applyFill="1" applyBorder="1" applyAlignment="1"/>
    <xf numFmtId="164" fontId="52" fillId="10" borderId="0" xfId="2" applyNumberFormat="1" applyFont="1" applyFill="1" applyAlignment="1"/>
    <xf numFmtId="164" fontId="14" fillId="10" borderId="0" xfId="5" applyNumberFormat="1" applyFont="1" applyFill="1" applyBorder="1" applyAlignment="1">
      <alignment horizontal="right"/>
    </xf>
    <xf numFmtId="2" fontId="15" fillId="0" borderId="5" xfId="31" applyNumberFormat="1" applyFont="1" applyBorder="1" applyAlignment="1">
      <alignment vertical="center"/>
    </xf>
    <xf numFmtId="0" fontId="19" fillId="0" borderId="0" xfId="32" applyFont="1" applyFill="1"/>
    <xf numFmtId="2" fontId="19" fillId="0" borderId="0" xfId="32" applyNumberFormat="1" applyFont="1" applyFill="1"/>
    <xf numFmtId="2" fontId="15" fillId="0" borderId="0" xfId="31" applyNumberFormat="1" applyFont="1" applyBorder="1" applyAlignment="1">
      <alignment vertical="center"/>
    </xf>
    <xf numFmtId="0" fontId="53" fillId="0" borderId="0" xfId="32" applyFont="1" applyFill="1"/>
    <xf numFmtId="0" fontId="53" fillId="0" borderId="0" xfId="32" applyFont="1" applyFill="1" applyAlignment="1">
      <alignment horizontal="center"/>
    </xf>
    <xf numFmtId="0" fontId="24" fillId="0" borderId="0" xfId="32" applyFont="1" applyFill="1" applyAlignment="1">
      <alignment horizontal="center"/>
    </xf>
    <xf numFmtId="0" fontId="9" fillId="2" borderId="0" xfId="32" applyFont="1" applyFill="1"/>
    <xf numFmtId="0" fontId="10" fillId="2" borderId="6" xfId="32" applyFont="1" applyFill="1" applyBorder="1" applyAlignment="1">
      <alignment horizontal="center"/>
    </xf>
    <xf numFmtId="1" fontId="10" fillId="2" borderId="6" xfId="32" applyNumberFormat="1" applyFont="1" applyFill="1" applyBorder="1" applyAlignment="1">
      <alignment horizontal="center"/>
    </xf>
    <xf numFmtId="1" fontId="10" fillId="2" borderId="11" xfId="32" applyNumberFormat="1" applyFont="1" applyFill="1" applyBorder="1" applyAlignment="1">
      <alignment horizontal="center"/>
    </xf>
    <xf numFmtId="0" fontId="54" fillId="0" borderId="0" xfId="32" applyFont="1" applyFill="1"/>
    <xf numFmtId="0" fontId="54" fillId="0" borderId="2" xfId="32" applyFont="1" applyFill="1" applyBorder="1" applyAlignment="1">
      <alignment horizontal="center"/>
    </xf>
    <xf numFmtId="2" fontId="54" fillId="0" borderId="2" xfId="32" applyNumberFormat="1" applyFont="1" applyFill="1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19" fillId="0" borderId="2" xfId="2" applyFont="1" applyFill="1" applyBorder="1" applyAlignment="1">
      <alignment horizontal="center"/>
    </xf>
    <xf numFmtId="0" fontId="19" fillId="0" borderId="3" xfId="2" applyFont="1" applyFill="1" applyBorder="1" applyAlignment="1">
      <alignment horizontal="center"/>
    </xf>
    <xf numFmtId="2" fontId="55" fillId="11" borderId="0" xfId="31" applyNumberFormat="1" applyFont="1" applyFill="1" applyBorder="1" applyAlignment="1">
      <alignment horizontal="left"/>
    </xf>
    <xf numFmtId="0" fontId="19" fillId="0" borderId="7" xfId="32" applyFont="1" applyFill="1" applyBorder="1" applyAlignment="1">
      <alignment horizontal="center"/>
    </xf>
    <xf numFmtId="2" fontId="19" fillId="0" borderId="7" xfId="32" applyNumberFormat="1" applyFont="1" applyFill="1" applyBorder="1" applyAlignment="1">
      <alignment horizontal="center"/>
    </xf>
    <xf numFmtId="0" fontId="19" fillId="0" borderId="7" xfId="2" applyFont="1" applyBorder="1" applyAlignment="1">
      <alignment horizontal="center"/>
    </xf>
    <xf numFmtId="0" fontId="19" fillId="0" borderId="7" xfId="2" applyFont="1" applyFill="1" applyBorder="1" applyAlignment="1">
      <alignment horizontal="center"/>
    </xf>
    <xf numFmtId="0" fontId="19" fillId="0" borderId="13" xfId="2" applyFont="1" applyFill="1" applyBorder="1" applyAlignment="1">
      <alignment horizontal="center"/>
    </xf>
    <xf numFmtId="0" fontId="56" fillId="3" borderId="15" xfId="32" applyFont="1" applyFill="1" applyBorder="1"/>
    <xf numFmtId="3" fontId="38" fillId="4" borderId="4" xfId="32" applyNumberFormat="1" applyFont="1" applyFill="1" applyBorder="1" applyAlignment="1">
      <alignment horizontal="right"/>
    </xf>
    <xf numFmtId="3" fontId="38" fillId="4" borderId="4" xfId="5" applyNumberFormat="1" applyFont="1" applyFill="1" applyBorder="1" applyAlignment="1">
      <alignment horizontal="right"/>
    </xf>
    <xf numFmtId="3" fontId="38" fillId="3" borderId="4" xfId="5" applyNumberFormat="1" applyFont="1" applyFill="1" applyBorder="1" applyAlignment="1">
      <alignment horizontal="right"/>
    </xf>
    <xf numFmtId="0" fontId="56" fillId="3" borderId="4" xfId="32" applyFont="1" applyFill="1" applyBorder="1"/>
    <xf numFmtId="3" fontId="38" fillId="4" borderId="4" xfId="2" applyNumberFormat="1" applyFont="1" applyFill="1" applyBorder="1" applyAlignment="1">
      <alignment horizontal="right"/>
    </xf>
    <xf numFmtId="3" fontId="41" fillId="4" borderId="4" xfId="2" applyNumberFormat="1" applyFont="1" applyFill="1" applyBorder="1" applyAlignment="1">
      <alignment horizontal="right" vertical="top"/>
    </xf>
    <xf numFmtId="0" fontId="56" fillId="3" borderId="10" xfId="32" applyFont="1" applyFill="1" applyBorder="1"/>
    <xf numFmtId="3" fontId="38" fillId="3" borderId="4" xfId="2" applyNumberFormat="1" applyFont="1" applyFill="1" applyBorder="1" applyAlignment="1">
      <alignment horizontal="right"/>
    </xf>
    <xf numFmtId="0" fontId="56" fillId="3" borderId="8" xfId="32" applyFont="1" applyFill="1" applyBorder="1"/>
    <xf numFmtId="3" fontId="38" fillId="4" borderId="7" xfId="32" applyNumberFormat="1" applyFont="1" applyFill="1" applyBorder="1" applyAlignment="1">
      <alignment horizontal="right"/>
    </xf>
    <xf numFmtId="3" fontId="38" fillId="4" borderId="7" xfId="2" applyNumberFormat="1" applyFont="1" applyFill="1" applyBorder="1" applyAlignment="1">
      <alignment horizontal="right"/>
    </xf>
    <xf numFmtId="3" fontId="41" fillId="4" borderId="7" xfId="2" applyNumberFormat="1" applyFont="1" applyFill="1" applyBorder="1" applyAlignment="1">
      <alignment horizontal="right" vertical="top"/>
    </xf>
    <xf numFmtId="3" fontId="38" fillId="0" borderId="6" xfId="32" applyNumberFormat="1" applyFont="1" applyFill="1" applyBorder="1" applyAlignment="1">
      <alignment horizontal="right"/>
    </xf>
    <xf numFmtId="3" fontId="38" fillId="0" borderId="6" xfId="2" applyNumberFormat="1" applyFont="1" applyBorder="1" applyAlignment="1">
      <alignment horizontal="right"/>
    </xf>
    <xf numFmtId="3" fontId="38" fillId="0" borderId="6" xfId="2" applyNumberFormat="1" applyFont="1" applyFill="1" applyBorder="1" applyAlignment="1">
      <alignment horizontal="right"/>
    </xf>
    <xf numFmtId="0" fontId="9" fillId="2" borderId="0" xfId="32" applyFont="1" applyFill="1" applyBorder="1"/>
    <xf numFmtId="3" fontId="39" fillId="2" borderId="6" xfId="32" applyNumberFormat="1" applyFont="1" applyFill="1" applyBorder="1" applyAlignment="1">
      <alignment horizontal="right"/>
    </xf>
    <xf numFmtId="3" fontId="4" fillId="0" borderId="0" xfId="2" applyNumberFormat="1"/>
    <xf numFmtId="3" fontId="57" fillId="0" borderId="0" xfId="2" applyNumberFormat="1" applyFont="1" applyAlignment="1">
      <alignment horizontal="center"/>
    </xf>
    <xf numFmtId="3" fontId="57" fillId="0" borderId="0" xfId="2" applyNumberFormat="1" applyFont="1" applyBorder="1" applyAlignment="1">
      <alignment horizontal="center"/>
    </xf>
    <xf numFmtId="3" fontId="57" fillId="0" borderId="0" xfId="2" applyNumberFormat="1" applyFont="1" applyFill="1" applyBorder="1" applyAlignment="1">
      <alignment horizontal="center"/>
    </xf>
    <xf numFmtId="2" fontId="55" fillId="11" borderId="14" xfId="31" applyNumberFormat="1" applyFont="1" applyFill="1" applyBorder="1" applyAlignment="1">
      <alignment horizontal="left"/>
    </xf>
    <xf numFmtId="0" fontId="56" fillId="3" borderId="14" xfId="32" applyFont="1" applyFill="1" applyBorder="1"/>
    <xf numFmtId="3" fontId="38" fillId="4" borderId="2" xfId="32" applyNumberFormat="1" applyFont="1" applyFill="1" applyBorder="1" applyAlignment="1">
      <alignment horizontal="right"/>
    </xf>
    <xf numFmtId="3" fontId="38" fillId="4" borderId="2" xfId="2" applyNumberFormat="1" applyFont="1" applyFill="1" applyBorder="1" applyAlignment="1">
      <alignment horizontal="right"/>
    </xf>
    <xf numFmtId="1" fontId="38" fillId="4" borderId="4" xfId="2" applyNumberFormat="1" applyFont="1" applyFill="1" applyBorder="1" applyAlignment="1">
      <alignment horizontal="right"/>
    </xf>
    <xf numFmtId="3" fontId="41" fillId="3" borderId="4" xfId="2" applyNumberFormat="1" applyFont="1" applyFill="1" applyBorder="1" applyAlignment="1">
      <alignment horizontal="right" vertical="top"/>
    </xf>
    <xf numFmtId="3" fontId="38" fillId="4" borderId="4" xfId="2" applyNumberFormat="1" applyFont="1" applyFill="1" applyBorder="1" applyAlignment="1">
      <alignment horizontal="right" vertical="top"/>
    </xf>
    <xf numFmtId="3" fontId="38" fillId="3" borderId="4" xfId="2" applyNumberFormat="1" applyFont="1" applyFill="1" applyBorder="1" applyAlignment="1">
      <alignment horizontal="right" vertical="top"/>
    </xf>
    <xf numFmtId="0" fontId="8" fillId="0" borderId="15" xfId="32" applyFont="1" applyFill="1" applyBorder="1"/>
    <xf numFmtId="3" fontId="38" fillId="0" borderId="4" xfId="32" applyNumberFormat="1" applyFont="1" applyFill="1" applyBorder="1" applyAlignment="1">
      <alignment horizontal="right"/>
    </xf>
    <xf numFmtId="0" fontId="9" fillId="2" borderId="15" xfId="32" applyFont="1" applyFill="1" applyBorder="1"/>
    <xf numFmtId="3" fontId="39" fillId="2" borderId="4" xfId="32" applyNumberFormat="1" applyFont="1" applyFill="1" applyBorder="1" applyAlignment="1">
      <alignment horizontal="right"/>
    </xf>
    <xf numFmtId="0" fontId="8" fillId="0" borderId="14" xfId="32" applyFont="1" applyFill="1" applyBorder="1"/>
    <xf numFmtId="0" fontId="38" fillId="0" borderId="4" xfId="2" applyFont="1" applyBorder="1"/>
    <xf numFmtId="3" fontId="38" fillId="4" borderId="1" xfId="5" applyNumberFormat="1" applyFont="1" applyFill="1" applyBorder="1" applyAlignment="1">
      <alignment horizontal="right"/>
    </xf>
    <xf numFmtId="3" fontId="38" fillId="3" borderId="1" xfId="5" applyNumberFormat="1" applyFont="1" applyFill="1" applyBorder="1" applyAlignment="1">
      <alignment horizontal="right"/>
    </xf>
    <xf numFmtId="3" fontId="39" fillId="2" borderId="4" xfId="2" applyNumberFormat="1" applyFont="1" applyFill="1" applyBorder="1" applyAlignment="1">
      <alignment horizontal="right"/>
    </xf>
    <xf numFmtId="0" fontId="19" fillId="0" borderId="15" xfId="32" applyFont="1" applyFill="1" applyBorder="1"/>
    <xf numFmtId="3" fontId="38" fillId="0" borderId="4" xfId="2" applyNumberFormat="1" applyFont="1" applyBorder="1" applyAlignment="1">
      <alignment horizontal="right"/>
    </xf>
    <xf numFmtId="0" fontId="9" fillId="2" borderId="16" xfId="32" applyFont="1" applyFill="1" applyBorder="1"/>
    <xf numFmtId="3" fontId="39" fillId="2" borderId="7" xfId="32" applyNumberFormat="1" applyFont="1" applyFill="1" applyBorder="1" applyAlignment="1">
      <alignment horizontal="right"/>
    </xf>
    <xf numFmtId="3" fontId="19" fillId="0" borderId="0" xfId="2" applyNumberFormat="1" applyFont="1"/>
    <xf numFmtId="0" fontId="58" fillId="0" borderId="0" xfId="2" applyFont="1" applyFill="1" applyAlignment="1">
      <alignment horizontal="center"/>
    </xf>
    <xf numFmtId="3" fontId="10" fillId="0" borderId="0" xfId="32" applyNumberFormat="1" applyFont="1" applyFill="1" applyAlignment="1">
      <alignment horizontal="left"/>
    </xf>
    <xf numFmtId="3" fontId="10" fillId="0" borderId="0" xfId="32" applyNumberFormat="1" applyFont="1" applyFill="1"/>
    <xf numFmtId="3" fontId="19" fillId="0" borderId="0" xfId="2" applyNumberFormat="1" applyFont="1" applyFill="1"/>
    <xf numFmtId="0" fontId="19" fillId="0" borderId="0" xfId="2" applyFont="1" applyBorder="1"/>
    <xf numFmtId="10" fontId="19" fillId="0" borderId="0" xfId="32" applyNumberFormat="1" applyFont="1" applyFill="1"/>
    <xf numFmtId="2" fontId="49" fillId="0" borderId="0" xfId="31" applyNumberFormat="1" applyFont="1" applyFill="1" applyAlignment="1">
      <alignment horizontal="center" vertical="center"/>
    </xf>
    <xf numFmtId="10" fontId="19" fillId="0" borderId="0" xfId="32" applyNumberFormat="1" applyFont="1" applyFill="1" applyAlignment="1">
      <alignment horizontal="center"/>
    </xf>
    <xf numFmtId="0" fontId="4" fillId="0" borderId="0" xfId="2" applyFont="1"/>
    <xf numFmtId="0" fontId="54" fillId="0" borderId="10" xfId="32" applyFont="1" applyFill="1" applyBorder="1"/>
    <xf numFmtId="0" fontId="11" fillId="0" borderId="4" xfId="2" applyFont="1" applyBorder="1" applyAlignment="1">
      <alignment horizontal="center"/>
    </xf>
    <xf numFmtId="0" fontId="11" fillId="0" borderId="4" xfId="2" applyFont="1" applyBorder="1"/>
    <xf numFmtId="0" fontId="11" fillId="0" borderId="4" xfId="32" applyFont="1" applyFill="1" applyBorder="1"/>
    <xf numFmtId="0" fontId="11" fillId="0" borderId="12" xfId="32" applyFont="1" applyFill="1" applyBorder="1"/>
    <xf numFmtId="2" fontId="55" fillId="11" borderId="10" xfId="31" applyNumberFormat="1" applyFont="1" applyFill="1" applyBorder="1" applyAlignment="1">
      <alignment horizontal="left"/>
    </xf>
    <xf numFmtId="0" fontId="11" fillId="0" borderId="12" xfId="2" applyFont="1" applyBorder="1"/>
    <xf numFmtId="9" fontId="38" fillId="4" borderId="4" xfId="32" applyNumberFormat="1" applyFont="1" applyFill="1" applyBorder="1" applyAlignment="1">
      <alignment horizontal="right"/>
    </xf>
    <xf numFmtId="9" fontId="38" fillId="3" borderId="4" xfId="32" applyNumberFormat="1" applyFont="1" applyFill="1" applyBorder="1" applyAlignment="1">
      <alignment horizontal="right"/>
    </xf>
    <xf numFmtId="0" fontId="19" fillId="0" borderId="10" xfId="32" applyFont="1" applyFill="1" applyBorder="1"/>
    <xf numFmtId="9" fontId="38" fillId="0" borderId="4" xfId="32" applyNumberFormat="1" applyFont="1" applyFill="1" applyBorder="1" applyAlignment="1">
      <alignment horizontal="right"/>
    </xf>
    <xf numFmtId="9" fontId="38" fillId="0" borderId="12" xfId="32" applyNumberFormat="1" applyFont="1" applyFill="1" applyBorder="1" applyAlignment="1">
      <alignment horizontal="right"/>
    </xf>
    <xf numFmtId="0" fontId="9" fillId="2" borderId="10" xfId="32" applyFont="1" applyFill="1" applyBorder="1"/>
    <xf numFmtId="0" fontId="19" fillId="0" borderId="10" xfId="2" applyFont="1" applyBorder="1"/>
    <xf numFmtId="0" fontId="8" fillId="0" borderId="10" xfId="32" applyFont="1" applyFill="1" applyBorder="1"/>
    <xf numFmtId="3" fontId="19" fillId="0" borderId="0" xfId="32" applyNumberFormat="1" applyFont="1" applyFill="1"/>
    <xf numFmtId="0" fontId="54" fillId="0" borderId="0" xfId="2" applyFont="1" applyFill="1"/>
    <xf numFmtId="0" fontId="54" fillId="0" borderId="0" xfId="2" applyFont="1" applyFill="1" applyBorder="1"/>
    <xf numFmtId="0" fontId="19" fillId="0" borderId="0" xfId="2" applyFont="1" applyFill="1" applyBorder="1"/>
    <xf numFmtId="9" fontId="19" fillId="0" borderId="0" xfId="32" applyNumberFormat="1" applyFont="1" applyFill="1"/>
    <xf numFmtId="0" fontId="9" fillId="0" borderId="1" xfId="32" applyFont="1" applyFill="1" applyBorder="1" applyAlignment="1"/>
    <xf numFmtId="0" fontId="10" fillId="0" borderId="1" xfId="32" applyFont="1" applyFill="1" applyBorder="1" applyAlignment="1">
      <alignment horizontal="left"/>
    </xf>
    <xf numFmtId="1" fontId="24" fillId="0" borderId="0" xfId="32" applyNumberFormat="1" applyFont="1" applyFill="1" applyAlignment="1">
      <alignment horizontal="center"/>
    </xf>
    <xf numFmtId="0" fontId="53" fillId="0" borderId="10" xfId="32" applyFont="1" applyFill="1" applyBorder="1"/>
    <xf numFmtId="2" fontId="49" fillId="0" borderId="4" xfId="31" applyNumberFormat="1" applyFont="1" applyFill="1" applyBorder="1" applyAlignment="1">
      <alignment horizontal="center" vertical="center"/>
    </xf>
    <xf numFmtId="2" fontId="49" fillId="0" borderId="12" xfId="31" applyNumberFormat="1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/>
    </xf>
    <xf numFmtId="2" fontId="24" fillId="0" borderId="4" xfId="32" applyNumberFormat="1" applyFont="1" applyFill="1" applyBorder="1" applyAlignment="1">
      <alignment horizontal="center"/>
    </xf>
    <xf numFmtId="0" fontId="4" fillId="0" borderId="12" xfId="2" applyBorder="1"/>
    <xf numFmtId="0" fontId="10" fillId="2" borderId="4" xfId="32" applyFont="1" applyFill="1" applyBorder="1" applyAlignment="1">
      <alignment horizontal="center"/>
    </xf>
    <xf numFmtId="1" fontId="10" fillId="2" borderId="4" xfId="32" applyNumberFormat="1" applyFont="1" applyFill="1" applyBorder="1" applyAlignment="1">
      <alignment horizontal="center"/>
    </xf>
    <xf numFmtId="1" fontId="10" fillId="2" borderId="12" xfId="32" applyNumberFormat="1" applyFont="1" applyFill="1" applyBorder="1" applyAlignment="1">
      <alignment horizontal="center"/>
    </xf>
    <xf numFmtId="3" fontId="24" fillId="0" borderId="0" xfId="32" applyNumberFormat="1" applyFont="1" applyFill="1" applyAlignment="1">
      <alignment horizontal="center"/>
    </xf>
    <xf numFmtId="10" fontId="39" fillId="2" borderId="4" xfId="32" applyNumberFormat="1" applyFont="1" applyFill="1" applyBorder="1" applyAlignment="1">
      <alignment horizontal="center"/>
    </xf>
    <xf numFmtId="10" fontId="39" fillId="2" borderId="12" xfId="32" applyNumberFormat="1" applyFont="1" applyFill="1" applyBorder="1" applyAlignment="1">
      <alignment horizontal="center"/>
    </xf>
    <xf numFmtId="0" fontId="19" fillId="0" borderId="4" xfId="32" applyFont="1" applyFill="1" applyBorder="1" applyAlignment="1">
      <alignment horizontal="center"/>
    </xf>
    <xf numFmtId="3" fontId="19" fillId="0" borderId="4" xfId="32" applyNumberFormat="1" applyFont="1" applyFill="1" applyBorder="1" applyAlignment="1">
      <alignment horizontal="center"/>
    </xf>
    <xf numFmtId="0" fontId="54" fillId="0" borderId="4" xfId="2" applyFont="1" applyFill="1" applyBorder="1" applyAlignment="1">
      <alignment horizontal="center" wrapText="1"/>
    </xf>
    <xf numFmtId="0" fontId="19" fillId="0" borderId="4" xfId="2" applyFont="1" applyBorder="1" applyAlignment="1">
      <alignment horizontal="center"/>
    </xf>
    <xf numFmtId="0" fontId="54" fillId="0" borderId="4" xfId="2" applyFont="1" applyFill="1" applyBorder="1" applyAlignment="1">
      <alignment horizontal="center"/>
    </xf>
    <xf numFmtId="3" fontId="19" fillId="0" borderId="4" xfId="2" applyNumberFormat="1" applyFont="1" applyFill="1" applyBorder="1" applyAlignment="1">
      <alignment horizontal="center"/>
    </xf>
    <xf numFmtId="3" fontId="19" fillId="0" borderId="12" xfId="2" applyNumberFormat="1" applyFont="1" applyFill="1" applyBorder="1" applyAlignment="1">
      <alignment horizontal="center"/>
    </xf>
    <xf numFmtId="3" fontId="19" fillId="0" borderId="0" xfId="2" applyNumberFormat="1" applyFont="1" applyFill="1" applyAlignment="1">
      <alignment horizontal="center"/>
    </xf>
    <xf numFmtId="9" fontId="19" fillId="0" borderId="4" xfId="32" applyNumberFormat="1" applyFont="1" applyFill="1" applyBorder="1" applyAlignment="1">
      <alignment horizontal="center"/>
    </xf>
    <xf numFmtId="0" fontId="19" fillId="0" borderId="4" xfId="2" applyFont="1" applyBorder="1"/>
    <xf numFmtId="0" fontId="19" fillId="0" borderId="12" xfId="2" applyFont="1" applyBorder="1"/>
    <xf numFmtId="0" fontId="2" fillId="11" borderId="10" xfId="32" applyFont="1" applyFill="1" applyBorder="1"/>
    <xf numFmtId="3" fontId="11" fillId="4" borderId="4" xfId="32" applyNumberFormat="1" applyFont="1" applyFill="1" applyBorder="1" applyAlignment="1">
      <alignment horizontal="right" vertical="center"/>
    </xf>
    <xf numFmtId="3" fontId="11" fillId="4" borderId="4" xfId="33" applyNumberFormat="1" applyFont="1" applyFill="1" applyBorder="1" applyAlignment="1">
      <alignment horizontal="right" vertical="center"/>
    </xf>
    <xf numFmtId="3" fontId="11" fillId="4" borderId="4" xfId="2" applyNumberFormat="1" applyFont="1" applyFill="1" applyBorder="1" applyAlignment="1">
      <alignment horizontal="right" vertical="center"/>
    </xf>
    <xf numFmtId="3" fontId="12" fillId="4" borderId="4" xfId="2" applyNumberFormat="1" applyFont="1" applyFill="1" applyBorder="1" applyAlignment="1">
      <alignment horizontal="right" vertical="center"/>
    </xf>
    <xf numFmtId="164" fontId="11" fillId="4" borderId="4" xfId="5" applyNumberFormat="1" applyFont="1" applyFill="1" applyBorder="1" applyAlignment="1">
      <alignment horizontal="right" vertical="center"/>
    </xf>
    <xf numFmtId="164" fontId="11" fillId="3" borderId="12" xfId="5" applyNumberFormat="1" applyFont="1" applyFill="1" applyBorder="1" applyAlignment="1">
      <alignment horizontal="right" vertical="center"/>
    </xf>
    <xf numFmtId="164" fontId="11" fillId="0" borderId="0" xfId="5" applyNumberFormat="1" applyFont="1" applyFill="1" applyBorder="1" applyAlignment="1">
      <alignment horizontal="right"/>
    </xf>
    <xf numFmtId="9" fontId="11" fillId="4" borderId="4" xfId="32" applyNumberFormat="1" applyFont="1" applyFill="1" applyBorder="1" applyAlignment="1">
      <alignment horizontal="right"/>
    </xf>
    <xf numFmtId="9" fontId="11" fillId="3" borderId="12" xfId="32" applyNumberFormat="1" applyFont="1" applyFill="1" applyBorder="1" applyAlignment="1">
      <alignment horizontal="right"/>
    </xf>
    <xf numFmtId="3" fontId="11" fillId="0" borderId="4" xfId="32" applyNumberFormat="1" applyFont="1" applyFill="1" applyBorder="1" applyAlignment="1">
      <alignment horizontal="right" vertical="center"/>
    </xf>
    <xf numFmtId="3" fontId="11" fillId="0" borderId="4" xfId="2" applyNumberFormat="1" applyFont="1" applyFill="1" applyBorder="1" applyAlignment="1">
      <alignment horizontal="right" vertical="center"/>
    </xf>
    <xf numFmtId="3" fontId="11" fillId="0" borderId="12" xfId="2" applyNumberFormat="1" applyFont="1" applyFill="1" applyBorder="1" applyAlignment="1">
      <alignment horizontal="right" vertical="center"/>
    </xf>
    <xf numFmtId="9" fontId="11" fillId="0" borderId="4" xfId="32" applyNumberFormat="1" applyFont="1" applyFill="1" applyBorder="1" applyAlignment="1">
      <alignment horizontal="right"/>
    </xf>
    <xf numFmtId="9" fontId="11" fillId="0" borderId="12" xfId="32" applyNumberFormat="1" applyFont="1" applyFill="1" applyBorder="1" applyAlignment="1">
      <alignment horizontal="right"/>
    </xf>
    <xf numFmtId="0" fontId="59" fillId="3" borderId="10" xfId="32" applyFont="1" applyFill="1" applyBorder="1"/>
    <xf numFmtId="3" fontId="60" fillId="4" borderId="4" xfId="32" applyNumberFormat="1" applyFont="1" applyFill="1" applyBorder="1" applyAlignment="1">
      <alignment horizontal="right" vertical="center"/>
    </xf>
    <xf numFmtId="3" fontId="60" fillId="4" borderId="4" xfId="2" applyNumberFormat="1" applyFont="1" applyFill="1" applyBorder="1" applyAlignment="1">
      <alignment horizontal="right" vertical="center"/>
    </xf>
    <xf numFmtId="3" fontId="60" fillId="3" borderId="12" xfId="2" applyNumberFormat="1" applyFont="1" applyFill="1" applyBorder="1" applyAlignment="1">
      <alignment horizontal="right" vertical="center"/>
    </xf>
    <xf numFmtId="3" fontId="61" fillId="0" borderId="0" xfId="2" applyNumberFormat="1" applyFont="1" applyFill="1" applyAlignment="1">
      <alignment horizontal="center"/>
    </xf>
    <xf numFmtId="9" fontId="11" fillId="3" borderId="4" xfId="32" applyNumberFormat="1" applyFont="1" applyFill="1" applyBorder="1" applyAlignment="1">
      <alignment horizontal="right"/>
    </xf>
    <xf numFmtId="0" fontId="59" fillId="3" borderId="10" xfId="2" applyFont="1" applyFill="1" applyBorder="1"/>
    <xf numFmtId="3" fontId="11" fillId="2" borderId="4" xfId="32" applyNumberFormat="1" applyFont="1" applyFill="1" applyBorder="1" applyAlignment="1">
      <alignment horizontal="right" vertical="center"/>
    </xf>
    <xf numFmtId="3" fontId="11" fillId="2" borderId="4" xfId="2" applyNumberFormat="1" applyFont="1" applyFill="1" applyBorder="1" applyAlignment="1">
      <alignment horizontal="right" vertical="center"/>
    </xf>
    <xf numFmtId="3" fontId="11" fillId="3" borderId="12" xfId="2" applyNumberFormat="1" applyFont="1" applyFill="1" applyBorder="1" applyAlignment="1">
      <alignment horizontal="right" vertical="center"/>
    </xf>
    <xf numFmtId="3" fontId="13" fillId="0" borderId="4" xfId="32" applyNumberFormat="1" applyFont="1" applyFill="1" applyBorder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0" fontId="8" fillId="2" borderId="8" xfId="32" applyFont="1" applyFill="1" applyBorder="1"/>
    <xf numFmtId="3" fontId="11" fillId="2" borderId="7" xfId="32" applyNumberFormat="1" applyFont="1" applyFill="1" applyBorder="1" applyAlignment="1">
      <alignment horizontal="right" vertical="center"/>
    </xf>
    <xf numFmtId="3" fontId="11" fillId="2" borderId="7" xfId="2" applyNumberFormat="1" applyFont="1" applyFill="1" applyBorder="1" applyAlignment="1">
      <alignment horizontal="right" vertical="center"/>
    </xf>
    <xf numFmtId="9" fontId="19" fillId="0" borderId="0" xfId="32" applyNumberFormat="1" applyFont="1" applyFill="1" applyAlignment="1">
      <alignment horizontal="center"/>
    </xf>
    <xf numFmtId="4" fontId="19" fillId="0" borderId="0" xfId="32" applyNumberFormat="1" applyFont="1" applyFill="1"/>
    <xf numFmtId="0" fontId="24" fillId="0" borderId="0" xfId="32" applyFont="1" applyFill="1" applyBorder="1"/>
    <xf numFmtId="171" fontId="54" fillId="0" borderId="0" xfId="33" applyNumberFormat="1" applyFont="1"/>
    <xf numFmtId="0" fontId="54" fillId="0" borderId="0" xfId="2" applyFont="1"/>
    <xf numFmtId="0" fontId="4" fillId="0" borderId="4" xfId="2" applyBorder="1"/>
    <xf numFmtId="4" fontId="24" fillId="0" borderId="0" xfId="32" applyNumberFormat="1" applyFont="1" applyFill="1" applyAlignment="1">
      <alignment horizontal="center"/>
    </xf>
    <xf numFmtId="2" fontId="19" fillId="0" borderId="4" xfId="32" applyNumberFormat="1" applyFont="1" applyFill="1" applyBorder="1"/>
    <xf numFmtId="4" fontId="19" fillId="0" borderId="4" xfId="32" applyNumberFormat="1" applyFont="1" applyFill="1" applyBorder="1"/>
    <xf numFmtId="4" fontId="19" fillId="0" borderId="12" xfId="32" applyNumberFormat="1" applyFont="1" applyFill="1" applyBorder="1"/>
    <xf numFmtId="4" fontId="19" fillId="0" borderId="0" xfId="32" applyNumberFormat="1" applyFont="1" applyFill="1" applyBorder="1"/>
    <xf numFmtId="0" fontId="19" fillId="0" borderId="4" xfId="32" applyFont="1" applyFill="1" applyBorder="1"/>
    <xf numFmtId="9" fontId="19" fillId="0" borderId="4" xfId="32" applyNumberFormat="1" applyFont="1" applyFill="1" applyBorder="1"/>
    <xf numFmtId="2" fontId="19" fillId="0" borderId="4" xfId="2" applyNumberFormat="1" applyFont="1" applyBorder="1" applyAlignment="1"/>
    <xf numFmtId="2" fontId="19" fillId="0" borderId="12" xfId="2" applyNumberFormat="1" applyFont="1" applyBorder="1" applyAlignment="1"/>
    <xf numFmtId="2" fontId="11" fillId="4" borderId="4" xfId="32" applyNumberFormat="1" applyFont="1" applyFill="1" applyBorder="1" applyAlignment="1">
      <alignment horizontal="right" vertical="center"/>
    </xf>
    <xf numFmtId="2" fontId="11" fillId="4" borderId="4" xfId="33" applyNumberFormat="1" applyFont="1" applyFill="1" applyBorder="1" applyAlignment="1">
      <alignment horizontal="right" vertical="center"/>
    </xf>
    <xf numFmtId="2" fontId="11" fillId="4" borderId="4" xfId="2" applyNumberFormat="1" applyFont="1" applyFill="1" applyBorder="1" applyAlignment="1">
      <alignment horizontal="right" vertical="center"/>
    </xf>
    <xf numFmtId="4" fontId="11" fillId="4" borderId="4" xfId="2" applyNumberFormat="1" applyFont="1" applyFill="1" applyBorder="1" applyAlignment="1">
      <alignment horizontal="right" vertical="center"/>
    </xf>
    <xf numFmtId="4" fontId="11" fillId="3" borderId="12" xfId="2" applyNumberFormat="1" applyFont="1" applyFill="1" applyBorder="1" applyAlignment="1">
      <alignment horizontal="right" vertical="center"/>
    </xf>
    <xf numFmtId="4" fontId="62" fillId="0" borderId="0" xfId="2" applyNumberFormat="1" applyFont="1" applyFill="1" applyBorder="1" applyAlignment="1">
      <alignment horizontal="center" vertical="top"/>
    </xf>
    <xf numFmtId="9" fontId="11" fillId="4" borderId="4" xfId="32" applyNumberFormat="1" applyFont="1" applyFill="1" applyBorder="1" applyAlignment="1">
      <alignment horizontal="right" vertical="center"/>
    </xf>
    <xf numFmtId="9" fontId="11" fillId="3" borderId="12" xfId="32" applyNumberFormat="1" applyFont="1" applyFill="1" applyBorder="1" applyAlignment="1">
      <alignment horizontal="right" vertical="center"/>
    </xf>
    <xf numFmtId="2" fontId="11" fillId="0" borderId="4" xfId="32" applyNumberFormat="1" applyFont="1" applyFill="1" applyBorder="1" applyAlignment="1">
      <alignment horizontal="right" vertical="center"/>
    </xf>
    <xf numFmtId="4" fontId="11" fillId="0" borderId="4" xfId="32" applyNumberFormat="1" applyFont="1" applyFill="1" applyBorder="1" applyAlignment="1">
      <alignment horizontal="right" vertical="center"/>
    </xf>
    <xf numFmtId="4" fontId="11" fillId="0" borderId="12" xfId="32" applyNumberFormat="1" applyFont="1" applyFill="1" applyBorder="1" applyAlignment="1">
      <alignment horizontal="right" vertical="center"/>
    </xf>
    <xf numFmtId="2" fontId="19" fillId="0" borderId="0" xfId="32" applyNumberFormat="1" applyFont="1" applyFill="1" applyBorder="1" applyAlignment="1">
      <alignment horizontal="center"/>
    </xf>
    <xf numFmtId="9" fontId="11" fillId="0" borderId="4" xfId="32" applyNumberFormat="1" applyFont="1" applyFill="1" applyBorder="1" applyAlignment="1">
      <alignment horizontal="right" vertical="center"/>
    </xf>
    <xf numFmtId="9" fontId="11" fillId="0" borderId="12" xfId="32" applyNumberFormat="1" applyFont="1" applyFill="1" applyBorder="1" applyAlignment="1">
      <alignment horizontal="right" vertical="center"/>
    </xf>
    <xf numFmtId="2" fontId="13" fillId="0" borderId="4" xfId="2" applyNumberFormat="1" applyFont="1" applyFill="1" applyBorder="1" applyAlignment="1">
      <alignment horizontal="right" vertical="center"/>
    </xf>
    <xf numFmtId="2" fontId="11" fillId="0" borderId="4" xfId="2" applyNumberFormat="1" applyFont="1" applyFill="1" applyBorder="1" applyAlignment="1">
      <alignment horizontal="right" vertical="center" wrapText="1"/>
    </xf>
    <xf numFmtId="2" fontId="60" fillId="4" borderId="4" xfId="32" applyNumberFormat="1" applyFont="1" applyFill="1" applyBorder="1" applyAlignment="1">
      <alignment horizontal="right" vertical="center"/>
    </xf>
    <xf numFmtId="4" fontId="60" fillId="4" borderId="4" xfId="32" applyNumberFormat="1" applyFont="1" applyFill="1" applyBorder="1" applyAlignment="1">
      <alignment horizontal="right" vertical="center"/>
    </xf>
    <xf numFmtId="172" fontId="60" fillId="4" borderId="4" xfId="32" applyNumberFormat="1" applyFont="1" applyFill="1" applyBorder="1" applyAlignment="1">
      <alignment horizontal="right" vertical="center"/>
    </xf>
    <xf numFmtId="0" fontId="60" fillId="4" borderId="4" xfId="2" applyFont="1" applyFill="1" applyBorder="1" applyAlignment="1">
      <alignment horizontal="right" vertical="center"/>
    </xf>
    <xf numFmtId="4" fontId="60" fillId="4" borderId="4" xfId="2" applyNumberFormat="1" applyFont="1" applyFill="1" applyBorder="1" applyAlignment="1">
      <alignment horizontal="right" vertical="center"/>
    </xf>
    <xf numFmtId="4" fontId="60" fillId="3" borderId="12" xfId="2" applyNumberFormat="1" applyFont="1" applyFill="1" applyBorder="1" applyAlignment="1">
      <alignment horizontal="right" vertical="center"/>
    </xf>
    <xf numFmtId="0" fontId="61" fillId="0" borderId="0" xfId="2" applyFont="1" applyFill="1" applyAlignment="1">
      <alignment horizontal="center"/>
    </xf>
    <xf numFmtId="9" fontId="11" fillId="3" borderId="4" xfId="32" applyNumberFormat="1" applyFont="1" applyFill="1" applyBorder="1" applyAlignment="1">
      <alignment horizontal="right" vertical="center"/>
    </xf>
    <xf numFmtId="0" fontId="63" fillId="0" borderId="0" xfId="2" applyFont="1" applyFill="1" applyAlignment="1">
      <alignment horizontal="center"/>
    </xf>
    <xf numFmtId="2" fontId="60" fillId="4" borderId="4" xfId="2" applyNumberFormat="1" applyFont="1" applyFill="1" applyBorder="1" applyAlignment="1">
      <alignment horizontal="right" vertical="center"/>
    </xf>
    <xf numFmtId="4" fontId="60" fillId="3" borderId="12" xfId="32" applyNumberFormat="1" applyFont="1" applyFill="1" applyBorder="1" applyAlignment="1">
      <alignment horizontal="right" vertical="center"/>
    </xf>
    <xf numFmtId="2" fontId="61" fillId="0" borderId="0" xfId="32" applyNumberFormat="1" applyFont="1" applyFill="1" applyBorder="1" applyAlignment="1">
      <alignment horizontal="center"/>
    </xf>
    <xf numFmtId="172" fontId="60" fillId="0" borderId="4" xfId="32" applyNumberFormat="1" applyFont="1" applyFill="1" applyBorder="1" applyAlignment="1">
      <alignment horizontal="right" vertical="center"/>
    </xf>
    <xf numFmtId="2" fontId="60" fillId="0" borderId="4" xfId="32" applyNumberFormat="1" applyFont="1" applyFill="1" applyBorder="1" applyAlignment="1">
      <alignment horizontal="right" vertical="center"/>
    </xf>
    <xf numFmtId="4" fontId="60" fillId="0" borderId="4" xfId="32" applyNumberFormat="1" applyFont="1" applyFill="1" applyBorder="1" applyAlignment="1">
      <alignment horizontal="right" vertical="center"/>
    </xf>
    <xf numFmtId="4" fontId="60" fillId="0" borderId="12" xfId="32" applyNumberFormat="1" applyFont="1" applyFill="1" applyBorder="1" applyAlignment="1">
      <alignment horizontal="right" vertical="center"/>
    </xf>
    <xf numFmtId="0" fontId="11" fillId="0" borderId="4" xfId="2" applyFont="1" applyFill="1" applyBorder="1" applyAlignment="1">
      <alignment horizontal="right" vertical="center" wrapText="1"/>
    </xf>
    <xf numFmtId="2" fontId="11" fillId="2" borderId="4" xfId="32" applyNumberFormat="1" applyFont="1" applyFill="1" applyBorder="1" applyAlignment="1">
      <alignment horizontal="right" vertical="center"/>
    </xf>
    <xf numFmtId="2" fontId="11" fillId="2" borderId="4" xfId="2" applyNumberFormat="1" applyFont="1" applyFill="1" applyBorder="1" applyAlignment="1">
      <alignment horizontal="right" vertical="center"/>
    </xf>
    <xf numFmtId="9" fontId="11" fillId="2" borderId="4" xfId="32" applyNumberFormat="1" applyFont="1" applyFill="1" applyBorder="1" applyAlignment="1">
      <alignment horizontal="right" vertical="center"/>
    </xf>
    <xf numFmtId="0" fontId="11" fillId="0" borderId="4" xfId="2" applyFont="1" applyFill="1" applyBorder="1" applyAlignment="1">
      <alignment horizontal="right" vertical="center"/>
    </xf>
    <xf numFmtId="166" fontId="11" fillId="4" borderId="4" xfId="32" applyNumberFormat="1" applyFont="1" applyFill="1" applyBorder="1" applyAlignment="1">
      <alignment horizontal="right" vertical="center"/>
    </xf>
    <xf numFmtId="166" fontId="11" fillId="4" borderId="4" xfId="2" applyNumberFormat="1" applyFont="1" applyFill="1" applyBorder="1" applyAlignment="1">
      <alignment horizontal="right" vertical="center"/>
    </xf>
    <xf numFmtId="166" fontId="19" fillId="0" borderId="0" xfId="2" applyNumberFormat="1" applyFont="1" applyFill="1" applyAlignment="1">
      <alignment horizontal="center"/>
    </xf>
    <xf numFmtId="2" fontId="19" fillId="0" borderId="0" xfId="2" applyNumberFormat="1" applyFont="1" applyFill="1" applyBorder="1" applyAlignment="1">
      <alignment horizontal="center"/>
    </xf>
    <xf numFmtId="4" fontId="19" fillId="0" borderId="0" xfId="32" applyNumberFormat="1" applyFont="1" applyFill="1" applyBorder="1" applyAlignment="1">
      <alignment horizontal="center"/>
    </xf>
    <xf numFmtId="2" fontId="64" fillId="2" borderId="4" xfId="32" applyNumberFormat="1" applyFont="1" applyFill="1" applyBorder="1" applyAlignment="1">
      <alignment horizontal="right" vertical="center"/>
    </xf>
    <xf numFmtId="4" fontId="65" fillId="0" borderId="0" xfId="2" applyNumberFormat="1" applyFont="1" applyFill="1" applyBorder="1" applyAlignment="1">
      <alignment horizontal="center" vertical="top"/>
    </xf>
    <xf numFmtId="9" fontId="64" fillId="2" borderId="4" xfId="32" applyNumberFormat="1" applyFont="1" applyFill="1" applyBorder="1" applyAlignment="1">
      <alignment horizontal="right" vertical="center"/>
    </xf>
    <xf numFmtId="9" fontId="64" fillId="2" borderId="12" xfId="32" applyNumberFormat="1" applyFont="1" applyFill="1" applyBorder="1" applyAlignment="1">
      <alignment horizontal="right" vertical="center"/>
    </xf>
    <xf numFmtId="0" fontId="11" fillId="0" borderId="4" xfId="32" applyFont="1" applyFill="1" applyBorder="1" applyAlignment="1">
      <alignment horizontal="right" vertical="center"/>
    </xf>
    <xf numFmtId="3" fontId="19" fillId="0" borderId="0" xfId="2" applyNumberFormat="1" applyFont="1" applyFill="1" applyBorder="1" applyAlignment="1">
      <alignment horizontal="center" vertical="top"/>
    </xf>
    <xf numFmtId="9" fontId="11" fillId="2" borderId="7" xfId="32" applyNumberFormat="1" applyFont="1" applyFill="1" applyBorder="1" applyAlignment="1">
      <alignment horizontal="right" vertical="center"/>
    </xf>
    <xf numFmtId="9" fontId="11" fillId="2" borderId="13" xfId="32" applyNumberFormat="1" applyFont="1" applyFill="1" applyBorder="1" applyAlignment="1">
      <alignment horizontal="right" vertical="center"/>
    </xf>
    <xf numFmtId="0" fontId="61" fillId="0" borderId="0" xfId="32" applyFont="1" applyFill="1"/>
    <xf numFmtId="3" fontId="19" fillId="0" borderId="0" xfId="32" applyNumberFormat="1" applyFont="1" applyFill="1" applyAlignment="1">
      <alignment horizontal="right"/>
    </xf>
    <xf numFmtId="3" fontId="66" fillId="0" borderId="0" xfId="32" applyNumberFormat="1" applyFont="1" applyFill="1" applyAlignment="1">
      <alignment horizontal="center"/>
    </xf>
    <xf numFmtId="2" fontId="19" fillId="0" borderId="0" xfId="2" applyNumberFormat="1" applyFont="1"/>
    <xf numFmtId="2" fontId="15" fillId="0" borderId="5" xfId="31" applyNumberFormat="1" applyFont="1" applyFill="1" applyBorder="1" applyAlignment="1">
      <alignment vertical="center"/>
    </xf>
    <xf numFmtId="3" fontId="19" fillId="0" borderId="4" xfId="32" applyNumberFormat="1" applyFont="1" applyFill="1" applyBorder="1"/>
    <xf numFmtId="3" fontId="19" fillId="0" borderId="12" xfId="32" applyNumberFormat="1" applyFont="1" applyFill="1" applyBorder="1"/>
    <xf numFmtId="3" fontId="11" fillId="3" borderId="12" xfId="32" applyNumberFormat="1" applyFont="1" applyFill="1" applyBorder="1" applyAlignment="1">
      <alignment horizontal="right" vertical="center"/>
    </xf>
    <xf numFmtId="3" fontId="19" fillId="0" borderId="0" xfId="32" applyNumberFormat="1" applyFont="1" applyFill="1" applyAlignment="1">
      <alignment horizontal="center"/>
    </xf>
    <xf numFmtId="3" fontId="11" fillId="0" borderId="12" xfId="32" applyNumberFormat="1" applyFont="1" applyFill="1" applyBorder="1" applyAlignment="1">
      <alignment horizontal="right" vertical="center"/>
    </xf>
    <xf numFmtId="3" fontId="60" fillId="3" borderId="12" xfId="32" applyNumberFormat="1" applyFont="1" applyFill="1" applyBorder="1" applyAlignment="1">
      <alignment horizontal="right" vertical="center"/>
    </xf>
    <xf numFmtId="3" fontId="61" fillId="0" borderId="0" xfId="32" applyNumberFormat="1" applyFont="1" applyFill="1" applyAlignment="1">
      <alignment horizontal="center"/>
    </xf>
    <xf numFmtId="0" fontId="11" fillId="0" borderId="12" xfId="32" applyFont="1" applyFill="1" applyBorder="1" applyAlignment="1">
      <alignment horizontal="right" vertical="center"/>
    </xf>
    <xf numFmtId="0" fontId="19" fillId="0" borderId="0" xfId="32" applyFont="1" applyFill="1" applyAlignment="1">
      <alignment horizontal="center"/>
    </xf>
    <xf numFmtId="3" fontId="64" fillId="2" borderId="4" xfId="32" applyNumberFormat="1" applyFont="1" applyFill="1" applyBorder="1" applyAlignment="1">
      <alignment horizontal="right" vertical="center"/>
    </xf>
    <xf numFmtId="3" fontId="65" fillId="0" borderId="0" xfId="32" applyNumberFormat="1" applyFont="1" applyFill="1" applyAlignment="1">
      <alignment horizontal="center"/>
    </xf>
    <xf numFmtId="0" fontId="13" fillId="0" borderId="4" xfId="32" applyFont="1" applyFill="1" applyBorder="1" applyAlignment="1">
      <alignment horizontal="right" vertical="center"/>
    </xf>
    <xf numFmtId="0" fontId="9" fillId="0" borderId="0" xfId="2" applyFont="1"/>
    <xf numFmtId="1" fontId="19" fillId="0" borderId="0" xfId="2" applyNumberFormat="1" applyFont="1" applyFill="1"/>
    <xf numFmtId="1" fontId="19" fillId="0" borderId="0" xfId="2" applyNumberFormat="1" applyFont="1" applyFill="1" applyBorder="1"/>
    <xf numFmtId="0" fontId="10" fillId="0" borderId="11" xfId="32" applyFont="1" applyFill="1" applyBorder="1" applyAlignment="1">
      <alignment horizontal="left"/>
    </xf>
    <xf numFmtId="2" fontId="49" fillId="0" borderId="0" xfId="31" applyNumberFormat="1" applyFont="1" applyFill="1" applyBorder="1" applyAlignment="1">
      <alignment horizontal="center" vertical="center"/>
    </xf>
    <xf numFmtId="4" fontId="11" fillId="4" borderId="4" xfId="32" applyNumberFormat="1" applyFont="1" applyFill="1" applyBorder="1" applyAlignment="1">
      <alignment horizontal="right" vertical="center"/>
    </xf>
    <xf numFmtId="2" fontId="11" fillId="3" borderId="4" xfId="2" applyNumberFormat="1" applyFont="1" applyFill="1" applyBorder="1" applyAlignment="1">
      <alignment horizontal="right" vertical="center"/>
    </xf>
    <xf numFmtId="4" fontId="19" fillId="0" borderId="0" xfId="32" applyNumberFormat="1" applyFont="1" applyFill="1" applyAlignment="1">
      <alignment horizontal="center"/>
    </xf>
    <xf numFmtId="0" fontId="60" fillId="4" borderId="4" xfId="32" applyFont="1" applyFill="1" applyBorder="1" applyAlignment="1">
      <alignment horizontal="right" vertical="center"/>
    </xf>
    <xf numFmtId="172" fontId="11" fillId="4" borderId="4" xfId="32" applyNumberFormat="1" applyFont="1" applyFill="1" applyBorder="1" applyAlignment="1">
      <alignment horizontal="right" vertical="center"/>
    </xf>
    <xf numFmtId="172" fontId="11" fillId="3" borderId="4" xfId="32" applyNumberFormat="1" applyFont="1" applyFill="1" applyBorder="1" applyAlignment="1">
      <alignment horizontal="right" vertical="center"/>
    </xf>
    <xf numFmtId="172" fontId="19" fillId="0" borderId="0" xfId="32" applyNumberFormat="1" applyFont="1" applyFill="1" applyAlignment="1">
      <alignment horizontal="center"/>
    </xf>
    <xf numFmtId="1" fontId="60" fillId="4" borderId="4" xfId="32" applyNumberFormat="1" applyFont="1" applyFill="1" applyBorder="1" applyAlignment="1">
      <alignment horizontal="right" vertical="center"/>
    </xf>
    <xf numFmtId="4" fontId="11" fillId="3" borderId="4" xfId="32" applyNumberFormat="1" applyFont="1" applyFill="1" applyBorder="1" applyAlignment="1">
      <alignment horizontal="right" vertical="center"/>
    </xf>
    <xf numFmtId="0" fontId="11" fillId="4" borderId="4" xfId="32" applyFont="1" applyFill="1" applyBorder="1" applyAlignment="1">
      <alignment horizontal="right" vertical="center"/>
    </xf>
    <xf numFmtId="172" fontId="60" fillId="3" borderId="4" xfId="32" applyNumberFormat="1" applyFont="1" applyFill="1" applyBorder="1" applyAlignment="1">
      <alignment horizontal="right" vertical="center"/>
    </xf>
    <xf numFmtId="172" fontId="61" fillId="0" borderId="0" xfId="32" applyNumberFormat="1" applyFont="1" applyFill="1" applyAlignment="1">
      <alignment horizontal="center"/>
    </xf>
    <xf numFmtId="1" fontId="60" fillId="3" borderId="4" xfId="32" applyNumberFormat="1" applyFont="1" applyFill="1" applyBorder="1" applyAlignment="1">
      <alignment horizontal="right" vertical="center"/>
    </xf>
    <xf numFmtId="4" fontId="61" fillId="0" borderId="0" xfId="32" applyNumberFormat="1" applyFont="1" applyFill="1" applyAlignment="1">
      <alignment horizontal="center"/>
    </xf>
    <xf numFmtId="0" fontId="11" fillId="4" borderId="4" xfId="2" applyFont="1" applyFill="1" applyBorder="1" applyAlignment="1">
      <alignment horizontal="right" vertical="center"/>
    </xf>
    <xf numFmtId="0" fontId="11" fillId="3" borderId="4" xfId="2" applyFont="1" applyFill="1" applyBorder="1" applyAlignment="1">
      <alignment horizontal="right" vertical="center"/>
    </xf>
    <xf numFmtId="4" fontId="11" fillId="2" borderId="4" xfId="32" applyNumberFormat="1" applyFont="1" applyFill="1" applyBorder="1" applyAlignment="1">
      <alignment horizontal="right" vertical="center"/>
    </xf>
    <xf numFmtId="4" fontId="64" fillId="2" borderId="4" xfId="32" applyNumberFormat="1" applyFont="1" applyFill="1" applyBorder="1" applyAlignment="1">
      <alignment horizontal="right" vertical="center"/>
    </xf>
    <xf numFmtId="4" fontId="65" fillId="0" borderId="0" xfId="32" applyNumberFormat="1" applyFont="1" applyFill="1" applyAlignment="1">
      <alignment horizontal="center"/>
    </xf>
    <xf numFmtId="2" fontId="19" fillId="0" borderId="0" xfId="2" applyNumberFormat="1" applyFont="1" applyFill="1"/>
    <xf numFmtId="2" fontId="19" fillId="0" borderId="0" xfId="2" applyNumberFormat="1" applyFont="1" applyFill="1" applyBorder="1"/>
    <xf numFmtId="3" fontId="19" fillId="0" borderId="0" xfId="32" applyNumberFormat="1" applyFont="1" applyFill="1" applyBorder="1"/>
    <xf numFmtId="0" fontId="19" fillId="0" borderId="4" xfId="2" applyFont="1" applyFill="1" applyBorder="1"/>
    <xf numFmtId="0" fontId="19" fillId="0" borderId="12" xfId="2" applyFont="1" applyFill="1" applyBorder="1"/>
    <xf numFmtId="3" fontId="11" fillId="4" borderId="12" xfId="2" applyNumberFormat="1" applyFont="1" applyFill="1" applyBorder="1" applyAlignment="1">
      <alignment horizontal="right" vertical="center"/>
    </xf>
    <xf numFmtId="173" fontId="11" fillId="4" borderId="4" xfId="2" applyNumberFormat="1" applyFont="1" applyFill="1" applyBorder="1" applyAlignment="1">
      <alignment horizontal="right" vertical="center"/>
    </xf>
    <xf numFmtId="3" fontId="60" fillId="4" borderId="12" xfId="2" applyNumberFormat="1" applyFont="1" applyFill="1" applyBorder="1" applyAlignment="1">
      <alignment horizontal="right" vertical="center"/>
    </xf>
    <xf numFmtId="1" fontId="60" fillId="3" borderId="12" xfId="2" applyNumberFormat="1" applyFont="1" applyFill="1" applyBorder="1" applyAlignment="1">
      <alignment horizontal="right" vertical="center"/>
    </xf>
    <xf numFmtId="173" fontId="60" fillId="4" borderId="4" xfId="2" applyNumberFormat="1" applyFont="1" applyFill="1" applyBorder="1" applyAlignment="1">
      <alignment horizontal="right" vertical="center"/>
    </xf>
    <xf numFmtId="173" fontId="60" fillId="4" borderId="12" xfId="2" applyNumberFormat="1" applyFont="1" applyFill="1" applyBorder="1" applyAlignment="1">
      <alignment horizontal="right" vertical="center"/>
    </xf>
    <xf numFmtId="173" fontId="61" fillId="0" borderId="0" xfId="2" applyNumberFormat="1" applyFont="1" applyFill="1" applyAlignment="1">
      <alignment horizontal="center"/>
    </xf>
    <xf numFmtId="3" fontId="60" fillId="4" borderId="12" xfId="32" applyNumberFormat="1" applyFont="1" applyFill="1" applyBorder="1" applyAlignment="1">
      <alignment horizontal="right" vertical="center"/>
    </xf>
    <xf numFmtId="1" fontId="11" fillId="3" borderId="12" xfId="32" applyNumberFormat="1" applyFont="1" applyFill="1" applyBorder="1" applyAlignment="1">
      <alignment horizontal="right" vertical="center"/>
    </xf>
    <xf numFmtId="0" fontId="60" fillId="0" borderId="4" xfId="32" applyFont="1" applyFill="1" applyBorder="1" applyAlignment="1">
      <alignment horizontal="right" vertical="center"/>
    </xf>
    <xf numFmtId="9" fontId="11" fillId="2" borderId="12" xfId="32" applyNumberFormat="1" applyFont="1" applyFill="1" applyBorder="1" applyAlignment="1">
      <alignment horizontal="right" vertical="center"/>
    </xf>
    <xf numFmtId="174" fontId="11" fillId="0" borderId="4" xfId="2" applyNumberFormat="1" applyFont="1" applyFill="1" applyBorder="1" applyAlignment="1">
      <alignment horizontal="right" vertical="center"/>
    </xf>
    <xf numFmtId="174" fontId="11" fillId="0" borderId="12" xfId="2" applyNumberFormat="1" applyFont="1" applyFill="1" applyBorder="1" applyAlignment="1">
      <alignment horizontal="right" vertical="center"/>
    </xf>
    <xf numFmtId="174" fontId="19" fillId="0" borderId="0" xfId="2" applyNumberFormat="1" applyFont="1" applyFill="1" applyAlignment="1">
      <alignment horizontal="center"/>
    </xf>
    <xf numFmtId="173" fontId="19" fillId="0" borderId="0" xfId="2" applyNumberFormat="1" applyFont="1" applyFill="1" applyAlignment="1">
      <alignment horizontal="center"/>
    </xf>
    <xf numFmtId="173" fontId="11" fillId="0" borderId="4" xfId="2" applyNumberFormat="1" applyFont="1" applyFill="1" applyBorder="1" applyAlignment="1">
      <alignment horizontal="right" vertical="center"/>
    </xf>
    <xf numFmtId="173" fontId="11" fillId="0" borderId="12" xfId="2" applyNumberFormat="1" applyFont="1" applyFill="1" applyBorder="1" applyAlignment="1">
      <alignment horizontal="right" vertical="center"/>
    </xf>
    <xf numFmtId="3" fontId="64" fillId="2" borderId="4" xfId="2" applyNumberFormat="1" applyFont="1" applyFill="1" applyBorder="1" applyAlignment="1">
      <alignment horizontal="right" vertical="center"/>
    </xf>
    <xf numFmtId="3" fontId="64" fillId="2" borderId="12" xfId="2" applyNumberFormat="1" applyFont="1" applyFill="1" applyBorder="1" applyAlignment="1">
      <alignment horizontal="right" vertical="center"/>
    </xf>
    <xf numFmtId="3" fontId="65" fillId="0" borderId="0" xfId="2" applyNumberFormat="1" applyFont="1" applyFill="1" applyAlignment="1">
      <alignment horizontal="center"/>
    </xf>
    <xf numFmtId="2" fontId="13" fillId="0" borderId="4" xfId="32" applyNumberFormat="1" applyFont="1" applyFill="1" applyBorder="1" applyAlignment="1">
      <alignment horizontal="right" vertical="center"/>
    </xf>
    <xf numFmtId="0" fontId="11" fillId="2" borderId="7" xfId="2" applyFont="1" applyFill="1" applyBorder="1" applyAlignment="1">
      <alignment horizontal="right" vertical="center"/>
    </xf>
    <xf numFmtId="3" fontId="11" fillId="2" borderId="13" xfId="2" applyNumberFormat="1" applyFont="1" applyFill="1" applyBorder="1" applyAlignment="1">
      <alignment horizontal="right" vertical="center"/>
    </xf>
    <xf numFmtId="3" fontId="62" fillId="0" borderId="0" xfId="2" applyNumberFormat="1" applyFont="1" applyFill="1" applyBorder="1" applyAlignment="1">
      <alignment horizontal="center" vertical="top"/>
    </xf>
    <xf numFmtId="2" fontId="20" fillId="0" borderId="5" xfId="3" applyNumberFormat="1" applyFont="1" applyFill="1" applyBorder="1" applyAlignment="1">
      <alignment horizontal="center" wrapText="1"/>
    </xf>
    <xf numFmtId="0" fontId="2" fillId="11" borderId="4" xfId="32" applyFont="1" applyFill="1" applyBorder="1"/>
    <xf numFmtId="4" fontId="11" fillId="3" borderId="4" xfId="2" applyNumberFormat="1" applyFont="1" applyFill="1" applyBorder="1" applyAlignment="1">
      <alignment horizontal="right" vertical="center"/>
    </xf>
    <xf numFmtId="0" fontId="59" fillId="3" borderId="4" xfId="32" applyFont="1" applyFill="1" applyBorder="1"/>
    <xf numFmtId="175" fontId="11" fillId="4" borderId="4" xfId="32" applyNumberFormat="1" applyFont="1" applyFill="1" applyBorder="1" applyAlignment="1">
      <alignment horizontal="right" vertical="center"/>
    </xf>
    <xf numFmtId="175" fontId="60" fillId="4" borderId="4" xfId="2" applyNumberFormat="1" applyFont="1" applyFill="1" applyBorder="1" applyAlignment="1">
      <alignment horizontal="right" vertical="center"/>
    </xf>
    <xf numFmtId="176" fontId="60" fillId="3" borderId="4" xfId="2" applyNumberFormat="1" applyFont="1" applyFill="1" applyBorder="1" applyAlignment="1">
      <alignment horizontal="right" vertical="center"/>
    </xf>
    <xf numFmtId="175" fontId="61" fillId="0" borderId="0" xfId="2" applyNumberFormat="1" applyFont="1" applyFill="1" applyAlignment="1">
      <alignment horizontal="center"/>
    </xf>
    <xf numFmtId="176" fontId="11" fillId="3" borderId="4" xfId="2" applyNumberFormat="1" applyFont="1" applyFill="1" applyBorder="1" applyAlignment="1">
      <alignment horizontal="right" vertical="center"/>
    </xf>
    <xf numFmtId="177" fontId="60" fillId="4" borderId="4" xfId="2" applyNumberFormat="1" applyFont="1" applyFill="1" applyBorder="1" applyAlignment="1">
      <alignment horizontal="right" vertical="center"/>
    </xf>
    <xf numFmtId="176" fontId="60" fillId="4" borderId="4" xfId="32" applyNumberFormat="1" applyFont="1" applyFill="1" applyBorder="1" applyAlignment="1">
      <alignment horizontal="right" vertical="center"/>
    </xf>
    <xf numFmtId="177" fontId="60" fillId="4" borderId="4" xfId="32" applyNumberFormat="1" applyFont="1" applyFill="1" applyBorder="1" applyAlignment="1">
      <alignment horizontal="right" vertical="center"/>
    </xf>
    <xf numFmtId="177" fontId="11" fillId="4" borderId="4" xfId="32" applyNumberFormat="1" applyFont="1" applyFill="1" applyBorder="1" applyAlignment="1">
      <alignment horizontal="right" vertical="center"/>
    </xf>
    <xf numFmtId="176" fontId="11" fillId="3" borderId="4" xfId="32" applyNumberFormat="1" applyFont="1" applyFill="1" applyBorder="1" applyAlignment="1">
      <alignment horizontal="right" vertical="center"/>
    </xf>
    <xf numFmtId="177" fontId="19" fillId="0" borderId="0" xfId="32" applyNumberFormat="1" applyFont="1" applyFill="1" applyAlignment="1">
      <alignment horizontal="center"/>
    </xf>
    <xf numFmtId="172" fontId="11" fillId="2" borderId="4" xfId="2" applyNumberFormat="1" applyFont="1" applyFill="1" applyBorder="1" applyAlignment="1">
      <alignment horizontal="right" vertical="center"/>
    </xf>
    <xf numFmtId="177" fontId="11" fillId="2" borderId="4" xfId="2" applyNumberFormat="1" applyFont="1" applyFill="1" applyBorder="1" applyAlignment="1">
      <alignment horizontal="right" vertical="center"/>
    </xf>
    <xf numFmtId="176" fontId="11" fillId="2" borderId="4" xfId="2" applyNumberFormat="1" applyFont="1" applyFill="1" applyBorder="1" applyAlignment="1">
      <alignment horizontal="right" vertical="center"/>
    </xf>
    <xf numFmtId="172" fontId="11" fillId="2" borderId="4" xfId="32" applyNumberFormat="1" applyFont="1" applyFill="1" applyBorder="1" applyAlignment="1">
      <alignment horizontal="right" vertical="center"/>
    </xf>
    <xf numFmtId="177" fontId="11" fillId="3" borderId="4" xfId="32" applyNumberFormat="1" applyFont="1" applyFill="1" applyBorder="1" applyAlignment="1">
      <alignment horizontal="right" vertical="center"/>
    </xf>
    <xf numFmtId="2" fontId="11" fillId="0" borderId="4" xfId="2" applyNumberFormat="1" applyFont="1" applyFill="1" applyBorder="1" applyAlignment="1">
      <alignment horizontal="right" vertical="center"/>
    </xf>
    <xf numFmtId="0" fontId="54" fillId="0" borderId="4" xfId="32" applyFont="1" applyFill="1" applyBorder="1"/>
    <xf numFmtId="4" fontId="13" fillId="0" borderId="4" xfId="32" applyNumberFormat="1" applyFont="1" applyFill="1" applyBorder="1" applyAlignment="1">
      <alignment horizontal="right" vertical="center"/>
    </xf>
    <xf numFmtId="3" fontId="62" fillId="0" borderId="11" xfId="2" applyNumberFormat="1" applyFont="1" applyFill="1" applyBorder="1" applyAlignment="1">
      <alignment horizontal="center" vertical="top"/>
    </xf>
    <xf numFmtId="178" fontId="4" fillId="0" borderId="0" xfId="2" applyNumberFormat="1" applyBorder="1"/>
    <xf numFmtId="0" fontId="24" fillId="0" borderId="0" xfId="2" applyFont="1" applyAlignment="1">
      <alignment horizontal="center"/>
    </xf>
    <xf numFmtId="0" fontId="24" fillId="0" borderId="0" xfId="2" applyNumberFormat="1" applyFont="1" applyAlignment="1">
      <alignment horizontal="center"/>
    </xf>
    <xf numFmtId="0" fontId="39" fillId="2" borderId="2" xfId="32" applyFont="1" applyFill="1" applyBorder="1" applyAlignment="1">
      <alignment horizontal="center"/>
    </xf>
    <xf numFmtId="0" fontId="39" fillId="2" borderId="2" xfId="2" applyFont="1" applyFill="1" applyBorder="1" applyAlignment="1">
      <alignment horizontal="center"/>
    </xf>
    <xf numFmtId="0" fontId="39" fillId="2" borderId="3" xfId="2" applyFont="1" applyFill="1" applyBorder="1" applyAlignment="1">
      <alignment horizontal="center"/>
    </xf>
    <xf numFmtId="0" fontId="54" fillId="0" borderId="4" xfId="2" applyFont="1" applyBorder="1" applyAlignment="1">
      <alignment horizontal="center"/>
    </xf>
    <xf numFmtId="1" fontId="11" fillId="4" borderId="4" xfId="2" applyNumberFormat="1" applyFont="1" applyFill="1" applyBorder="1" applyAlignment="1">
      <alignment horizontal="right" vertical="center"/>
    </xf>
    <xf numFmtId="167" fontId="11" fillId="4" borderId="4" xfId="2" applyNumberFormat="1" applyFont="1" applyFill="1" applyBorder="1" applyAlignment="1">
      <alignment horizontal="right" vertical="center"/>
    </xf>
    <xf numFmtId="179" fontId="11" fillId="4" borderId="4" xfId="2" applyNumberFormat="1" applyFont="1" applyFill="1" applyBorder="1" applyAlignment="1">
      <alignment horizontal="right" vertical="center"/>
    </xf>
    <xf numFmtId="179" fontId="11" fillId="4" borderId="12" xfId="2" applyNumberFormat="1" applyFont="1" applyFill="1" applyBorder="1" applyAlignment="1">
      <alignment horizontal="right" vertical="center"/>
    </xf>
    <xf numFmtId="179" fontId="11" fillId="3" borderId="12" xfId="2" applyNumberFormat="1" applyFont="1" applyFill="1" applyBorder="1" applyAlignment="1">
      <alignment horizontal="right" vertical="center"/>
    </xf>
    <xf numFmtId="1" fontId="11" fillId="0" borderId="4" xfId="2" applyNumberFormat="1" applyFont="1" applyFill="1" applyBorder="1" applyAlignment="1">
      <alignment horizontal="right" vertical="center"/>
    </xf>
    <xf numFmtId="179" fontId="11" fillId="0" borderId="4" xfId="2" applyNumberFormat="1" applyFont="1" applyFill="1" applyBorder="1" applyAlignment="1">
      <alignment horizontal="right" vertical="center"/>
    </xf>
    <xf numFmtId="179" fontId="11" fillId="0" borderId="12" xfId="2" applyNumberFormat="1" applyFont="1" applyFill="1" applyBorder="1" applyAlignment="1">
      <alignment horizontal="right" vertical="center"/>
    </xf>
    <xf numFmtId="9" fontId="11" fillId="4" borderId="4" xfId="2" applyNumberFormat="1" applyFont="1" applyFill="1" applyBorder="1" applyAlignment="1">
      <alignment horizontal="right" vertical="center"/>
    </xf>
    <xf numFmtId="9" fontId="11" fillId="0" borderId="4" xfId="2" applyNumberFormat="1" applyFont="1" applyFill="1" applyBorder="1" applyAlignment="1">
      <alignment horizontal="right" vertical="center"/>
    </xf>
    <xf numFmtId="0" fontId="11" fillId="2" borderId="4" xfId="2" applyFont="1" applyFill="1" applyBorder="1" applyAlignment="1">
      <alignment horizontal="right" vertical="center"/>
    </xf>
    <xf numFmtId="167" fontId="11" fillId="2" borderId="4" xfId="2" applyNumberFormat="1" applyFont="1" applyFill="1" applyBorder="1" applyAlignment="1">
      <alignment horizontal="right" vertical="center"/>
    </xf>
    <xf numFmtId="179" fontId="11" fillId="2" borderId="4" xfId="2" applyNumberFormat="1" applyFont="1" applyFill="1" applyBorder="1" applyAlignment="1">
      <alignment horizontal="right" vertical="center"/>
    </xf>
    <xf numFmtId="179" fontId="11" fillId="2" borderId="12" xfId="2" applyNumberFormat="1" applyFont="1" applyFill="1" applyBorder="1" applyAlignment="1">
      <alignment horizontal="right" vertical="center"/>
    </xf>
    <xf numFmtId="9" fontId="11" fillId="2" borderId="4" xfId="2" applyNumberFormat="1" applyFont="1" applyFill="1" applyBorder="1" applyAlignment="1">
      <alignment horizontal="right" vertical="center"/>
    </xf>
    <xf numFmtId="9" fontId="11" fillId="3" borderId="4" xfId="2" applyNumberFormat="1" applyFont="1" applyFill="1" applyBorder="1" applyAlignment="1">
      <alignment horizontal="right" vertical="center"/>
    </xf>
    <xf numFmtId="0" fontId="11" fillId="0" borderId="12" xfId="2" applyFont="1" applyFill="1" applyBorder="1" applyAlignment="1">
      <alignment horizontal="right" vertical="center"/>
    </xf>
    <xf numFmtId="0" fontId="64" fillId="2" borderId="4" xfId="2" applyFont="1" applyFill="1" applyBorder="1" applyAlignment="1">
      <alignment horizontal="right" vertical="center"/>
    </xf>
    <xf numFmtId="167" fontId="64" fillId="2" borderId="4" xfId="2" applyNumberFormat="1" applyFont="1" applyFill="1" applyBorder="1" applyAlignment="1">
      <alignment horizontal="right" vertical="center"/>
    </xf>
    <xf numFmtId="179" fontId="64" fillId="2" borderId="4" xfId="2" applyNumberFormat="1" applyFont="1" applyFill="1" applyBorder="1" applyAlignment="1">
      <alignment horizontal="right" vertical="center"/>
    </xf>
    <xf numFmtId="167" fontId="64" fillId="2" borderId="12" xfId="2" applyNumberFormat="1" applyFont="1" applyFill="1" applyBorder="1" applyAlignment="1">
      <alignment horizontal="right" vertical="center"/>
    </xf>
    <xf numFmtId="0" fontId="8" fillId="0" borderId="0" xfId="32" applyFont="1" applyFill="1" applyBorder="1"/>
    <xf numFmtId="0" fontId="11" fillId="0" borderId="0" xfId="2" applyFont="1" applyFill="1" applyBorder="1" applyAlignment="1">
      <alignment horizontal="right" vertical="center"/>
    </xf>
    <xf numFmtId="0" fontId="11" fillId="0" borderId="5" xfId="2" applyFont="1" applyFill="1" applyBorder="1" applyAlignment="1">
      <alignment horizontal="right" vertical="center"/>
    </xf>
    <xf numFmtId="3" fontId="11" fillId="0" borderId="5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9" fontId="11" fillId="0" borderId="0" xfId="32" applyNumberFormat="1" applyFont="1" applyFill="1" applyBorder="1" applyAlignment="1">
      <alignment horizontal="right" vertical="center"/>
    </xf>
    <xf numFmtId="0" fontId="9" fillId="0" borderId="0" xfId="32" applyFont="1" applyFill="1" applyBorder="1"/>
    <xf numFmtId="0" fontId="24" fillId="0" borderId="0" xfId="32" applyFont="1" applyFill="1"/>
    <xf numFmtId="0" fontId="24" fillId="0" borderId="4" xfId="32" applyFont="1" applyFill="1" applyBorder="1"/>
    <xf numFmtId="0" fontId="24" fillId="0" borderId="1" xfId="2" applyFont="1" applyBorder="1" applyAlignment="1">
      <alignment horizontal="center"/>
    </xf>
    <xf numFmtId="0" fontId="24" fillId="0" borderId="10" xfId="2" applyFont="1" applyBorder="1" applyAlignment="1">
      <alignment horizontal="center"/>
    </xf>
    <xf numFmtId="0" fontId="24" fillId="0" borderId="4" xfId="2" applyFont="1" applyBorder="1" applyAlignment="1">
      <alignment horizontal="center"/>
    </xf>
    <xf numFmtId="0" fontId="24" fillId="0" borderId="4" xfId="2" applyNumberFormat="1" applyFont="1" applyBorder="1" applyAlignment="1"/>
    <xf numFmtId="0" fontId="19" fillId="0" borderId="4" xfId="2" applyFont="1" applyFill="1" applyBorder="1" applyAlignment="1">
      <alignment horizontal="center"/>
    </xf>
    <xf numFmtId="0" fontId="19" fillId="0" borderId="12" xfId="2" applyFont="1" applyBorder="1" applyAlignment="1">
      <alignment horizontal="center"/>
    </xf>
    <xf numFmtId="166" fontId="11" fillId="3" borderId="12" xfId="2" applyNumberFormat="1" applyFont="1" applyFill="1" applyBorder="1" applyAlignment="1">
      <alignment horizontal="right" vertical="center"/>
    </xf>
    <xf numFmtId="166" fontId="11" fillId="0" borderId="4" xfId="2" applyNumberFormat="1" applyFont="1" applyFill="1" applyBorder="1" applyAlignment="1">
      <alignment horizontal="right" vertical="center"/>
    </xf>
    <xf numFmtId="166" fontId="11" fillId="0" borderId="12" xfId="2" applyNumberFormat="1" applyFont="1" applyFill="1" applyBorder="1" applyAlignment="1">
      <alignment horizontal="right" vertical="center"/>
    </xf>
    <xf numFmtId="9" fontId="11" fillId="0" borderId="12" xfId="2" applyNumberFormat="1" applyFont="1" applyFill="1" applyBorder="1" applyAlignment="1">
      <alignment horizontal="right" vertical="center"/>
    </xf>
    <xf numFmtId="172" fontId="11" fillId="4" borderId="4" xfId="2" applyNumberFormat="1" applyFont="1" applyFill="1" applyBorder="1" applyAlignment="1">
      <alignment horizontal="right" vertical="center"/>
    </xf>
    <xf numFmtId="166" fontId="60" fillId="4" borderId="4" xfId="2" applyNumberFormat="1" applyFont="1" applyFill="1" applyBorder="1" applyAlignment="1">
      <alignment horizontal="right" vertical="center"/>
    </xf>
    <xf numFmtId="176" fontId="60" fillId="4" borderId="4" xfId="2" applyNumberFormat="1" applyFont="1" applyFill="1" applyBorder="1" applyAlignment="1">
      <alignment horizontal="right" vertical="center"/>
    </xf>
    <xf numFmtId="172" fontId="60" fillId="4" borderId="4" xfId="2" applyNumberFormat="1" applyFont="1" applyFill="1" applyBorder="1" applyAlignment="1">
      <alignment horizontal="right" vertical="center"/>
    </xf>
    <xf numFmtId="176" fontId="11" fillId="4" borderId="4" xfId="2" applyNumberFormat="1" applyFont="1" applyFill="1" applyBorder="1" applyAlignment="1">
      <alignment horizontal="right" vertical="center"/>
    </xf>
    <xf numFmtId="176" fontId="11" fillId="3" borderId="12" xfId="2" applyNumberFormat="1" applyFont="1" applyFill="1" applyBorder="1" applyAlignment="1">
      <alignment horizontal="right" vertical="center"/>
    </xf>
    <xf numFmtId="9" fontId="11" fillId="0" borderId="13" xfId="2" applyNumberFormat="1" applyFont="1" applyFill="1" applyBorder="1" applyAlignment="1">
      <alignment horizontal="right" vertical="center"/>
    </xf>
    <xf numFmtId="166" fontId="11" fillId="2" borderId="4" xfId="2" applyNumberFormat="1" applyFont="1" applyFill="1" applyBorder="1" applyAlignment="1">
      <alignment horizontal="right" vertical="center"/>
    </xf>
    <xf numFmtId="176" fontId="11" fillId="2" borderId="12" xfId="2" applyNumberFormat="1" applyFont="1" applyFill="1" applyBorder="1" applyAlignment="1">
      <alignment horizontal="right" vertical="center"/>
    </xf>
    <xf numFmtId="9" fontId="11" fillId="0" borderId="3" xfId="2" applyNumberFormat="1" applyFont="1" applyFill="1" applyBorder="1" applyAlignment="1">
      <alignment horizontal="right" vertical="center"/>
    </xf>
    <xf numFmtId="166" fontId="64" fillId="2" borderId="4" xfId="2" applyNumberFormat="1" applyFont="1" applyFill="1" applyBorder="1" applyAlignment="1">
      <alignment horizontal="right" vertical="center"/>
    </xf>
    <xf numFmtId="166" fontId="64" fillId="2" borderId="4" xfId="32" applyNumberFormat="1" applyFont="1" applyFill="1" applyBorder="1" applyAlignment="1">
      <alignment horizontal="right" vertical="center"/>
    </xf>
    <xf numFmtId="166" fontId="64" fillId="2" borderId="12" xfId="2" applyNumberFormat="1" applyFont="1" applyFill="1" applyBorder="1" applyAlignment="1">
      <alignment horizontal="right" vertical="center"/>
    </xf>
    <xf numFmtId="9" fontId="11" fillId="0" borderId="11" xfId="2" applyNumberFormat="1" applyFont="1" applyFill="1" applyBorder="1" applyAlignment="1">
      <alignment horizontal="right" vertical="center"/>
    </xf>
    <xf numFmtId="1" fontId="11" fillId="2" borderId="7" xfId="2" applyNumberFormat="1" applyFont="1" applyFill="1" applyBorder="1" applyAlignment="1">
      <alignment horizontal="right" vertical="center"/>
    </xf>
    <xf numFmtId="0" fontId="8" fillId="2" borderId="10" xfId="32" applyFont="1" applyFill="1" applyBorder="1"/>
    <xf numFmtId="3" fontId="19" fillId="0" borderId="0" xfId="2" applyNumberFormat="1" applyFont="1" applyBorder="1" applyAlignment="1">
      <alignment horizontal="right"/>
    </xf>
    <xf numFmtId="0" fontId="24" fillId="0" borderId="0" xfId="2" applyNumberFormat="1" applyFont="1" applyAlignment="1"/>
    <xf numFmtId="0" fontId="19" fillId="0" borderId="7" xfId="2" applyFont="1" applyFill="1" applyBorder="1"/>
    <xf numFmtId="0" fontId="19" fillId="0" borderId="0" xfId="32" applyFont="1" applyFill="1" applyBorder="1"/>
    <xf numFmtId="1" fontId="54" fillId="0" borderId="0" xfId="32" applyNumberFormat="1" applyFont="1" applyFill="1" applyBorder="1" applyAlignment="1">
      <alignment horizontal="center"/>
    </xf>
    <xf numFmtId="0" fontId="24" fillId="0" borderId="4" xfId="32" applyFont="1" applyFill="1" applyBorder="1" applyAlignment="1">
      <alignment horizontal="center"/>
    </xf>
    <xf numFmtId="0" fontId="24" fillId="0" borderId="12" xfId="32" applyFont="1" applyFill="1" applyBorder="1" applyAlignment="1">
      <alignment horizontal="center"/>
    </xf>
    <xf numFmtId="10" fontId="24" fillId="0" borderId="0" xfId="32" applyNumberFormat="1" applyFont="1" applyFill="1" applyBorder="1" applyAlignment="1">
      <alignment horizontal="center"/>
    </xf>
    <xf numFmtId="0" fontId="4" fillId="0" borderId="12" xfId="2" applyFill="1" applyBorder="1"/>
    <xf numFmtId="1" fontId="11" fillId="4" borderId="4" xfId="32" applyNumberFormat="1" applyFont="1" applyFill="1" applyBorder="1" applyAlignment="1">
      <alignment horizontal="right" vertical="center"/>
    </xf>
    <xf numFmtId="1" fontId="60" fillId="3" borderId="12" xfId="32" applyNumberFormat="1" applyFont="1" applyFill="1" applyBorder="1" applyAlignment="1">
      <alignment horizontal="right" vertical="center"/>
    </xf>
    <xf numFmtId="9" fontId="11" fillId="4" borderId="12" xfId="2" applyNumberFormat="1" applyFont="1" applyFill="1" applyBorder="1" applyAlignment="1">
      <alignment horizontal="right" vertical="center"/>
    </xf>
    <xf numFmtId="9" fontId="11" fillId="3" borderId="12" xfId="2" applyNumberFormat="1" applyFont="1" applyFill="1" applyBorder="1" applyAlignment="1">
      <alignment horizontal="right" vertical="center"/>
    </xf>
    <xf numFmtId="3" fontId="11" fillId="2" borderId="12" xfId="2" applyNumberFormat="1" applyFont="1" applyFill="1" applyBorder="1" applyAlignment="1">
      <alignment horizontal="right" vertical="center"/>
    </xf>
    <xf numFmtId="0" fontId="19" fillId="0" borderId="0" xfId="2" applyFont="1" applyBorder="1" applyAlignment="1">
      <alignment horizontal="center"/>
    </xf>
    <xf numFmtId="0" fontId="9" fillId="0" borderId="0" xfId="32" applyFont="1" applyFill="1"/>
    <xf numFmtId="0" fontId="24" fillId="0" borderId="7" xfId="32" applyFont="1" applyFill="1" applyBorder="1"/>
    <xf numFmtId="0" fontId="19" fillId="0" borderId="0" xfId="2" applyFont="1" applyAlignment="1"/>
    <xf numFmtId="0" fontId="24" fillId="0" borderId="1" xfId="32" applyFont="1" applyFill="1" applyBorder="1" applyAlignment="1">
      <alignment horizontal="center"/>
    </xf>
    <xf numFmtId="10" fontId="24" fillId="0" borderId="0" xfId="32" applyNumberFormat="1" applyFont="1" applyFill="1" applyAlignment="1">
      <alignment horizontal="center"/>
    </xf>
    <xf numFmtId="2" fontId="11" fillId="3" borderId="12" xfId="2" applyNumberFormat="1" applyFont="1" applyFill="1" applyBorder="1" applyAlignment="1">
      <alignment horizontal="right" vertical="center"/>
    </xf>
    <xf numFmtId="175" fontId="60" fillId="3" borderId="12" xfId="2" applyNumberFormat="1" applyFont="1" applyFill="1" applyBorder="1" applyAlignment="1">
      <alignment horizontal="right" vertical="center"/>
    </xf>
    <xf numFmtId="175" fontId="11" fillId="4" borderId="4" xfId="2" applyNumberFormat="1" applyFont="1" applyFill="1" applyBorder="1" applyAlignment="1">
      <alignment horizontal="right" vertical="center"/>
    </xf>
    <xf numFmtId="175" fontId="11" fillId="3" borderId="12" xfId="2" applyNumberFormat="1" applyFont="1" applyFill="1" applyBorder="1" applyAlignment="1">
      <alignment horizontal="right" vertical="center"/>
    </xf>
    <xf numFmtId="179" fontId="60" fillId="4" borderId="4" xfId="2" applyNumberFormat="1" applyFont="1" applyFill="1" applyBorder="1" applyAlignment="1">
      <alignment horizontal="right" vertical="center"/>
    </xf>
    <xf numFmtId="3" fontId="60" fillId="0" borderId="4" xfId="32" applyNumberFormat="1" applyFont="1" applyFill="1" applyBorder="1" applyAlignment="1">
      <alignment horizontal="right" vertical="center"/>
    </xf>
    <xf numFmtId="2" fontId="11" fillId="2" borderId="12" xfId="2" applyNumberFormat="1" applyFont="1" applyFill="1" applyBorder="1" applyAlignment="1">
      <alignment horizontal="right" vertical="center"/>
    </xf>
    <xf numFmtId="0" fontId="11" fillId="3" borderId="12" xfId="2" applyFont="1" applyFill="1" applyBorder="1" applyAlignment="1">
      <alignment horizontal="right" vertical="center"/>
    </xf>
    <xf numFmtId="4" fontId="64" fillId="2" borderId="12" xfId="32" applyNumberFormat="1" applyFont="1" applyFill="1" applyBorder="1" applyAlignment="1">
      <alignment horizontal="right" vertical="center"/>
    </xf>
    <xf numFmtId="4" fontId="13" fillId="0" borderId="12" xfId="32" applyNumberFormat="1" applyFont="1" applyFill="1" applyBorder="1" applyAlignment="1">
      <alignment horizontal="right" vertical="center"/>
    </xf>
    <xf numFmtId="0" fontId="19" fillId="0" borderId="0" xfId="32" applyFont="1" applyFill="1" applyAlignment="1">
      <alignment horizontal="right"/>
    </xf>
    <xf numFmtId="3" fontId="19" fillId="0" borderId="2" xfId="32" applyNumberFormat="1" applyFont="1" applyFill="1" applyBorder="1" applyAlignment="1">
      <alignment horizontal="center"/>
    </xf>
    <xf numFmtId="3" fontId="19" fillId="0" borderId="0" xfId="32" applyNumberFormat="1" applyFont="1" applyFill="1" applyBorder="1" applyAlignment="1">
      <alignment horizontal="center"/>
    </xf>
    <xf numFmtId="3" fontId="61" fillId="0" borderId="0" xfId="32" applyNumberFormat="1" applyFont="1" applyFill="1"/>
    <xf numFmtId="0" fontId="19" fillId="0" borderId="7" xfId="2" applyFont="1" applyBorder="1"/>
    <xf numFmtId="0" fontId="1" fillId="0" borderId="0" xfId="34"/>
    <xf numFmtId="0" fontId="67" fillId="0" borderId="0" xfId="2" applyFont="1" applyAlignment="1">
      <alignment horizontal="center"/>
    </xf>
    <xf numFmtId="0" fontId="30" fillId="13" borderId="17" xfId="34" applyFont="1" applyFill="1" applyBorder="1"/>
    <xf numFmtId="0" fontId="30" fillId="4" borderId="17" xfId="34" applyFont="1" applyFill="1" applyBorder="1"/>
    <xf numFmtId="0" fontId="30" fillId="13" borderId="17" xfId="35" applyFont="1" applyFill="1" applyBorder="1" applyAlignment="1">
      <alignment horizontal="left" vertical="center"/>
    </xf>
    <xf numFmtId="0" fontId="4" fillId="0" borderId="18" xfId="2" applyFill="1" applyBorder="1"/>
    <xf numFmtId="0" fontId="4" fillId="0" borderId="19" xfId="2" applyFill="1" applyBorder="1"/>
    <xf numFmtId="0" fontId="8" fillId="13" borderId="17" xfId="36" applyFont="1" applyFill="1" applyBorder="1" applyAlignment="1">
      <alignment horizontal="left" vertical="center"/>
    </xf>
    <xf numFmtId="0" fontId="30" fillId="13" borderId="17" xfId="37" applyFont="1" applyFill="1" applyBorder="1" applyAlignment="1">
      <alignment horizontal="left" vertical="center"/>
    </xf>
    <xf numFmtId="0" fontId="30" fillId="4" borderId="17" xfId="37" applyFont="1" applyFill="1" applyBorder="1" applyAlignment="1">
      <alignment horizontal="left" vertical="center"/>
    </xf>
    <xf numFmtId="0" fontId="4" fillId="0" borderId="20" xfId="2" applyFill="1" applyBorder="1"/>
    <xf numFmtId="0" fontId="4" fillId="0" borderId="21" xfId="2" applyFill="1" applyBorder="1"/>
    <xf numFmtId="0" fontId="30" fillId="0" borderId="21" xfId="37" applyFont="1" applyFill="1" applyBorder="1" applyAlignment="1">
      <alignment horizontal="left" vertical="center"/>
    </xf>
    <xf numFmtId="0" fontId="4" fillId="0" borderId="19" xfId="2" applyBorder="1"/>
    <xf numFmtId="0" fontId="1" fillId="0" borderId="21" xfId="34" applyBorder="1"/>
    <xf numFmtId="0" fontId="30" fillId="0" borderId="21" xfId="34" applyFont="1" applyFill="1" applyBorder="1"/>
    <xf numFmtId="0" fontId="68" fillId="0" borderId="0" xfId="2" applyFont="1"/>
    <xf numFmtId="0" fontId="10" fillId="0" borderId="0" xfId="2" applyFont="1" applyAlignment="1">
      <alignment horizontal="center"/>
    </xf>
    <xf numFmtId="0" fontId="53" fillId="0" borderId="0" xfId="2" applyFont="1"/>
    <xf numFmtId="0" fontId="68" fillId="0" borderId="1" xfId="2" applyFont="1" applyBorder="1"/>
    <xf numFmtId="0" fontId="8" fillId="0" borderId="10" xfId="2" applyFont="1" applyBorder="1"/>
    <xf numFmtId="0" fontId="8" fillId="0" borderId="4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10" fillId="3" borderId="10" xfId="2" applyFont="1" applyFill="1" applyBorder="1"/>
    <xf numFmtId="3" fontId="11" fillId="4" borderId="4" xfId="2" applyNumberFormat="1" applyFont="1" applyFill="1" applyBorder="1" applyAlignment="1">
      <alignment horizontal="right"/>
    </xf>
    <xf numFmtId="3" fontId="11" fillId="4" borderId="4" xfId="2" applyNumberFormat="1" applyFont="1" applyFill="1" applyBorder="1" applyAlignment="1">
      <alignment horizontal="right" vertical="top"/>
    </xf>
    <xf numFmtId="3" fontId="11" fillId="4" borderId="12" xfId="2" applyNumberFormat="1" applyFont="1" applyFill="1" applyBorder="1" applyAlignment="1">
      <alignment horizontal="right" vertical="top"/>
    </xf>
    <xf numFmtId="3" fontId="11" fillId="3" borderId="12" xfId="2" applyNumberFormat="1" applyFont="1" applyFill="1" applyBorder="1" applyAlignment="1">
      <alignment horizontal="right" vertical="top"/>
    </xf>
    <xf numFmtId="0" fontId="11" fillId="4" borderId="4" xfId="2" applyFont="1" applyFill="1" applyBorder="1" applyAlignment="1">
      <alignment horizontal="right"/>
    </xf>
    <xf numFmtId="3" fontId="11" fillId="4" borderId="12" xfId="2" applyNumberFormat="1" applyFont="1" applyFill="1" applyBorder="1" applyAlignment="1">
      <alignment horizontal="right"/>
    </xf>
    <xf numFmtId="1" fontId="11" fillId="4" borderId="4" xfId="2" applyNumberFormat="1" applyFont="1" applyFill="1" applyBorder="1" applyAlignment="1">
      <alignment horizontal="right"/>
    </xf>
    <xf numFmtId="1" fontId="11" fillId="4" borderId="12" xfId="2" applyNumberFormat="1" applyFont="1" applyFill="1" applyBorder="1" applyAlignment="1">
      <alignment horizontal="right"/>
    </xf>
    <xf numFmtId="1" fontId="11" fillId="3" borderId="12" xfId="2" applyNumberFormat="1" applyFont="1" applyFill="1" applyBorder="1" applyAlignment="1">
      <alignment horizontal="right"/>
    </xf>
    <xf numFmtId="0" fontId="10" fillId="3" borderId="8" xfId="2" applyFont="1" applyFill="1" applyBorder="1"/>
    <xf numFmtId="3" fontId="11" fillId="4" borderId="7" xfId="2" applyNumberFormat="1" applyFont="1" applyFill="1" applyBorder="1" applyAlignment="1">
      <alignment horizontal="right"/>
    </xf>
    <xf numFmtId="3" fontId="11" fillId="4" borderId="7" xfId="2" applyNumberFormat="1" applyFont="1" applyFill="1" applyBorder="1" applyAlignment="1">
      <alignment horizontal="right" vertical="top"/>
    </xf>
    <xf numFmtId="3" fontId="11" fillId="4" borderId="13" xfId="2" applyNumberFormat="1" applyFont="1" applyFill="1" applyBorder="1" applyAlignment="1">
      <alignment horizontal="right" vertical="top"/>
    </xf>
    <xf numFmtId="3" fontId="11" fillId="3" borderId="13" xfId="2" applyNumberFormat="1" applyFont="1" applyFill="1" applyBorder="1" applyAlignment="1">
      <alignment horizontal="right" vertical="top"/>
    </xf>
    <xf numFmtId="3" fontId="8" fillId="0" borderId="0" xfId="2" applyNumberFormat="1" applyFont="1"/>
    <xf numFmtId="0" fontId="8" fillId="0" borderId="4" xfId="2" applyFont="1" applyBorder="1" applyAlignment="1">
      <alignment horizontal="center"/>
    </xf>
    <xf numFmtId="0" fontId="8" fillId="0" borderId="12" xfId="2" applyFont="1" applyBorder="1"/>
    <xf numFmtId="2" fontId="11" fillId="4" borderId="4" xfId="2" applyNumberFormat="1" applyFont="1" applyFill="1" applyBorder="1" applyAlignment="1">
      <alignment horizontal="right"/>
    </xf>
    <xf numFmtId="3" fontId="11" fillId="4" borderId="13" xfId="2" applyNumberFormat="1" applyFont="1" applyFill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1" xfId="2" applyFont="1" applyBorder="1"/>
    <xf numFmtId="0" fontId="10" fillId="0" borderId="4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9" fillId="14" borderId="4" xfId="2" applyFont="1" applyFill="1" applyBorder="1" applyAlignment="1"/>
    <xf numFmtId="0" fontId="10" fillId="14" borderId="4" xfId="2" applyFont="1" applyFill="1" applyBorder="1" applyAlignment="1">
      <alignment horizontal="center" wrapText="1"/>
    </xf>
    <xf numFmtId="0" fontId="9" fillId="14" borderId="4" xfId="2" applyFont="1" applyFill="1" applyBorder="1" applyAlignment="1">
      <alignment vertical="center"/>
    </xf>
    <xf numFmtId="1" fontId="13" fillId="14" borderId="4" xfId="2" applyNumberFormat="1" applyFont="1" applyFill="1" applyBorder="1" applyAlignment="1">
      <alignment horizontal="center"/>
    </xf>
    <xf numFmtId="1" fontId="14" fillId="14" borderId="4" xfId="1" applyNumberFormat="1" applyFont="1" applyFill="1" applyBorder="1" applyAlignment="1">
      <alignment horizontal="center"/>
    </xf>
    <xf numFmtId="1" fontId="13" fillId="15" borderId="4" xfId="2" applyNumberFormat="1" applyFont="1" applyFill="1" applyBorder="1" applyAlignment="1">
      <alignment horizontal="center"/>
    </xf>
    <xf numFmtId="2" fontId="9" fillId="14" borderId="8" xfId="4" applyNumberFormat="1" applyFont="1" applyFill="1" applyBorder="1" applyAlignment="1">
      <alignment wrapText="1"/>
    </xf>
    <xf numFmtId="164" fontId="14" fillId="14" borderId="7" xfId="1" applyNumberFormat="1" applyFont="1" applyFill="1" applyBorder="1" applyAlignment="1">
      <alignment horizontal="right"/>
    </xf>
    <xf numFmtId="49" fontId="13" fillId="14" borderId="7" xfId="2" applyNumberFormat="1" applyFont="1" applyFill="1" applyBorder="1" applyAlignment="1">
      <alignment horizontal="right"/>
    </xf>
    <xf numFmtId="2" fontId="18" fillId="14" borderId="9" xfId="3" applyNumberFormat="1" applyFont="1" applyFill="1" applyBorder="1" applyAlignment="1">
      <alignment horizontal="left" wrapText="1"/>
    </xf>
    <xf numFmtId="2" fontId="20" fillId="14" borderId="9" xfId="3" applyNumberFormat="1" applyFont="1" applyFill="1" applyBorder="1" applyAlignment="1">
      <alignment horizontal="center" wrapText="1"/>
    </xf>
    <xf numFmtId="165" fontId="23" fillId="14" borderId="1" xfId="1" applyNumberFormat="1" applyFont="1" applyFill="1" applyBorder="1" applyAlignment="1">
      <alignment horizontal="left"/>
    </xf>
    <xf numFmtId="164" fontId="14" fillId="14" borderId="1" xfId="1" applyNumberFormat="1" applyFont="1" applyFill="1" applyBorder="1" applyAlignment="1">
      <alignment horizontal="right"/>
    </xf>
    <xf numFmtId="2" fontId="9" fillId="14" borderId="10" xfId="4" applyNumberFormat="1" applyFont="1" applyFill="1" applyBorder="1" applyAlignment="1">
      <alignment horizontal="left" wrapText="1"/>
    </xf>
    <xf numFmtId="164" fontId="14" fillId="14" borderId="10" xfId="1" applyNumberFormat="1" applyFont="1" applyFill="1" applyBorder="1" applyAlignment="1">
      <alignment horizontal="right"/>
    </xf>
    <xf numFmtId="2" fontId="9" fillId="14" borderId="5" xfId="4" applyNumberFormat="1" applyFont="1" applyFill="1" applyBorder="1" applyAlignment="1">
      <alignment wrapText="1"/>
    </xf>
    <xf numFmtId="2" fontId="10" fillId="14" borderId="5" xfId="4" applyNumberFormat="1" applyFont="1" applyFill="1" applyBorder="1" applyAlignment="1">
      <alignment horizontal="center" wrapText="1"/>
    </xf>
    <xf numFmtId="2" fontId="9" fillId="14" borderId="7" xfId="4" applyNumberFormat="1" applyFont="1" applyFill="1" applyBorder="1" applyAlignment="1">
      <alignment horizontal="left" wrapText="1"/>
    </xf>
    <xf numFmtId="3" fontId="14" fillId="14" borderId="5" xfId="5" applyNumberFormat="1" applyFont="1" applyFill="1" applyBorder="1" applyAlignment="1">
      <alignment horizontal="right"/>
    </xf>
    <xf numFmtId="2" fontId="9" fillId="14" borderId="5" xfId="4" applyNumberFormat="1" applyFont="1" applyFill="1" applyBorder="1" applyAlignment="1">
      <alignment horizontal="left" wrapText="1"/>
    </xf>
    <xf numFmtId="2" fontId="20" fillId="14" borderId="5" xfId="4" applyNumberFormat="1" applyFont="1" applyFill="1" applyBorder="1" applyAlignment="1">
      <alignment horizontal="center" wrapText="1"/>
    </xf>
    <xf numFmtId="2" fontId="20" fillId="14" borderId="5" xfId="3" applyNumberFormat="1" applyFont="1" applyFill="1" applyBorder="1" applyAlignment="1">
      <alignment horizontal="left"/>
    </xf>
    <xf numFmtId="9" fontId="14" fillId="14" borderId="6" xfId="1" applyNumberFormat="1" applyFont="1" applyFill="1" applyBorder="1" applyAlignment="1">
      <alignment horizontal="right"/>
    </xf>
    <xf numFmtId="164" fontId="14" fillId="14" borderId="6" xfId="1" applyNumberFormat="1" applyFont="1" applyFill="1" applyBorder="1" applyAlignment="1">
      <alignment horizontal="right"/>
    </xf>
    <xf numFmtId="165" fontId="14" fillId="14" borderId="11" xfId="1" applyNumberFormat="1" applyFont="1" applyFill="1" applyBorder="1" applyAlignment="1">
      <alignment horizontal="right"/>
    </xf>
    <xf numFmtId="0" fontId="25" fillId="14" borderId="5" xfId="4" applyFont="1" applyFill="1" applyBorder="1" applyAlignment="1">
      <alignment horizontal="left" wrapText="1"/>
    </xf>
    <xf numFmtId="2" fontId="20" fillId="14" borderId="5" xfId="3" applyNumberFormat="1" applyFont="1" applyFill="1" applyBorder="1" applyAlignment="1">
      <alignment horizontal="center" wrapText="1"/>
    </xf>
    <xf numFmtId="4" fontId="26" fillId="14" borderId="11" xfId="10" applyNumberFormat="1" applyFont="1" applyFill="1" applyBorder="1" applyAlignment="1">
      <alignment horizontal="center" wrapText="1"/>
    </xf>
    <xf numFmtId="0" fontId="26" fillId="14" borderId="10" xfId="10" applyFont="1" applyFill="1" applyBorder="1"/>
    <xf numFmtId="3" fontId="35" fillId="14" borderId="4" xfId="10" applyNumberFormat="1" applyFont="1" applyFill="1" applyBorder="1" applyAlignment="1">
      <alignment horizontal="right"/>
    </xf>
    <xf numFmtId="3" fontId="35" fillId="14" borderId="12" xfId="10" applyNumberFormat="1" applyFont="1" applyFill="1" applyBorder="1" applyAlignment="1">
      <alignment horizontal="right"/>
    </xf>
    <xf numFmtId="0" fontId="40" fillId="14" borderId="8" xfId="16" applyFont="1" applyFill="1" applyBorder="1" applyAlignment="1">
      <alignment horizontal="left" vertical="top" wrapText="1"/>
    </xf>
    <xf numFmtId="3" fontId="39" fillId="14" borderId="7" xfId="2" applyNumberFormat="1" applyFont="1" applyFill="1" applyBorder="1" applyAlignment="1">
      <alignment horizontal="right"/>
    </xf>
    <xf numFmtId="3" fontId="39" fillId="14" borderId="13" xfId="2" applyNumberFormat="1" applyFont="1" applyFill="1" applyBorder="1"/>
    <xf numFmtId="2" fontId="20" fillId="14" borderId="1" xfId="3" applyNumberFormat="1" applyFont="1" applyFill="1" applyBorder="1" applyAlignment="1">
      <alignment horizontal="left"/>
    </xf>
    <xf numFmtId="4" fontId="10" fillId="14" borderId="5" xfId="2" applyNumberFormat="1" applyFont="1" applyFill="1" applyBorder="1" applyAlignment="1">
      <alignment horizontal="left"/>
    </xf>
    <xf numFmtId="164" fontId="11" fillId="3" borderId="2" xfId="1" applyNumberFormat="1" applyFont="1" applyFill="1" applyBorder="1" applyAlignment="1">
      <alignment horizontal="right"/>
    </xf>
    <xf numFmtId="2" fontId="20" fillId="14" borderId="8" xfId="3" applyNumberFormat="1" applyFont="1" applyFill="1" applyBorder="1" applyAlignment="1">
      <alignment horizontal="left"/>
    </xf>
    <xf numFmtId="0" fontId="37" fillId="3" borderId="10" xfId="2" applyFont="1" applyFill="1" applyBorder="1" applyAlignment="1">
      <alignment horizontal="left" vertical="top"/>
    </xf>
    <xf numFmtId="4" fontId="10" fillId="14" borderId="8" xfId="2" applyNumberFormat="1" applyFont="1" applyFill="1" applyBorder="1" applyAlignment="1">
      <alignment horizontal="left"/>
    </xf>
    <xf numFmtId="164" fontId="42" fillId="14" borderId="1" xfId="1" applyNumberFormat="1" applyFont="1" applyFill="1" applyBorder="1" applyAlignment="1">
      <alignment horizontal="right"/>
    </xf>
    <xf numFmtId="2" fontId="18" fillId="14" borderId="6" xfId="4" applyNumberFormat="1" applyFont="1" applyFill="1" applyBorder="1" applyAlignment="1">
      <alignment horizontal="left" wrapText="1"/>
    </xf>
    <xf numFmtId="2" fontId="18" fillId="14" borderId="11" xfId="4" applyNumberFormat="1" applyFont="1" applyFill="1" applyBorder="1" applyAlignment="1">
      <alignment horizontal="center" wrapText="1"/>
    </xf>
    <xf numFmtId="2" fontId="18" fillId="14" borderId="10" xfId="3" applyNumberFormat="1" applyFont="1" applyFill="1" applyBorder="1" applyAlignment="1">
      <alignment horizontal="left" wrapText="1"/>
    </xf>
    <xf numFmtId="2" fontId="20" fillId="14" borderId="4" xfId="3" applyNumberFormat="1" applyFont="1" applyFill="1" applyBorder="1" applyAlignment="1">
      <alignment horizontal="center" wrapText="1"/>
    </xf>
    <xf numFmtId="2" fontId="20" fillId="14" borderId="10" xfId="3" applyNumberFormat="1" applyFont="1" applyFill="1" applyBorder="1" applyAlignment="1">
      <alignment horizontal="left"/>
    </xf>
    <xf numFmtId="164" fontId="14" fillId="14" borderId="4" xfId="5" applyNumberFormat="1" applyFont="1" applyFill="1" applyBorder="1" applyAlignment="1">
      <alignment horizontal="right"/>
    </xf>
    <xf numFmtId="164" fontId="14" fillId="14" borderId="4" xfId="1" applyNumberFormat="1" applyFont="1" applyFill="1" applyBorder="1" applyAlignment="1">
      <alignment horizontal="right"/>
    </xf>
    <xf numFmtId="0" fontId="9" fillId="14" borderId="0" xfId="32" applyFont="1" applyFill="1"/>
    <xf numFmtId="0" fontId="10" fillId="14" borderId="6" xfId="32" applyFont="1" applyFill="1" applyBorder="1" applyAlignment="1">
      <alignment horizontal="center"/>
    </xf>
    <xf numFmtId="1" fontId="10" fillId="14" borderId="6" xfId="32" applyNumberFormat="1" applyFont="1" applyFill="1" applyBorder="1" applyAlignment="1">
      <alignment horizontal="center"/>
    </xf>
    <xf numFmtId="1" fontId="10" fillId="14" borderId="11" xfId="32" applyNumberFormat="1" applyFont="1" applyFill="1" applyBorder="1" applyAlignment="1">
      <alignment horizontal="center"/>
    </xf>
    <xf numFmtId="0" fontId="9" fillId="14" borderId="0" xfId="32" applyFont="1" applyFill="1" applyBorder="1"/>
    <xf numFmtId="3" fontId="39" fillId="14" borderId="6" xfId="32" applyNumberFormat="1" applyFont="1" applyFill="1" applyBorder="1" applyAlignment="1">
      <alignment horizontal="right"/>
    </xf>
    <xf numFmtId="0" fontId="9" fillId="14" borderId="15" xfId="32" applyFont="1" applyFill="1" applyBorder="1"/>
    <xf numFmtId="3" fontId="39" fillId="14" borderId="4" xfId="32" applyNumberFormat="1" applyFont="1" applyFill="1" applyBorder="1" applyAlignment="1">
      <alignment horizontal="right"/>
    </xf>
    <xf numFmtId="3" fontId="39" fillId="14" borderId="4" xfId="2" applyNumberFormat="1" applyFont="1" applyFill="1" applyBorder="1" applyAlignment="1">
      <alignment horizontal="right"/>
    </xf>
    <xf numFmtId="0" fontId="9" fillId="14" borderId="16" xfId="32" applyFont="1" applyFill="1" applyBorder="1"/>
    <xf numFmtId="3" fontId="39" fillId="14" borderId="7" xfId="32" applyNumberFormat="1" applyFont="1" applyFill="1" applyBorder="1" applyAlignment="1">
      <alignment horizontal="right"/>
    </xf>
    <xf numFmtId="0" fontId="9" fillId="14" borderId="5" xfId="32" applyFont="1" applyFill="1" applyBorder="1" applyAlignment="1"/>
    <xf numFmtId="10" fontId="39" fillId="14" borderId="2" xfId="32" applyNumberFormat="1" applyFont="1" applyFill="1" applyBorder="1" applyAlignment="1">
      <alignment horizontal="center"/>
    </xf>
    <xf numFmtId="0" fontId="9" fillId="14" borderId="10" xfId="32" applyFont="1" applyFill="1" applyBorder="1"/>
    <xf numFmtId="9" fontId="38" fillId="14" borderId="4" xfId="32" applyNumberFormat="1" applyFont="1" applyFill="1" applyBorder="1" applyAlignment="1">
      <alignment horizontal="right"/>
    </xf>
    <xf numFmtId="0" fontId="9" fillId="14" borderId="8" xfId="32" applyFont="1" applyFill="1" applyBorder="1"/>
    <xf numFmtId="9" fontId="38" fillId="14" borderId="7" xfId="32" applyNumberFormat="1" applyFont="1" applyFill="1" applyBorder="1" applyAlignment="1">
      <alignment horizontal="right"/>
    </xf>
    <xf numFmtId="0" fontId="10" fillId="14" borderId="4" xfId="32" applyFont="1" applyFill="1" applyBorder="1" applyAlignment="1">
      <alignment horizontal="center"/>
    </xf>
    <xf numFmtId="1" fontId="10" fillId="14" borderId="4" xfId="32" applyNumberFormat="1" applyFont="1" applyFill="1" applyBorder="1" applyAlignment="1">
      <alignment horizontal="center"/>
    </xf>
    <xf numFmtId="1" fontId="10" fillId="14" borderId="12" xfId="32" applyNumberFormat="1" applyFont="1" applyFill="1" applyBorder="1" applyAlignment="1">
      <alignment horizontal="center"/>
    </xf>
    <xf numFmtId="3" fontId="11" fillId="14" borderId="4" xfId="32" applyNumberFormat="1" applyFont="1" applyFill="1" applyBorder="1" applyAlignment="1">
      <alignment horizontal="right" vertical="center"/>
    </xf>
    <xf numFmtId="3" fontId="11" fillId="14" borderId="4" xfId="33" applyNumberFormat="1" applyFont="1" applyFill="1" applyBorder="1" applyAlignment="1">
      <alignment horizontal="right" vertical="center"/>
    </xf>
    <xf numFmtId="3" fontId="11" fillId="14" borderId="4" xfId="2" applyNumberFormat="1" applyFont="1" applyFill="1" applyBorder="1" applyAlignment="1">
      <alignment horizontal="right" vertical="center"/>
    </xf>
    <xf numFmtId="3" fontId="12" fillId="14" borderId="4" xfId="2" applyNumberFormat="1" applyFont="1" applyFill="1" applyBorder="1" applyAlignment="1">
      <alignment horizontal="right" vertical="center"/>
    </xf>
    <xf numFmtId="164" fontId="11" fillId="14" borderId="4" xfId="5" applyNumberFormat="1" applyFont="1" applyFill="1" applyBorder="1" applyAlignment="1">
      <alignment horizontal="right" vertical="center"/>
    </xf>
    <xf numFmtId="164" fontId="11" fillId="14" borderId="12" xfId="5" applyNumberFormat="1" applyFont="1" applyFill="1" applyBorder="1" applyAlignment="1">
      <alignment horizontal="right" vertical="center"/>
    </xf>
    <xf numFmtId="3" fontId="13" fillId="14" borderId="4" xfId="32" applyNumberFormat="1" applyFont="1" applyFill="1" applyBorder="1" applyAlignment="1">
      <alignment horizontal="right" vertical="center"/>
    </xf>
    <xf numFmtId="3" fontId="13" fillId="14" borderId="4" xfId="33" applyNumberFormat="1" applyFont="1" applyFill="1" applyBorder="1" applyAlignment="1">
      <alignment horizontal="right" vertical="center"/>
    </xf>
    <xf numFmtId="3" fontId="13" fillId="14" borderId="4" xfId="2" applyNumberFormat="1" applyFont="1" applyFill="1" applyBorder="1" applyAlignment="1">
      <alignment horizontal="right" vertical="center"/>
    </xf>
    <xf numFmtId="3" fontId="13" fillId="16" borderId="4" xfId="2" applyNumberFormat="1" applyFont="1" applyFill="1" applyBorder="1" applyAlignment="1">
      <alignment horizontal="right" vertical="center"/>
    </xf>
    <xf numFmtId="164" fontId="13" fillId="14" borderId="4" xfId="5" applyNumberFormat="1" applyFont="1" applyFill="1" applyBorder="1" applyAlignment="1">
      <alignment horizontal="right" vertical="center"/>
    </xf>
    <xf numFmtId="164" fontId="13" fillId="14" borderId="12" xfId="5" applyNumberFormat="1" applyFont="1" applyFill="1" applyBorder="1" applyAlignment="1">
      <alignment horizontal="right" vertical="center"/>
    </xf>
    <xf numFmtId="0" fontId="8" fillId="14" borderId="8" xfId="32" applyFont="1" applyFill="1" applyBorder="1"/>
    <xf numFmtId="3" fontId="11" fillId="14" borderId="7" xfId="32" applyNumberFormat="1" applyFont="1" applyFill="1" applyBorder="1" applyAlignment="1">
      <alignment horizontal="right" vertical="center"/>
    </xf>
    <xf numFmtId="3" fontId="11" fillId="14" borderId="7" xfId="33" applyNumberFormat="1" applyFont="1" applyFill="1" applyBorder="1" applyAlignment="1">
      <alignment horizontal="right" vertical="center"/>
    </xf>
    <xf numFmtId="3" fontId="11" fillId="14" borderId="7" xfId="2" applyNumberFormat="1" applyFont="1" applyFill="1" applyBorder="1" applyAlignment="1">
      <alignment horizontal="right" vertical="center"/>
    </xf>
    <xf numFmtId="164" fontId="12" fillId="14" borderId="7" xfId="5" applyNumberFormat="1" applyFont="1" applyFill="1" applyBorder="1" applyAlignment="1">
      <alignment horizontal="right" vertical="center"/>
    </xf>
    <xf numFmtId="164" fontId="12" fillId="14" borderId="13" xfId="5" applyNumberFormat="1" applyFont="1" applyFill="1" applyBorder="1" applyAlignment="1">
      <alignment horizontal="right" vertical="center"/>
    </xf>
    <xf numFmtId="2" fontId="11" fillId="14" borderId="4" xfId="32" applyNumberFormat="1" applyFont="1" applyFill="1" applyBorder="1" applyAlignment="1">
      <alignment horizontal="right" vertical="center"/>
    </xf>
    <xf numFmtId="2" fontId="11" fillId="14" borderId="4" xfId="33" applyNumberFormat="1" applyFont="1" applyFill="1" applyBorder="1" applyAlignment="1">
      <alignment horizontal="right" vertical="center"/>
    </xf>
    <xf numFmtId="2" fontId="11" fillId="14" borderId="4" xfId="2" applyNumberFormat="1" applyFont="1" applyFill="1" applyBorder="1" applyAlignment="1">
      <alignment horizontal="right" vertical="center"/>
    </xf>
    <xf numFmtId="4" fontId="11" fillId="14" borderId="4" xfId="2" applyNumberFormat="1" applyFont="1" applyFill="1" applyBorder="1" applyAlignment="1">
      <alignment horizontal="right" vertical="center"/>
    </xf>
    <xf numFmtId="4" fontId="11" fillId="14" borderId="12" xfId="2" applyNumberFormat="1" applyFont="1" applyFill="1" applyBorder="1" applyAlignment="1">
      <alignment horizontal="right" vertical="center"/>
    </xf>
    <xf numFmtId="2" fontId="64" fillId="14" borderId="4" xfId="32" applyNumberFormat="1" applyFont="1" applyFill="1" applyBorder="1" applyAlignment="1">
      <alignment horizontal="right" vertical="center"/>
    </xf>
    <xf numFmtId="2" fontId="64" fillId="14" borderId="4" xfId="33" applyNumberFormat="1" applyFont="1" applyFill="1" applyBorder="1" applyAlignment="1">
      <alignment horizontal="right" vertical="center"/>
    </xf>
    <xf numFmtId="2" fontId="64" fillId="14" borderId="4" xfId="2" applyNumberFormat="1" applyFont="1" applyFill="1" applyBorder="1" applyAlignment="1">
      <alignment horizontal="right" vertical="center"/>
    </xf>
    <xf numFmtId="4" fontId="64" fillId="16" borderId="4" xfId="2" applyNumberFormat="1" applyFont="1" applyFill="1" applyBorder="1" applyAlignment="1">
      <alignment horizontal="right" vertical="center"/>
    </xf>
    <xf numFmtId="4" fontId="64" fillId="14" borderId="4" xfId="2" applyNumberFormat="1" applyFont="1" applyFill="1" applyBorder="1" applyAlignment="1">
      <alignment horizontal="right" vertical="center"/>
    </xf>
    <xf numFmtId="4" fontId="64" fillId="14" borderId="12" xfId="2" applyNumberFormat="1" applyFont="1" applyFill="1" applyBorder="1" applyAlignment="1">
      <alignment horizontal="right" vertical="center"/>
    </xf>
    <xf numFmtId="3" fontId="19" fillId="14" borderId="7" xfId="32" applyNumberFormat="1" applyFont="1" applyFill="1" applyBorder="1"/>
    <xf numFmtId="3" fontId="12" fillId="14" borderId="7" xfId="5" applyNumberFormat="1" applyFont="1" applyFill="1" applyBorder="1" applyAlignment="1">
      <alignment horizontal="right" vertical="center"/>
    </xf>
    <xf numFmtId="3" fontId="12" fillId="14" borderId="13" xfId="5" applyNumberFormat="1" applyFont="1" applyFill="1" applyBorder="1" applyAlignment="1">
      <alignment horizontal="right" vertical="center"/>
    </xf>
    <xf numFmtId="3" fontId="11" fillId="14" borderId="12" xfId="32" applyNumberFormat="1" applyFont="1" applyFill="1" applyBorder="1" applyAlignment="1">
      <alignment horizontal="right" vertical="center"/>
    </xf>
    <xf numFmtId="3" fontId="64" fillId="14" borderId="4" xfId="32" applyNumberFormat="1" applyFont="1" applyFill="1" applyBorder="1" applyAlignment="1">
      <alignment horizontal="right" vertical="center"/>
    </xf>
    <xf numFmtId="3" fontId="64" fillId="14" borderId="12" xfId="32" applyNumberFormat="1" applyFont="1" applyFill="1" applyBorder="1" applyAlignment="1">
      <alignment horizontal="right" vertical="center"/>
    </xf>
    <xf numFmtId="3" fontId="11" fillId="14" borderId="13" xfId="32" applyNumberFormat="1" applyFont="1" applyFill="1" applyBorder="1" applyAlignment="1">
      <alignment horizontal="right" vertical="center"/>
    </xf>
    <xf numFmtId="4" fontId="11" fillId="14" borderId="4" xfId="32" applyNumberFormat="1" applyFont="1" applyFill="1" applyBorder="1" applyAlignment="1">
      <alignment horizontal="right" vertical="center"/>
    </xf>
    <xf numFmtId="4" fontId="64" fillId="14" borderId="4" xfId="32" applyNumberFormat="1" applyFont="1" applyFill="1" applyBorder="1" applyAlignment="1">
      <alignment horizontal="right" vertical="center"/>
    </xf>
    <xf numFmtId="3" fontId="64" fillId="14" borderId="4" xfId="2" applyNumberFormat="1" applyFont="1" applyFill="1" applyBorder="1" applyAlignment="1">
      <alignment horizontal="right" vertical="center"/>
    </xf>
    <xf numFmtId="3" fontId="64" fillId="14" borderId="12" xfId="2" applyNumberFormat="1" applyFont="1" applyFill="1" applyBorder="1" applyAlignment="1">
      <alignment horizontal="right" vertical="center"/>
    </xf>
    <xf numFmtId="0" fontId="11" fillId="14" borderId="7" xfId="32" applyFont="1" applyFill="1" applyBorder="1" applyAlignment="1">
      <alignment horizontal="right" vertical="center"/>
    </xf>
    <xf numFmtId="0" fontId="11" fillId="14" borderId="7" xfId="2" applyFont="1" applyFill="1" applyBorder="1" applyAlignment="1">
      <alignment horizontal="right" vertical="center"/>
    </xf>
    <xf numFmtId="1" fontId="11" fillId="14" borderId="7" xfId="32" applyNumberFormat="1" applyFont="1" applyFill="1" applyBorder="1" applyAlignment="1">
      <alignment horizontal="right" vertical="center"/>
    </xf>
    <xf numFmtId="3" fontId="11" fillId="14" borderId="13" xfId="2" applyNumberFormat="1" applyFont="1" applyFill="1" applyBorder="1" applyAlignment="1">
      <alignment horizontal="right" vertical="center"/>
    </xf>
    <xf numFmtId="0" fontId="9" fillId="14" borderId="4" xfId="32" applyFont="1" applyFill="1" applyBorder="1"/>
    <xf numFmtId="172" fontId="11" fillId="14" borderId="4" xfId="2" applyNumberFormat="1" applyFont="1" applyFill="1" applyBorder="1" applyAlignment="1">
      <alignment horizontal="right" vertical="center"/>
    </xf>
    <xf numFmtId="177" fontId="11" fillId="14" borderId="4" xfId="2" applyNumberFormat="1" applyFont="1" applyFill="1" applyBorder="1" applyAlignment="1">
      <alignment horizontal="right" vertical="center"/>
    </xf>
    <xf numFmtId="176" fontId="11" fillId="14" borderId="4" xfId="2" applyNumberFormat="1" applyFont="1" applyFill="1" applyBorder="1" applyAlignment="1">
      <alignment horizontal="right" vertical="center"/>
    </xf>
    <xf numFmtId="172" fontId="11" fillId="14" borderId="4" xfId="32" applyNumberFormat="1" applyFont="1" applyFill="1" applyBorder="1" applyAlignment="1">
      <alignment horizontal="right" vertical="center"/>
    </xf>
    <xf numFmtId="177" fontId="11" fillId="14" borderId="4" xfId="32" applyNumberFormat="1" applyFont="1" applyFill="1" applyBorder="1" applyAlignment="1">
      <alignment horizontal="right" vertical="center"/>
    </xf>
    <xf numFmtId="0" fontId="8" fillId="14" borderId="4" xfId="32" applyFont="1" applyFill="1" applyBorder="1"/>
    <xf numFmtId="0" fontId="11" fillId="14" borderId="4" xfId="32" applyFont="1" applyFill="1" applyBorder="1" applyAlignment="1">
      <alignment horizontal="right" vertical="center"/>
    </xf>
    <xf numFmtId="1" fontId="11" fillId="14" borderId="4" xfId="32" applyNumberFormat="1" applyFont="1" applyFill="1" applyBorder="1" applyAlignment="1">
      <alignment horizontal="right" vertical="center"/>
    </xf>
    <xf numFmtId="10" fontId="39" fillId="14" borderId="4" xfId="32" applyNumberFormat="1" applyFont="1" applyFill="1" applyBorder="1" applyAlignment="1">
      <alignment horizontal="center"/>
    </xf>
    <xf numFmtId="10" fontId="39" fillId="14" borderId="12" xfId="32" applyNumberFormat="1" applyFont="1" applyFill="1" applyBorder="1" applyAlignment="1">
      <alignment horizontal="center"/>
    </xf>
    <xf numFmtId="9" fontId="11" fillId="14" borderId="4" xfId="32" applyNumberFormat="1" applyFont="1" applyFill="1" applyBorder="1" applyAlignment="1">
      <alignment horizontal="right"/>
    </xf>
    <xf numFmtId="9" fontId="11" fillId="14" borderId="12" xfId="32" applyNumberFormat="1" applyFont="1" applyFill="1" applyBorder="1" applyAlignment="1">
      <alignment horizontal="right"/>
    </xf>
    <xf numFmtId="9" fontId="11" fillId="14" borderId="7" xfId="32" applyNumberFormat="1" applyFont="1" applyFill="1" applyBorder="1" applyAlignment="1">
      <alignment horizontal="right"/>
    </xf>
    <xf numFmtId="9" fontId="11" fillId="14" borderId="13" xfId="32" applyNumberFormat="1" applyFont="1" applyFill="1" applyBorder="1" applyAlignment="1">
      <alignment horizontal="right"/>
    </xf>
    <xf numFmtId="9" fontId="11" fillId="14" borderId="4" xfId="32" applyNumberFormat="1" applyFont="1" applyFill="1" applyBorder="1" applyAlignment="1">
      <alignment horizontal="right" vertical="center"/>
    </xf>
    <xf numFmtId="9" fontId="64" fillId="14" borderId="4" xfId="32" applyNumberFormat="1" applyFont="1" applyFill="1" applyBorder="1" applyAlignment="1">
      <alignment horizontal="right" vertical="center"/>
    </xf>
    <xf numFmtId="9" fontId="64" fillId="14" borderId="12" xfId="32" applyNumberFormat="1" applyFont="1" applyFill="1" applyBorder="1" applyAlignment="1">
      <alignment horizontal="right" vertical="center"/>
    </xf>
    <xf numFmtId="9" fontId="11" fillId="14" borderId="7" xfId="32" applyNumberFormat="1" applyFont="1" applyFill="1" applyBorder="1" applyAlignment="1">
      <alignment horizontal="right" vertical="center"/>
    </xf>
    <xf numFmtId="9" fontId="11" fillId="14" borderId="13" xfId="32" applyNumberFormat="1" applyFont="1" applyFill="1" applyBorder="1" applyAlignment="1">
      <alignment horizontal="right" vertical="center"/>
    </xf>
    <xf numFmtId="9" fontId="11" fillId="14" borderId="12" xfId="32" applyNumberFormat="1" applyFont="1" applyFill="1" applyBorder="1" applyAlignment="1">
      <alignment horizontal="right" vertical="center"/>
    </xf>
    <xf numFmtId="2" fontId="50" fillId="17" borderId="10" xfId="3" applyNumberFormat="1" applyFont="1" applyFill="1" applyBorder="1" applyAlignment="1">
      <alignment horizontal="left"/>
    </xf>
    <xf numFmtId="0" fontId="8" fillId="4" borderId="17" xfId="36" applyFont="1" applyFill="1" applyBorder="1" applyAlignment="1">
      <alignment horizontal="left" vertical="center"/>
    </xf>
    <xf numFmtId="0" fontId="10" fillId="14" borderId="2" xfId="2" applyFont="1" applyFill="1" applyBorder="1" applyAlignment="1">
      <alignment horizontal="center"/>
    </xf>
    <xf numFmtId="0" fontId="10" fillId="14" borderId="3" xfId="2" applyFont="1" applyFill="1" applyBorder="1" applyAlignment="1">
      <alignment horizontal="center"/>
    </xf>
    <xf numFmtId="3" fontId="13" fillId="14" borderId="4" xfId="2" applyNumberFormat="1" applyFont="1" applyFill="1" applyBorder="1" applyAlignment="1">
      <alignment horizontal="center"/>
    </xf>
    <xf numFmtId="0" fontId="69" fillId="4" borderId="17" xfId="38" applyFont="1" applyFill="1" applyBorder="1"/>
    <xf numFmtId="0" fontId="1" fillId="0" borderId="0" xfId="38"/>
    <xf numFmtId="0" fontId="70" fillId="0" borderId="17" xfId="2" applyFont="1" applyBorder="1" applyAlignment="1">
      <alignment horizontal="left" vertical="center"/>
    </xf>
    <xf numFmtId="0" fontId="71" fillId="0" borderId="17" xfId="38" applyFont="1" applyBorder="1" applyAlignment="1">
      <alignment horizontal="left" vertical="center" wrapText="1"/>
    </xf>
    <xf numFmtId="2" fontId="73" fillId="0" borderId="17" xfId="29" applyNumberFormat="1" applyFont="1" applyBorder="1" applyAlignment="1">
      <alignment vertical="center" wrapText="1"/>
    </xf>
    <xf numFmtId="0" fontId="70" fillId="0" borderId="17" xfId="2" applyFont="1" applyFill="1" applyBorder="1" applyAlignment="1">
      <alignment horizontal="left" vertical="center"/>
    </xf>
    <xf numFmtId="0" fontId="71" fillId="0" borderId="17" xfId="38" applyFont="1" applyFill="1" applyBorder="1" applyAlignment="1">
      <alignment horizontal="left" vertical="center" wrapText="1"/>
    </xf>
    <xf numFmtId="0" fontId="70" fillId="0" borderId="17" xfId="2" applyFont="1" applyBorder="1" applyAlignment="1">
      <alignment vertical="center"/>
    </xf>
    <xf numFmtId="0" fontId="71" fillId="0" borderId="17" xfId="39" applyFont="1" applyBorder="1" applyAlignment="1">
      <alignment horizontal="left" vertical="center" wrapText="1"/>
    </xf>
    <xf numFmtId="0" fontId="1" fillId="0" borderId="0" xfId="38" applyFont="1"/>
    <xf numFmtId="0" fontId="72" fillId="0" borderId="22" xfId="2" applyFont="1" applyBorder="1" applyAlignment="1">
      <alignment horizontal="left" vertical="center" wrapText="1"/>
    </xf>
    <xf numFmtId="2" fontId="20" fillId="14" borderId="5" xfId="4" applyNumberFormat="1" applyFont="1" applyFill="1" applyBorder="1" applyAlignment="1">
      <alignment horizontal="center" wrapText="1"/>
    </xf>
    <xf numFmtId="2" fontId="10" fillId="14" borderId="5" xfId="4" applyNumberFormat="1" applyFont="1" applyFill="1" applyBorder="1" applyAlignment="1">
      <alignment horizontal="center" wrapText="1"/>
    </xf>
    <xf numFmtId="3" fontId="75" fillId="4" borderId="2" xfId="10" applyNumberFormat="1" applyFont="1" applyFill="1" applyBorder="1" applyAlignment="1">
      <alignment horizontal="right"/>
    </xf>
    <xf numFmtId="3" fontId="11" fillId="3" borderId="3" xfId="2" applyNumberFormat="1" applyFont="1" applyFill="1" applyBorder="1"/>
    <xf numFmtId="3" fontId="75" fillId="4" borderId="4" xfId="10" applyNumberFormat="1" applyFont="1" applyFill="1" applyBorder="1" applyAlignment="1">
      <alignment horizontal="right"/>
    </xf>
    <xf numFmtId="3" fontId="11" fillId="3" borderId="12" xfId="2" applyNumberFormat="1" applyFont="1" applyFill="1" applyBorder="1"/>
    <xf numFmtId="3" fontId="11" fillId="0" borderId="4" xfId="2" applyNumberFormat="1" applyFont="1" applyFill="1" applyBorder="1" applyAlignment="1">
      <alignment horizontal="right"/>
    </xf>
    <xf numFmtId="3" fontId="75" fillId="0" borderId="4" xfId="10" applyNumberFormat="1" applyFont="1" applyFill="1" applyBorder="1" applyAlignment="1">
      <alignment horizontal="right"/>
    </xf>
    <xf numFmtId="3" fontId="13" fillId="0" borderId="12" xfId="2" applyNumberFormat="1" applyFont="1" applyFill="1" applyBorder="1"/>
    <xf numFmtId="3" fontId="13" fillId="14" borderId="7" xfId="2" applyNumberFormat="1" applyFont="1" applyFill="1" applyBorder="1" applyAlignment="1">
      <alignment horizontal="right"/>
    </xf>
    <xf numFmtId="3" fontId="13" fillId="14" borderId="13" xfId="2" applyNumberFormat="1" applyFont="1" applyFill="1" applyBorder="1"/>
    <xf numFmtId="164" fontId="12" fillId="3" borderId="1" xfId="5" applyNumberFormat="1" applyFont="1" applyFill="1" applyBorder="1" applyAlignment="1">
      <alignment horizontal="right" indent="7"/>
    </xf>
    <xf numFmtId="0" fontId="3" fillId="0" borderId="0" xfId="34" applyFont="1"/>
    <xf numFmtId="0" fontId="30" fillId="4" borderId="23" xfId="37" applyFont="1" applyFill="1" applyBorder="1" applyAlignment="1">
      <alignment horizontal="left" vertical="center"/>
    </xf>
    <xf numFmtId="0" fontId="37" fillId="13" borderId="23" xfId="2" applyFont="1" applyFill="1" applyBorder="1" applyAlignment="1">
      <alignment horizontal="left" vertical="top"/>
    </xf>
    <xf numFmtId="0" fontId="30" fillId="13" borderId="23" xfId="34" applyFont="1" applyFill="1" applyBorder="1"/>
    <xf numFmtId="2" fontId="21" fillId="4" borderId="23" xfId="31" applyNumberFormat="1" applyFont="1" applyFill="1" applyBorder="1" applyAlignment="1">
      <alignment horizontal="left"/>
    </xf>
    <xf numFmtId="0" fontId="30" fillId="13" borderId="23" xfId="35" applyFont="1" applyFill="1" applyBorder="1" applyAlignment="1">
      <alignment horizontal="left" vertical="center"/>
    </xf>
    <xf numFmtId="0" fontId="30" fillId="4" borderId="23" xfId="35" applyFont="1" applyFill="1" applyBorder="1" applyAlignment="1">
      <alignment horizontal="left" vertical="center"/>
    </xf>
    <xf numFmtId="0" fontId="10" fillId="14" borderId="4" xfId="2" applyFont="1" applyFill="1" applyBorder="1" applyAlignment="1">
      <alignment horizontal="center"/>
    </xf>
    <xf numFmtId="0" fontId="9" fillId="14" borderId="2" xfId="2" applyFont="1" applyFill="1" applyBorder="1" applyAlignment="1">
      <alignment horizontal="center"/>
    </xf>
    <xf numFmtId="2" fontId="18" fillId="14" borderId="5" xfId="3" applyNumberFormat="1" applyFont="1" applyFill="1" applyBorder="1" applyAlignment="1">
      <alignment horizontal="left" wrapText="1"/>
    </xf>
    <xf numFmtId="2" fontId="20" fillId="14" borderId="6" xfId="4" applyNumberFormat="1" applyFont="1" applyFill="1" applyBorder="1" applyAlignment="1">
      <alignment horizontal="center" wrapText="1"/>
    </xf>
    <xf numFmtId="2" fontId="20" fillId="14" borderId="2" xfId="4" applyNumberFormat="1" applyFont="1" applyFill="1" applyBorder="1" applyAlignment="1">
      <alignment horizontal="center" wrapText="1"/>
    </xf>
    <xf numFmtId="2" fontId="20" fillId="14" borderId="5" xfId="4" applyNumberFormat="1" applyFont="1" applyFill="1" applyBorder="1" applyAlignment="1">
      <alignment horizontal="center" wrapText="1"/>
    </xf>
    <xf numFmtId="0" fontId="22" fillId="14" borderId="0" xfId="2" applyFont="1" applyFill="1" applyAlignment="1">
      <alignment horizontal="center" vertical="center"/>
    </xf>
    <xf numFmtId="2" fontId="10" fillId="14" borderId="6" xfId="4" applyNumberFormat="1" applyFont="1" applyFill="1" applyBorder="1" applyAlignment="1">
      <alignment horizontal="center" wrapText="1"/>
    </xf>
    <xf numFmtId="166" fontId="23" fillId="14" borderId="0" xfId="2" applyNumberFormat="1" applyFont="1" applyFill="1" applyAlignment="1">
      <alignment horizontal="center" vertical="center"/>
    </xf>
    <xf numFmtId="2" fontId="9" fillId="14" borderId="5" xfId="4" applyNumberFormat="1" applyFont="1" applyFill="1" applyBorder="1" applyAlignment="1">
      <alignment horizontal="left" wrapText="1"/>
    </xf>
    <xf numFmtId="2" fontId="10" fillId="14" borderId="11" xfId="4" applyNumberFormat="1" applyFont="1" applyFill="1" applyBorder="1" applyAlignment="1">
      <alignment horizontal="center" wrapText="1"/>
    </xf>
    <xf numFmtId="2" fontId="10" fillId="14" borderId="0" xfId="4" applyNumberFormat="1" applyFont="1" applyFill="1" applyBorder="1" applyAlignment="1">
      <alignment horizontal="center" wrapText="1"/>
    </xf>
    <xf numFmtId="2" fontId="23" fillId="14" borderId="0" xfId="2" applyNumberFormat="1" applyFont="1" applyFill="1" applyAlignment="1">
      <alignment horizontal="center" vertical="center"/>
    </xf>
    <xf numFmtId="2" fontId="10" fillId="14" borderId="5" xfId="4" applyNumberFormat="1" applyFont="1" applyFill="1" applyBorder="1" applyAlignment="1">
      <alignment horizontal="center" wrapText="1"/>
    </xf>
    <xf numFmtId="2" fontId="20" fillId="14" borderId="11" xfId="4" applyNumberFormat="1" applyFont="1" applyFill="1" applyBorder="1" applyAlignment="1">
      <alignment horizontal="center" wrapText="1"/>
    </xf>
    <xf numFmtId="2" fontId="18" fillId="14" borderId="5" xfId="4" applyNumberFormat="1" applyFont="1" applyFill="1" applyBorder="1" applyAlignment="1">
      <alignment horizontal="left" wrapText="1"/>
    </xf>
    <xf numFmtId="0" fontId="9" fillId="14" borderId="0" xfId="2" applyFont="1" applyFill="1" applyAlignment="1">
      <alignment horizontal="center"/>
    </xf>
    <xf numFmtId="2" fontId="49" fillId="14" borderId="3" xfId="3" applyNumberFormat="1" applyFont="1" applyFill="1" applyBorder="1" applyAlignment="1">
      <alignment horizontal="center" vertical="center"/>
    </xf>
    <xf numFmtId="2" fontId="49" fillId="14" borderId="14" xfId="3" applyNumberFormat="1" applyFont="1" applyFill="1" applyBorder="1" applyAlignment="1">
      <alignment horizontal="center" vertical="center"/>
    </xf>
    <xf numFmtId="2" fontId="49" fillId="14" borderId="1" xfId="3" applyNumberFormat="1" applyFont="1" applyFill="1" applyBorder="1" applyAlignment="1">
      <alignment horizontal="center" vertical="center"/>
    </xf>
    <xf numFmtId="2" fontId="49" fillId="14" borderId="2" xfId="3" applyNumberFormat="1" applyFont="1" applyFill="1" applyBorder="1" applyAlignment="1">
      <alignment horizontal="center" vertical="center"/>
    </xf>
    <xf numFmtId="2" fontId="49" fillId="14" borderId="0" xfId="31" applyNumberFormat="1" applyFont="1" applyFill="1" applyAlignment="1">
      <alignment horizontal="center" vertical="center"/>
    </xf>
    <xf numFmtId="2" fontId="49" fillId="2" borderId="0" xfId="31" applyNumberFormat="1" applyFont="1" applyFill="1" applyAlignment="1">
      <alignment horizontal="center" vertical="center"/>
    </xf>
    <xf numFmtId="10" fontId="10" fillId="14" borderId="0" xfId="32" applyNumberFormat="1" applyFont="1" applyFill="1" applyAlignment="1">
      <alignment horizontal="center"/>
    </xf>
    <xf numFmtId="2" fontId="49" fillId="14" borderId="3" xfId="31" applyNumberFormat="1" applyFont="1" applyFill="1" applyBorder="1" applyAlignment="1">
      <alignment horizontal="center" vertical="center"/>
    </xf>
    <xf numFmtId="2" fontId="49" fillId="14" borderId="14" xfId="31" applyNumberFormat="1" applyFont="1" applyFill="1" applyBorder="1" applyAlignment="1">
      <alignment horizontal="center" vertical="center"/>
    </xf>
    <xf numFmtId="10" fontId="10" fillId="14" borderId="2" xfId="32" applyNumberFormat="1" applyFont="1" applyFill="1" applyBorder="1" applyAlignment="1">
      <alignment horizontal="center"/>
    </xf>
    <xf numFmtId="10" fontId="10" fillId="14" borderId="3" xfId="32" applyNumberFormat="1" applyFont="1" applyFill="1" applyBorder="1" applyAlignment="1">
      <alignment horizontal="center"/>
    </xf>
    <xf numFmtId="2" fontId="49" fillId="14" borderId="2" xfId="31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/>
    </xf>
    <xf numFmtId="0" fontId="10" fillId="2" borderId="0" xfId="2" applyNumberFormat="1" applyFont="1" applyFill="1" applyAlignment="1">
      <alignment horizontal="center"/>
    </xf>
    <xf numFmtId="0" fontId="52" fillId="0" borderId="0" xfId="2" applyFont="1" applyFill="1" applyAlignment="1">
      <alignment horizontal="center" wrapText="1"/>
    </xf>
    <xf numFmtId="0" fontId="4" fillId="0" borderId="0" xfId="2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2" xfId="32" applyFont="1" applyFill="1" applyBorder="1" applyAlignment="1">
      <alignment horizontal="center"/>
    </xf>
    <xf numFmtId="0" fontId="9" fillId="2" borderId="3" xfId="32" applyFont="1" applyFill="1" applyBorder="1" applyAlignment="1">
      <alignment horizontal="center"/>
    </xf>
    <xf numFmtId="10" fontId="10" fillId="2" borderId="0" xfId="32" applyNumberFormat="1" applyFont="1" applyFill="1" applyBorder="1" applyAlignment="1">
      <alignment horizontal="center"/>
    </xf>
    <xf numFmtId="2" fontId="49" fillId="2" borderId="2" xfId="31" applyNumberFormat="1" applyFont="1" applyFill="1" applyBorder="1" applyAlignment="1">
      <alignment horizontal="center" vertical="center"/>
    </xf>
    <xf numFmtId="2" fontId="49" fillId="2" borderId="3" xfId="31" applyNumberFormat="1" applyFont="1" applyFill="1" applyBorder="1" applyAlignment="1">
      <alignment horizontal="center" vertical="center"/>
    </xf>
    <xf numFmtId="10" fontId="10" fillId="2" borderId="0" xfId="32" applyNumberFormat="1" applyFont="1" applyFill="1" applyAlignment="1">
      <alignment horizontal="center"/>
    </xf>
    <xf numFmtId="0" fontId="54" fillId="12" borderId="0" xfId="2" applyFont="1" applyFill="1" applyAlignment="1">
      <alignment horizontal="center" vertical="center" wrapText="1"/>
    </xf>
    <xf numFmtId="0" fontId="31" fillId="17" borderId="24" xfId="4" applyFont="1" applyFill="1" applyBorder="1" applyAlignment="1">
      <alignment horizontal="center"/>
    </xf>
    <xf numFmtId="0" fontId="31" fillId="17" borderId="0" xfId="4" applyFont="1" applyFill="1" applyBorder="1" applyAlignment="1">
      <alignment horizontal="center"/>
    </xf>
    <xf numFmtId="0" fontId="31" fillId="17" borderId="5" xfId="4" applyFont="1" applyFill="1" applyBorder="1" applyAlignment="1">
      <alignment horizontal="center"/>
    </xf>
    <xf numFmtId="0" fontId="10" fillId="14" borderId="0" xfId="2" applyFont="1" applyFill="1" applyAlignment="1">
      <alignment horizontal="center"/>
    </xf>
  </cellXfs>
  <cellStyles count="40">
    <cellStyle name="Comma" xfId="1" builtinId="3"/>
    <cellStyle name="Comma 2" xfId="5" xr:uid="{00000000-0005-0000-0000-000001000000}"/>
    <cellStyle name="Comma_ARA08 Reasons - no calculations" xfId="33" xr:uid="{00000000-0005-0000-0000-000002000000}"/>
    <cellStyle name="Normal" xfId="0" builtinId="0"/>
    <cellStyle name="Normal 17 2" xfId="2" xr:uid="{00000000-0005-0000-0000-000004000000}"/>
    <cellStyle name="Normal 2" xfId="3" xr:uid="{00000000-0005-0000-0000-000005000000}"/>
    <cellStyle name="Normal 2 2 2" xfId="31" xr:uid="{00000000-0005-0000-0000-000006000000}"/>
    <cellStyle name="Normal 2 2 3" xfId="29" xr:uid="{00000000-0005-0000-0000-000007000000}"/>
    <cellStyle name="Normal 2 4" xfId="4" xr:uid="{00000000-0005-0000-0000-000008000000}"/>
    <cellStyle name="Normal 3 2" xfId="17" xr:uid="{00000000-0005-0000-0000-000009000000}"/>
    <cellStyle name="Normal 5" xfId="38" xr:uid="{00000000-0005-0000-0000-00000A000000}"/>
    <cellStyle name="Normal 5 2" xfId="39" xr:uid="{00000000-0005-0000-0000-00000B000000}"/>
    <cellStyle name="Normal 7 3" xfId="10" xr:uid="{00000000-0005-0000-0000-00000C000000}"/>
    <cellStyle name="Normal 7 3 2" xfId="34" xr:uid="{00000000-0005-0000-0000-00000D000000}"/>
    <cellStyle name="Normal 7 5" xfId="30" xr:uid="{00000000-0005-0000-0000-00000E000000}"/>
    <cellStyle name="Normal_cf96tab 2" xfId="32" xr:uid="{00000000-0005-0000-0000-00000F000000}"/>
    <cellStyle name="style1431530710325" xfId="7" xr:uid="{00000000-0005-0000-0000-000010000000}"/>
    <cellStyle name="style1431530710325 2" xfId="37" xr:uid="{00000000-0005-0000-0000-000011000000}"/>
    <cellStyle name="style1431530710325 3" xfId="18" xr:uid="{00000000-0005-0000-0000-000012000000}"/>
    <cellStyle name="style1431530710497 2" xfId="20" xr:uid="{00000000-0005-0000-0000-000013000000}"/>
    <cellStyle name="style1431530710559" xfId="8" xr:uid="{00000000-0005-0000-0000-000014000000}"/>
    <cellStyle name="style1431530710606" xfId="9" xr:uid="{00000000-0005-0000-0000-000015000000}"/>
    <cellStyle name="style1431530710653" xfId="13" xr:uid="{00000000-0005-0000-0000-000016000000}"/>
    <cellStyle name="style1431530710653 2" xfId="35" xr:uid="{00000000-0005-0000-0000-000017000000}"/>
    <cellStyle name="style1431530710700" xfId="6" xr:uid="{00000000-0005-0000-0000-000018000000}"/>
    <cellStyle name="style1431530710809 2" xfId="22" xr:uid="{00000000-0005-0000-0000-000019000000}"/>
    <cellStyle name="style1431530711901 2" xfId="23" xr:uid="{00000000-0005-0000-0000-00001A000000}"/>
    <cellStyle name="style1431530712041" xfId="15" xr:uid="{00000000-0005-0000-0000-00001B000000}"/>
    <cellStyle name="style1431530712041 2" xfId="36" xr:uid="{00000000-0005-0000-0000-00001C000000}"/>
    <cellStyle name="style1431530712041 3" xfId="25" xr:uid="{00000000-0005-0000-0000-00001D000000}"/>
    <cellStyle name="style1431530712182 2" xfId="27" xr:uid="{00000000-0005-0000-0000-00001E000000}"/>
    <cellStyle name="style1431530712431 2" xfId="24" xr:uid="{00000000-0005-0000-0000-00001F000000}"/>
    <cellStyle name="style1431530712478 2" xfId="26" xr:uid="{00000000-0005-0000-0000-000020000000}"/>
    <cellStyle name="style1431530712525 2" xfId="28" xr:uid="{00000000-0005-0000-0000-000021000000}"/>
    <cellStyle name="style1431530713118" xfId="14" xr:uid="{00000000-0005-0000-0000-000022000000}"/>
    <cellStyle name="style1431530713570" xfId="11" xr:uid="{00000000-0005-0000-0000-000023000000}"/>
    <cellStyle name="style1431530713601" xfId="12" xr:uid="{00000000-0005-0000-0000-000024000000}"/>
    <cellStyle name="style1431530719451 2" xfId="19" xr:uid="{00000000-0005-0000-0000-000025000000}"/>
    <cellStyle name="style1431530719498 2" xfId="21" xr:uid="{00000000-0005-0000-0000-000026000000}"/>
    <cellStyle name="style1466506751690 2" xfId="16" xr:uid="{00000000-0005-0000-0000-000027000000}"/>
  </cellStyles>
  <dxfs count="0"/>
  <tableStyles count="0" defaultTableStyle="TableStyleMedium2" defaultPivotStyle="PivotStyleLight16"/>
  <colors>
    <mruColors>
      <color rgb="FFFFEC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5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2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SBD\Pesticide%20Usage\Pusg\PUS\SURVEYS\Arable\ARA16\ARA16%20Tables%20&amp;%20Charts\ARA16%20Formatted%20Tables\ARA16%20Prep%20Tables%20and%20Charts\Copy%20of%20PUSIS%20Reporting%201107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Arable/ARA20/ARA20%20Tables%20and%20Charts/ARA20%20PREP%20Folder/ARA20%20Prep%20CHARTS/ARA20%20Tables%20for%20GRAPH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Arable/ARA20/ARA20%20Tables%20and%20Charts/ARA20%20PREP%20Folder/ARA20%20Prep%20TABLES/ARA20%20Tables%20PREP%2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Arable/ARA20/ARA20%20Tables%20and%20Charts/ARA20%20PREP%20Folder/ARA20%20Prep%20TABLES/ARA20%20Tables%2009082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PSBD\Pesticide%20Usage\Pusg\PUS\SURVEYS\Arable\ARA16\ARA16%20Tables%20&amp;%20Charts\ARA16%20Formatted%20Tables\ARA16%20Prep%20Tables%20and%20Charts\Copy%20of%20PUSIS%20Reporting%2011071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0311289\Desktop\Arable%202010\Arable%202006\Ara06%20Draft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Beans"/>
      <sheetName val="RST Rye"/>
      <sheetName val="RST Seed Potatoes"/>
      <sheetName val="RST Spring Barley"/>
      <sheetName val="RST Spring Oats"/>
      <sheetName val="RST Spring Oil Seed Rape"/>
      <sheetName val="RST Spring Wheat"/>
      <sheetName val="RST Undersown Barley"/>
      <sheetName val="RST Undersown Oats"/>
      <sheetName val="RST Ware potatoes"/>
      <sheetName val="RST Winter Barley"/>
      <sheetName val="RST Winter Oats"/>
      <sheetName val="RST Winter Oil Seed Rape"/>
      <sheetName val="RST Winter Wheat"/>
      <sheetName val="RST 1st Early Potato"/>
      <sheetName val="RST Beans (Arable)"/>
      <sheetName val="RST Winter Beans"/>
    </sheetNames>
    <sheetDataSet>
      <sheetData sheetId="0"/>
      <sheetData sheetId="1"/>
      <sheetData sheetId="2">
        <row r="5">
          <cell r="C5" t="str">
            <v>ARA/2016</v>
          </cell>
        </row>
      </sheetData>
      <sheetData sheetId="3"/>
      <sheetData sheetId="4">
        <row r="4">
          <cell r="C4">
            <v>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Table 5"/>
      <sheetName val="Figure 17"/>
      <sheetName val="Figure 18"/>
      <sheetName val="Table 6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Table 7"/>
      <sheetName val="Table 7 (2)"/>
      <sheetName val="Figure 32"/>
      <sheetName val="Figure 33"/>
      <sheetName val="Figure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 43"/>
      <sheetName val="Figure 44"/>
      <sheetName val="Table 45"/>
      <sheetName val="Figure 46"/>
      <sheetName val="Figure 47"/>
      <sheetName val="Figure 48"/>
      <sheetName val="Figure 49"/>
      <sheetName val="Figure 50"/>
      <sheetName val="Figure 51"/>
      <sheetName val="Figure 52"/>
      <sheetName val="Figure 53"/>
      <sheetName val="Figure 54"/>
      <sheetName val="Figure 55"/>
      <sheetName val="Figure 56"/>
      <sheetName val="Figure 57"/>
      <sheetName val="Figure 58"/>
      <sheetName val="Figure 59"/>
      <sheetName val="Figure 60"/>
      <sheetName val="Figure 61"/>
      <sheetName val="Figure 62"/>
      <sheetName val="Figure 63"/>
      <sheetName val="Figure 64"/>
      <sheetName val="Figure 65"/>
      <sheetName val="Figure 66"/>
      <sheetName val="Figure 67"/>
      <sheetName val="Figure 68"/>
      <sheetName val="Figure 69"/>
      <sheetName val="Figure 70"/>
      <sheetName val="Figure 71"/>
      <sheetName val="Figure 72"/>
      <sheetName val="Figure 73"/>
      <sheetName val="Figure 74"/>
      <sheetName val="Figure 75"/>
      <sheetName val="Figure 76"/>
      <sheetName val="Figure 77"/>
      <sheetName val="Figure 78"/>
      <sheetName val="Figure 79"/>
      <sheetName val="Figure 80"/>
      <sheetName val="Figure 81"/>
      <sheetName val="Figure 82"/>
      <sheetName val="Figure 83"/>
      <sheetName val="Figure 84"/>
      <sheetName val="Figure 85"/>
      <sheetName val="Figure 86"/>
      <sheetName val="Figure 87"/>
      <sheetName val="Figure 88"/>
      <sheetName val="Figure 89"/>
      <sheetName val="Figure 90"/>
      <sheetName val="Figure 91"/>
      <sheetName val="Figure 92"/>
      <sheetName val="Figure 93"/>
      <sheetName val="Figure 94"/>
      <sheetName val="Figure 95"/>
      <sheetName val="Figure 96"/>
      <sheetName val="Figure 97"/>
      <sheetName val="Figure 98"/>
      <sheetName val="Figure 99"/>
      <sheetName val="Figure 100"/>
      <sheetName val="Figure 101"/>
      <sheetName val="Figure 102"/>
      <sheetName val="Figure 103"/>
      <sheetName val="Figure 104"/>
      <sheetName val="Figure 105"/>
      <sheetName val="Figure 106"/>
      <sheetName val="Figure 107"/>
      <sheetName val="Figure 108"/>
      <sheetName val="Figure 109"/>
      <sheetName val="Figure 110"/>
      <sheetName val="Figure 111"/>
      <sheetName val="Figure 51bjob"/>
      <sheetName val="Table 9a"/>
      <sheetName val="T8 FUNGICIDE"/>
      <sheetName val="T8 FUNGICIDE CONTD"/>
      <sheetName val="T8 HERBICIDE"/>
      <sheetName val="T8 HERBICIDE CONTD"/>
      <sheetName val="T8 INSECTICIDE &amp; MOLLUSCIDE"/>
      <sheetName val="T8 GROWTH REG &amp; OTHER"/>
      <sheetName val="T8 SEED TREATMENTS"/>
      <sheetName val="Table 9b"/>
      <sheetName val="T9 FUNGICIDE"/>
      <sheetName val="T9 FUNGICIDE CONTD"/>
      <sheetName val="T9 HERBICIDE"/>
      <sheetName val="T9 HERBICIDE CONTD"/>
      <sheetName val="T9 INSECTICIDE &amp; MOLLUSCIDE"/>
      <sheetName val="T9 GROWTH REG &amp; OTHER"/>
      <sheetName val="T9 SEED TREATMENTS"/>
      <sheetName val="Table 10 (2)"/>
      <sheetName val="Table 10"/>
      <sheetName val="Table 11 (2)"/>
      <sheetName val="Table 11"/>
      <sheetName val="Table 11b"/>
      <sheetName val="Table 14"/>
      <sheetName val="Sheet38"/>
      <sheetName val="Sheet3"/>
      <sheetName val="Table 12 Early Potatoes"/>
      <sheetName val="RST 1st Early Potato"/>
      <sheetName val="Table 12 1st Early Potato"/>
      <sheetName val="RST 2nd Early Potato"/>
      <sheetName val="Table 13 2nd Early Potato"/>
      <sheetName val="RST Beans (Arable)"/>
      <sheetName val="Table 14 Field Beans"/>
      <sheetName val="RST Rye"/>
      <sheetName val="Table 15 Rye"/>
      <sheetName val="RST Seed Potatoes"/>
      <sheetName val="Table 16 Seed Potatoes"/>
      <sheetName val="RST Spring Barley"/>
      <sheetName val="Table 17 Spring Barley F"/>
      <sheetName val="Table 17 Spring Barley H"/>
      <sheetName val="Table 17 Spring Barley contd"/>
      <sheetName val="RST Spring Oats"/>
      <sheetName val="Table 18 Spring Oats F&amp;H"/>
      <sheetName val="Table 18 Spring Oats contd"/>
      <sheetName val="RST Spring Wheat"/>
      <sheetName val="Table 19 Spring Wheat F&amp;H"/>
      <sheetName val="Table 19 Spring Wheat contd"/>
      <sheetName val="RST Triticale"/>
      <sheetName val=" Table 20 Triticale"/>
      <sheetName val="RST Ware Potatoes"/>
      <sheetName val="Table 21 Maincrop Potatoes"/>
      <sheetName val="Table 21 Maincrop Potatoes cont"/>
      <sheetName val="RST Winter Barley"/>
      <sheetName val="Table 22 Winter Barley F"/>
      <sheetName val="Table 22 Winter Barley H"/>
      <sheetName val="Table 22 Winter Barley contd"/>
      <sheetName val="RST Winter Oats"/>
      <sheetName val="Table 23 Winter Oats F&amp;H"/>
      <sheetName val="Table 23 Winter Oats contd"/>
      <sheetName val="RST Winter Oil Seed Rape"/>
      <sheetName val="Table 24 WOSR F&amp;H"/>
      <sheetName val="Table 24 WOSR Contd"/>
      <sheetName val="RST Winter Wheat"/>
      <sheetName val="Table 25 Winter Wheat F"/>
      <sheetName val="Table 25 Winter Wheat H"/>
      <sheetName val="Table 25 Winter Wheat contd"/>
      <sheetName val="Table 3 (3)"/>
      <sheetName val="Comparison Table 26"/>
      <sheetName val="Comparison Table 26 contd"/>
      <sheetName val="Table 5 (3)"/>
      <sheetName val="Table 6 (3)"/>
      <sheetName val="Comparison tables 28-33"/>
      <sheetName val="Comparison tables 34-37"/>
    </sheetNames>
    <sheetDataSet>
      <sheetData sheetId="0"/>
      <sheetData sheetId="1"/>
      <sheetData sheetId="2">
        <row r="5">
          <cell r="C5" t="str">
            <v>ARA/2020</v>
          </cell>
        </row>
      </sheetData>
      <sheetData sheetId="3"/>
      <sheetData sheetId="4">
        <row r="4">
          <cell r="C4">
            <v>40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a"/>
      <sheetName val="Table 1"/>
      <sheetName val="Table 1 2018 (2)"/>
      <sheetName val="TableA"/>
      <sheetName val="Table 2 (2)"/>
      <sheetName val="Table 2"/>
      <sheetName val="Table 2a"/>
      <sheetName val="Table 3 (2)"/>
      <sheetName val="Table 3"/>
      <sheetName val="Table 3 (4)"/>
      <sheetName val="Table 4a (2)"/>
      <sheetName val="Table 4a"/>
      <sheetName val="Table 4b (2)"/>
      <sheetName val="Table 4b"/>
      <sheetName val="Table 5 (2)"/>
      <sheetName val="Table 5"/>
      <sheetName val="Table 6 (2)"/>
      <sheetName val="Table 6"/>
      <sheetName val="Table 7 (2)"/>
      <sheetName val="Table 7"/>
      <sheetName val="Table 9a"/>
      <sheetName val="T8 FUNGICIDE"/>
      <sheetName val="T8 FUNGICIDE CONTD"/>
      <sheetName val="T8 FUNGICIDE CONTD (2)"/>
      <sheetName val="T8 HERBICIDE"/>
      <sheetName val="T8 HERBICIDE CONTD"/>
      <sheetName val="T8 INSECTICIDE &amp; MOLLUSCIDE"/>
      <sheetName val="T8 GROWTH REG &amp; OTHER"/>
      <sheetName val="T8 SEED TREATMENTS"/>
      <sheetName val="Table 9b"/>
      <sheetName val="T9 FUNGICIDE"/>
      <sheetName val="T9 FUNGICIDE CONTD"/>
      <sheetName val="T9 FUNGICIDE CONTD (2)"/>
      <sheetName val="T9 HERBICIDE"/>
      <sheetName val="T9 HERBICIDE CONTD"/>
      <sheetName val="T9 INSECTICIDE &amp; MOLLUSCIDE"/>
      <sheetName val="T9 GROWTH REG &amp; OTHER"/>
      <sheetName val="T9 SEED TREATMENTS"/>
      <sheetName val="Table 10 (2)"/>
      <sheetName val="Table 10"/>
      <sheetName val="Table 11 (2)"/>
      <sheetName val="Table 11"/>
      <sheetName val="Table 11b"/>
      <sheetName val="Table 14"/>
      <sheetName val="Sheet38"/>
      <sheetName val="Sheet3"/>
      <sheetName val="Table 12 Early Potatoes"/>
      <sheetName val="RST 1st Early Potato"/>
      <sheetName val="Table 12 1st Early Potato"/>
      <sheetName val="RST 2nd Early Potato"/>
      <sheetName val="Table 13 2nd Early Potato"/>
      <sheetName val="RST Beans (Arable)"/>
      <sheetName val="Table 13 Field Beans"/>
      <sheetName val="RST Rye"/>
      <sheetName val="Table 14 Rye"/>
      <sheetName val="RST Seed Potatoes"/>
      <sheetName val="Table 15 Seed Potatoes"/>
      <sheetName val="RST Spring Barley"/>
      <sheetName val="Table 16 Spring Barley F"/>
      <sheetName val="Table 16 Spring Barley H"/>
      <sheetName val="Table 16 Spring Barley contd"/>
      <sheetName val="RST Spring Oats"/>
      <sheetName val="Table 17 Spring Oats F&amp;H"/>
      <sheetName val="Table 17 Spring Oats contd"/>
      <sheetName val="RST Spring Wheat"/>
      <sheetName val="Table 18 Spring Wheat F&amp;H"/>
      <sheetName val="Table 18 Spring Wheat contd"/>
      <sheetName val="RST Triticale"/>
      <sheetName val=" Table 19 Triticale"/>
      <sheetName val="RST Ware Potatoes"/>
      <sheetName val="Table 20 Maincrop Potatoes"/>
      <sheetName val="Table 20 Maincrop Potatoes cont"/>
      <sheetName val="RST Winter Barley"/>
      <sheetName val="Table 21 Winter Barley F"/>
      <sheetName val="Table 21 Winter Barley H"/>
      <sheetName val="Table 21 Winter Barley contd"/>
      <sheetName val="RST Winter Oats"/>
      <sheetName val="Table 22 Winter Oats F&amp;H"/>
      <sheetName val="Table 22 Winter Oats contd"/>
      <sheetName val="RST Winter Oil Seed Rape"/>
      <sheetName val="Table 23 WOSR F&amp;H"/>
      <sheetName val="Table 23 WOSR Contd"/>
      <sheetName val="RST Winter Wheat"/>
      <sheetName val="Table 24 Winter Wheat F"/>
      <sheetName val="Table 24 Winter Wheat F (2)"/>
      <sheetName val="Table 24 Winter Wheat H"/>
      <sheetName val="Table 24 Winter Wheat contd"/>
      <sheetName val="Table 3 (3)"/>
      <sheetName val="Comparison Table 25 "/>
      <sheetName val="Comparison Table 25 contd"/>
      <sheetName val="Table 5 (3)"/>
      <sheetName val="Table 6 (3)"/>
      <sheetName val="Comparison tables 26-31"/>
      <sheetName val="Comparison tables 32-35"/>
      <sheetName val="Comparison table 39"/>
      <sheetName val="Potato storage comparison"/>
    </sheetNames>
    <sheetDataSet>
      <sheetData sheetId="0"/>
      <sheetData sheetId="1"/>
      <sheetData sheetId="2">
        <row r="5">
          <cell r="C5" t="str">
            <v>ARA/2020</v>
          </cell>
        </row>
      </sheetData>
      <sheetData sheetId="3"/>
      <sheetData sheetId="4">
        <row r="4">
          <cell r="C4">
            <v>40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1st Early Potato"/>
      <sheetName val="RST 2nd Early Potato"/>
      <sheetName val="RST Beans (Arable)"/>
      <sheetName val="RST Rye"/>
      <sheetName val="RST Seed Potatoes"/>
      <sheetName val="RST Spring Barley"/>
      <sheetName val="RST Spring Oats"/>
      <sheetName val="RST Spring Wheat"/>
      <sheetName val="RST Triticale"/>
      <sheetName val="RST Ware Potatoes"/>
      <sheetName val="RST Winter Barley"/>
      <sheetName val="RST Winter Oats"/>
      <sheetName val="RST Winter Oil Seed Rape"/>
      <sheetName val="RST Winter Wheat"/>
    </sheetNames>
    <sheetDataSet>
      <sheetData sheetId="0"/>
      <sheetData sheetId="1"/>
      <sheetData sheetId="2">
        <row r="5">
          <cell r="C5" t="str">
            <v>ARA/2020</v>
          </cell>
        </row>
      </sheetData>
      <sheetData sheetId="3"/>
      <sheetData sheetId="4">
        <row r="4">
          <cell r="C4">
            <v>40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Beans"/>
      <sheetName val="RST Rye"/>
      <sheetName val="RST Seed Potatoes"/>
      <sheetName val="RST Spring Barley"/>
      <sheetName val="RST Spring Oats"/>
      <sheetName val="RST Spring Oil Seed Rape"/>
      <sheetName val="RST Spring Wheat"/>
      <sheetName val="RST Undersown Barley"/>
      <sheetName val="RST Undersown Oats"/>
      <sheetName val="RST Ware potatoes"/>
      <sheetName val="RST Winter Barley"/>
      <sheetName val="RST Winter Oats"/>
      <sheetName val="RST Winter Oil Seed Rape"/>
      <sheetName val="RST Winter Wheat"/>
      <sheetName val="RST 1st Early Potato"/>
      <sheetName val="RST Beans (Arable)"/>
      <sheetName val="RST Winter Beans"/>
    </sheetNames>
    <sheetDataSet>
      <sheetData sheetId="0"/>
      <sheetData sheetId="1"/>
      <sheetData sheetId="2">
        <row r="5">
          <cell r="C5" t="str">
            <v>ARA/2016</v>
          </cell>
        </row>
      </sheetData>
      <sheetData sheetId="3"/>
      <sheetData sheetId="4">
        <row r="4">
          <cell r="C4">
            <v>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 (SB)"/>
      <sheetName val="Table 13 (UB)"/>
      <sheetName val="Table 14 (WB)"/>
      <sheetName val="Table 15 (SW)"/>
      <sheetName val="Table 16 (WW)"/>
      <sheetName val="Table 17 (SO)"/>
      <sheetName val="Table 18 (WO)"/>
      <sheetName val="Table 19 (UO)"/>
      <sheetName val="Table 20 (SP)"/>
      <sheetName val="Table 21 (EP)"/>
      <sheetName val="Table 22 (MP)"/>
      <sheetName val="Table 23 (OR)"/>
      <sheetName val="Table 24 (P+B)"/>
      <sheetName val="Table 25 (TT)"/>
      <sheetName val="Table 26 (LU)"/>
      <sheetName val="Table 27 (SS)"/>
      <sheetName val="Tables 28-46 (comparison)"/>
      <sheetName val="Tables 47-54 (Potato Storage)"/>
      <sheetName val="Tables 55-58 (Pot store comp)"/>
    </sheetNames>
    <sheetDataSet>
      <sheetData sheetId="0" refreshError="1"/>
      <sheetData sheetId="1" refreshError="1"/>
      <sheetData sheetId="2" refreshError="1">
        <row r="16">
          <cell r="G16">
            <v>82.868882625850347</v>
          </cell>
        </row>
        <row r="18">
          <cell r="G18">
            <v>763.39954414430883</v>
          </cell>
        </row>
        <row r="19">
          <cell r="G19">
            <v>370.0647647936508</v>
          </cell>
        </row>
        <row r="20">
          <cell r="G20">
            <v>3984.494190205206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68">
          <cell r="B68">
            <v>20325</v>
          </cell>
          <cell r="C68">
            <v>170</v>
          </cell>
          <cell r="D68">
            <v>16751</v>
          </cell>
          <cell r="E68">
            <v>4261</v>
          </cell>
          <cell r="F68">
            <v>32337</v>
          </cell>
          <cell r="G68">
            <v>1158</v>
          </cell>
          <cell r="H68" t="str">
            <v>.</v>
          </cell>
          <cell r="I68">
            <v>2038</v>
          </cell>
          <cell r="J68">
            <v>646</v>
          </cell>
          <cell r="K68">
            <v>19</v>
          </cell>
          <cell r="M68">
            <v>5618</v>
          </cell>
          <cell r="N68">
            <v>2080</v>
          </cell>
          <cell r="O68">
            <v>37699</v>
          </cell>
        </row>
        <row r="154">
          <cell r="B154">
            <v>37221</v>
          </cell>
          <cell r="C154">
            <v>929</v>
          </cell>
          <cell r="D154">
            <v>13302</v>
          </cell>
          <cell r="E154">
            <v>3300</v>
          </cell>
          <cell r="F154">
            <v>18304</v>
          </cell>
          <cell r="G154">
            <v>1602</v>
          </cell>
          <cell r="H154">
            <v>26</v>
          </cell>
          <cell r="I154">
            <v>1724</v>
          </cell>
          <cell r="J154">
            <v>970</v>
          </cell>
          <cell r="K154">
            <v>120</v>
          </cell>
          <cell r="M154">
            <v>2285</v>
          </cell>
          <cell r="N154">
            <v>1124</v>
          </cell>
          <cell r="O154">
            <v>12562</v>
          </cell>
        </row>
        <row r="171">
          <cell r="K171">
            <v>12</v>
          </cell>
          <cell r="M171">
            <v>1008</v>
          </cell>
          <cell r="N171">
            <v>25</v>
          </cell>
          <cell r="O171">
            <v>867</v>
          </cell>
        </row>
        <row r="183">
          <cell r="B183">
            <v>47</v>
          </cell>
          <cell r="C183" t="str">
            <v>.</v>
          </cell>
          <cell r="D183">
            <v>112</v>
          </cell>
          <cell r="E183" t="str">
            <v>.</v>
          </cell>
          <cell r="F183">
            <v>80</v>
          </cell>
          <cell r="G183" t="str">
            <v>.</v>
          </cell>
          <cell r="H183" t="str">
            <v>.</v>
          </cell>
          <cell r="I183" t="str">
            <v>.</v>
          </cell>
          <cell r="J183">
            <v>68</v>
          </cell>
          <cell r="M183">
            <v>77</v>
          </cell>
          <cell r="N183" t="str">
            <v>.</v>
          </cell>
          <cell r="O183">
            <v>853</v>
          </cell>
        </row>
        <row r="194">
          <cell r="B194">
            <v>4158</v>
          </cell>
          <cell r="C194" t="str">
            <v>.</v>
          </cell>
          <cell r="D194">
            <v>5866</v>
          </cell>
          <cell r="E194">
            <v>659</v>
          </cell>
          <cell r="F194">
            <v>7829</v>
          </cell>
          <cell r="G194">
            <v>329</v>
          </cell>
          <cell r="H194" t="str">
            <v>.</v>
          </cell>
          <cell r="I194">
            <v>718</v>
          </cell>
          <cell r="J194" t="str">
            <v>.</v>
          </cell>
        </row>
        <row r="230">
          <cell r="B230">
            <v>13090</v>
          </cell>
          <cell r="C230">
            <v>179</v>
          </cell>
          <cell r="D230">
            <v>3967</v>
          </cell>
          <cell r="E230">
            <v>777</v>
          </cell>
          <cell r="F230">
            <v>7610</v>
          </cell>
          <cell r="G230">
            <v>703</v>
          </cell>
          <cell r="H230">
            <v>26</v>
          </cell>
          <cell r="I230">
            <v>730</v>
          </cell>
          <cell r="J230">
            <v>271</v>
          </cell>
          <cell r="M230">
            <v>303</v>
          </cell>
          <cell r="N230">
            <v>147</v>
          </cell>
          <cell r="O230">
            <v>2306</v>
          </cell>
        </row>
      </sheetData>
      <sheetData sheetId="8" refreshError="1">
        <row r="68">
          <cell r="B68">
            <v>5019</v>
          </cell>
          <cell r="C68">
            <v>35</v>
          </cell>
          <cell r="D68">
            <v>4111</v>
          </cell>
          <cell r="E68">
            <v>954</v>
          </cell>
          <cell r="F68">
            <v>9073</v>
          </cell>
          <cell r="G68">
            <v>414</v>
          </cell>
          <cell r="H68" t="str">
            <v>.</v>
          </cell>
          <cell r="I68">
            <v>600</v>
          </cell>
          <cell r="J68">
            <v>103</v>
          </cell>
          <cell r="K68">
            <v>9</v>
          </cell>
          <cell r="M68">
            <v>6157</v>
          </cell>
          <cell r="N68">
            <v>1994</v>
          </cell>
          <cell r="O68">
            <v>38780</v>
          </cell>
        </row>
        <row r="155">
          <cell r="B155">
            <v>16238</v>
          </cell>
          <cell r="C155">
            <v>1031</v>
          </cell>
          <cell r="D155">
            <v>11554</v>
          </cell>
          <cell r="E155">
            <v>1441</v>
          </cell>
          <cell r="F155">
            <v>17059</v>
          </cell>
          <cell r="G155">
            <v>554</v>
          </cell>
          <cell r="H155">
            <v>13</v>
          </cell>
          <cell r="I155">
            <v>884</v>
          </cell>
          <cell r="J155">
            <v>759</v>
          </cell>
          <cell r="K155">
            <v>98</v>
          </cell>
          <cell r="M155">
            <v>7375</v>
          </cell>
          <cell r="N155">
            <v>1703</v>
          </cell>
          <cell r="O155">
            <v>92702</v>
          </cell>
        </row>
        <row r="171">
          <cell r="M171">
            <v>14</v>
          </cell>
          <cell r="N171">
            <v>74</v>
          </cell>
          <cell r="O171">
            <v>116</v>
          </cell>
        </row>
        <row r="178">
          <cell r="B178">
            <v>2</v>
          </cell>
          <cell r="C178" t="str">
            <v>.</v>
          </cell>
          <cell r="D178">
            <v>13</v>
          </cell>
          <cell r="E178" t="str">
            <v>.</v>
          </cell>
          <cell r="F178">
            <v>28</v>
          </cell>
          <cell r="G178" t="str">
            <v>.</v>
          </cell>
          <cell r="H178" t="str">
            <v>.</v>
          </cell>
          <cell r="I178" t="str">
            <v>.</v>
          </cell>
          <cell r="J178">
            <v>14</v>
          </cell>
          <cell r="M178">
            <v>17</v>
          </cell>
          <cell r="N178" t="str">
            <v>.</v>
          </cell>
          <cell r="O178">
            <v>211</v>
          </cell>
        </row>
        <row r="193">
          <cell r="B193">
            <v>2271</v>
          </cell>
          <cell r="C193" t="str">
            <v>.</v>
          </cell>
          <cell r="D193">
            <v>3447</v>
          </cell>
          <cell r="E193">
            <v>455</v>
          </cell>
          <cell r="F193">
            <v>5677</v>
          </cell>
          <cell r="G193">
            <v>262</v>
          </cell>
          <cell r="H193" t="str">
            <v>.</v>
          </cell>
          <cell r="I193">
            <v>506</v>
          </cell>
          <cell r="J193" t="str">
            <v>.</v>
          </cell>
        </row>
        <row r="230">
          <cell r="B230">
            <v>643</v>
          </cell>
          <cell r="C230">
            <v>4</v>
          </cell>
          <cell r="D230">
            <v>242</v>
          </cell>
          <cell r="E230">
            <v>42</v>
          </cell>
          <cell r="F230">
            <v>436</v>
          </cell>
          <cell r="G230">
            <v>33</v>
          </cell>
          <cell r="H230">
            <v>3</v>
          </cell>
          <cell r="I230">
            <v>14</v>
          </cell>
          <cell r="J230">
            <v>5</v>
          </cell>
          <cell r="K230" t="str">
            <v>.</v>
          </cell>
          <cell r="M230">
            <v>105</v>
          </cell>
          <cell r="N230">
            <v>12</v>
          </cell>
          <cell r="O230">
            <v>2487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0">
          <cell r="B10">
            <v>92913.854096039388</v>
          </cell>
          <cell r="C10">
            <v>24640.05631302105</v>
          </cell>
          <cell r="D10">
            <v>117553.91040906039</v>
          </cell>
        </row>
        <row r="18">
          <cell r="B18">
            <v>76.119304762392233</v>
          </cell>
          <cell r="C18">
            <v>76.119304762392233</v>
          </cell>
        </row>
        <row r="27">
          <cell r="B27">
            <v>0.76119304762392248</v>
          </cell>
          <cell r="C27">
            <v>0.76119304762392248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B51"/>
  <sheetViews>
    <sheetView showGridLines="0" tabSelected="1" zoomScaleNormal="100" workbookViewId="0">
      <selection activeCell="D44" sqref="D44"/>
    </sheetView>
  </sheetViews>
  <sheetFormatPr defaultRowHeight="15" x14ac:dyDescent="0.25"/>
  <cols>
    <col min="1" max="1" width="16.85546875" style="866" customWidth="1"/>
    <col min="2" max="2" width="80" style="866" customWidth="1"/>
    <col min="3" max="16384" width="9.140625" style="858"/>
  </cols>
  <sheetData>
    <row r="1" spans="1:2" ht="30" customHeight="1" x14ac:dyDescent="0.25">
      <c r="A1" s="857" t="s">
        <v>435</v>
      </c>
      <c r="B1" s="857" t="s">
        <v>436</v>
      </c>
    </row>
    <row r="2" spans="1:2" ht="45" customHeight="1" x14ac:dyDescent="0.25">
      <c r="A2" s="859" t="s">
        <v>437</v>
      </c>
      <c r="B2" s="860" t="s">
        <v>438</v>
      </c>
    </row>
    <row r="3" spans="1:2" ht="45" customHeight="1" x14ac:dyDescent="0.25">
      <c r="A3" s="859" t="s">
        <v>439</v>
      </c>
      <c r="B3" s="860" t="s">
        <v>440</v>
      </c>
    </row>
    <row r="4" spans="1:2" ht="45" customHeight="1" x14ac:dyDescent="0.25">
      <c r="A4" s="859" t="s">
        <v>441</v>
      </c>
      <c r="B4" s="867" t="s">
        <v>565</v>
      </c>
    </row>
    <row r="5" spans="1:2" ht="45" customHeight="1" x14ac:dyDescent="0.25">
      <c r="A5" s="859" t="s">
        <v>442</v>
      </c>
      <c r="B5" s="860" t="s">
        <v>566</v>
      </c>
    </row>
    <row r="6" spans="1:2" ht="45" customHeight="1" x14ac:dyDescent="0.25">
      <c r="A6" s="859" t="s">
        <v>443</v>
      </c>
      <c r="B6" s="860" t="s">
        <v>570</v>
      </c>
    </row>
    <row r="7" spans="1:2" ht="45" customHeight="1" x14ac:dyDescent="0.25">
      <c r="A7" s="859" t="s">
        <v>444</v>
      </c>
      <c r="B7" s="860" t="s">
        <v>567</v>
      </c>
    </row>
    <row r="8" spans="1:2" ht="45" customHeight="1" x14ac:dyDescent="0.25">
      <c r="A8" s="859" t="s">
        <v>445</v>
      </c>
      <c r="B8" s="860" t="s">
        <v>571</v>
      </c>
    </row>
    <row r="9" spans="1:2" ht="45" customHeight="1" x14ac:dyDescent="0.25">
      <c r="A9" s="859" t="s">
        <v>446</v>
      </c>
      <c r="B9" s="860" t="s">
        <v>447</v>
      </c>
    </row>
    <row r="10" spans="1:2" ht="45" customHeight="1" x14ac:dyDescent="0.25">
      <c r="A10" s="859" t="s">
        <v>448</v>
      </c>
      <c r="B10" s="860" t="s">
        <v>568</v>
      </c>
    </row>
    <row r="11" spans="1:2" ht="45" customHeight="1" x14ac:dyDescent="0.25">
      <c r="A11" s="859" t="s">
        <v>449</v>
      </c>
      <c r="B11" s="860" t="s">
        <v>572</v>
      </c>
    </row>
    <row r="12" spans="1:2" ht="45" customHeight="1" x14ac:dyDescent="0.25">
      <c r="A12" s="859" t="s">
        <v>450</v>
      </c>
      <c r="B12" s="860" t="s">
        <v>569</v>
      </c>
    </row>
    <row r="13" spans="1:2" ht="45" customHeight="1" x14ac:dyDescent="0.25">
      <c r="A13" s="859" t="s">
        <v>451</v>
      </c>
      <c r="B13" s="860" t="s">
        <v>573</v>
      </c>
    </row>
    <row r="14" spans="1:2" ht="45" customHeight="1" x14ac:dyDescent="0.25">
      <c r="A14" s="859" t="s">
        <v>452</v>
      </c>
      <c r="B14" s="861" t="s">
        <v>453</v>
      </c>
    </row>
    <row r="15" spans="1:2" ht="45" customHeight="1" x14ac:dyDescent="0.25">
      <c r="A15" s="859" t="s">
        <v>454</v>
      </c>
      <c r="B15" s="860" t="s">
        <v>455</v>
      </c>
    </row>
    <row r="16" spans="1:2" ht="45" customHeight="1" x14ac:dyDescent="0.25">
      <c r="A16" s="859" t="s">
        <v>456</v>
      </c>
      <c r="B16" s="860" t="s">
        <v>457</v>
      </c>
    </row>
    <row r="17" spans="1:2" ht="45" customHeight="1" x14ac:dyDescent="0.25">
      <c r="A17" s="859" t="s">
        <v>458</v>
      </c>
      <c r="B17" s="860" t="s">
        <v>459</v>
      </c>
    </row>
    <row r="18" spans="1:2" ht="45" customHeight="1" x14ac:dyDescent="0.25">
      <c r="A18" s="859" t="s">
        <v>460</v>
      </c>
      <c r="B18" s="860" t="s">
        <v>461</v>
      </c>
    </row>
    <row r="19" spans="1:2" ht="45" customHeight="1" x14ac:dyDescent="0.25">
      <c r="A19" s="859" t="s">
        <v>462</v>
      </c>
      <c r="B19" s="860" t="s">
        <v>574</v>
      </c>
    </row>
    <row r="20" spans="1:2" ht="45" customHeight="1" x14ac:dyDescent="0.25">
      <c r="A20" s="859" t="s">
        <v>463</v>
      </c>
      <c r="B20" s="860" t="s">
        <v>464</v>
      </c>
    </row>
    <row r="21" spans="1:2" ht="45" customHeight="1" x14ac:dyDescent="0.25">
      <c r="A21" s="859" t="s">
        <v>465</v>
      </c>
      <c r="B21" s="860" t="s">
        <v>466</v>
      </c>
    </row>
    <row r="22" spans="1:2" ht="45" customHeight="1" x14ac:dyDescent="0.25">
      <c r="A22" s="862" t="s">
        <v>467</v>
      </c>
      <c r="B22" s="863" t="s">
        <v>468</v>
      </c>
    </row>
    <row r="23" spans="1:2" ht="45" customHeight="1" x14ac:dyDescent="0.25">
      <c r="A23" s="859" t="s">
        <v>469</v>
      </c>
      <c r="B23" s="860" t="s">
        <v>470</v>
      </c>
    </row>
    <row r="24" spans="1:2" ht="45" customHeight="1" x14ac:dyDescent="0.25">
      <c r="A24" s="859" t="s">
        <v>471</v>
      </c>
      <c r="B24" s="860" t="s">
        <v>472</v>
      </c>
    </row>
    <row r="25" spans="1:2" ht="45" customHeight="1" x14ac:dyDescent="0.25">
      <c r="A25" s="859" t="s">
        <v>473</v>
      </c>
      <c r="B25" s="860" t="s">
        <v>474</v>
      </c>
    </row>
    <row r="26" spans="1:2" ht="45" customHeight="1" x14ac:dyDescent="0.25">
      <c r="A26" s="859" t="s">
        <v>475</v>
      </c>
      <c r="B26" s="860" t="s">
        <v>476</v>
      </c>
    </row>
    <row r="27" spans="1:2" ht="45" customHeight="1" x14ac:dyDescent="0.25">
      <c r="A27" s="864" t="s">
        <v>477</v>
      </c>
      <c r="B27" s="865" t="s">
        <v>478</v>
      </c>
    </row>
    <row r="28" spans="1:2" ht="45" customHeight="1" x14ac:dyDescent="0.25">
      <c r="A28" s="864" t="s">
        <v>479</v>
      </c>
      <c r="B28" s="865" t="s">
        <v>480</v>
      </c>
    </row>
    <row r="29" spans="1:2" ht="45" customHeight="1" x14ac:dyDescent="0.25">
      <c r="A29" s="864" t="s">
        <v>481</v>
      </c>
      <c r="B29" s="865" t="s">
        <v>482</v>
      </c>
    </row>
    <row r="30" spans="1:2" ht="45" customHeight="1" x14ac:dyDescent="0.25">
      <c r="A30" s="864" t="s">
        <v>483</v>
      </c>
      <c r="B30" s="865" t="s">
        <v>575</v>
      </c>
    </row>
    <row r="31" spans="1:2" ht="45" customHeight="1" x14ac:dyDescent="0.25">
      <c r="A31" s="864" t="s">
        <v>484</v>
      </c>
      <c r="B31" s="865" t="s">
        <v>576</v>
      </c>
    </row>
    <row r="32" spans="1:2" ht="45" customHeight="1" x14ac:dyDescent="0.25">
      <c r="A32" s="864" t="s">
        <v>485</v>
      </c>
      <c r="B32" s="865" t="s">
        <v>486</v>
      </c>
    </row>
    <row r="33" spans="1:2" ht="45" customHeight="1" x14ac:dyDescent="0.25">
      <c r="A33" s="864" t="s">
        <v>487</v>
      </c>
      <c r="B33" s="865" t="s">
        <v>488</v>
      </c>
    </row>
    <row r="34" spans="1:2" ht="45" customHeight="1" x14ac:dyDescent="0.25">
      <c r="A34" s="864" t="s">
        <v>489</v>
      </c>
      <c r="B34" s="865" t="s">
        <v>577</v>
      </c>
    </row>
    <row r="35" spans="1:2" ht="45" customHeight="1" x14ac:dyDescent="0.25">
      <c r="A35" s="864" t="s">
        <v>490</v>
      </c>
      <c r="B35" s="865" t="s">
        <v>578</v>
      </c>
    </row>
    <row r="36" spans="1:2" ht="45" customHeight="1" x14ac:dyDescent="0.25">
      <c r="A36" s="864" t="s">
        <v>491</v>
      </c>
      <c r="B36" s="865" t="s">
        <v>492</v>
      </c>
    </row>
    <row r="37" spans="1:2" ht="45" customHeight="1" x14ac:dyDescent="0.25">
      <c r="A37" s="864" t="s">
        <v>493</v>
      </c>
      <c r="B37" s="865" t="s">
        <v>494</v>
      </c>
    </row>
    <row r="38" spans="1:2" ht="45" customHeight="1" x14ac:dyDescent="0.25">
      <c r="A38" s="864" t="s">
        <v>495</v>
      </c>
      <c r="B38" s="865" t="s">
        <v>579</v>
      </c>
    </row>
    <row r="39" spans="1:2" ht="45" customHeight="1" x14ac:dyDescent="0.25">
      <c r="A39" s="864" t="s">
        <v>496</v>
      </c>
      <c r="B39" s="865" t="s">
        <v>580</v>
      </c>
    </row>
    <row r="40" spans="1:2" ht="45" customHeight="1" x14ac:dyDescent="0.25">
      <c r="A40" s="864" t="s">
        <v>497</v>
      </c>
      <c r="B40" s="865" t="s">
        <v>587</v>
      </c>
    </row>
    <row r="41" spans="1:2" ht="45" customHeight="1" x14ac:dyDescent="0.25">
      <c r="A41" s="864" t="s">
        <v>498</v>
      </c>
      <c r="B41" s="865" t="s">
        <v>588</v>
      </c>
    </row>
    <row r="42" spans="1:2" ht="45" customHeight="1" x14ac:dyDescent="0.25">
      <c r="A42" s="864" t="s">
        <v>499</v>
      </c>
      <c r="B42" s="865" t="s">
        <v>581</v>
      </c>
    </row>
    <row r="43" spans="1:2" ht="45" customHeight="1" x14ac:dyDescent="0.25">
      <c r="A43" s="864" t="s">
        <v>500</v>
      </c>
      <c r="B43" s="865" t="s">
        <v>589</v>
      </c>
    </row>
    <row r="44" spans="1:2" ht="45" customHeight="1" x14ac:dyDescent="0.25">
      <c r="A44" s="864" t="s">
        <v>501</v>
      </c>
      <c r="B44" s="865" t="s">
        <v>502</v>
      </c>
    </row>
    <row r="45" spans="1:2" ht="45" customHeight="1" x14ac:dyDescent="0.25">
      <c r="A45" s="859" t="s">
        <v>503</v>
      </c>
      <c r="B45" s="865" t="s">
        <v>504</v>
      </c>
    </row>
    <row r="46" spans="1:2" ht="45" customHeight="1" x14ac:dyDescent="0.25">
      <c r="A46" s="864" t="s">
        <v>505</v>
      </c>
      <c r="B46" s="865" t="s">
        <v>582</v>
      </c>
    </row>
    <row r="47" spans="1:2" ht="45" customHeight="1" x14ac:dyDescent="0.25">
      <c r="A47" s="859" t="s">
        <v>506</v>
      </c>
      <c r="B47" s="865" t="s">
        <v>583</v>
      </c>
    </row>
    <row r="48" spans="1:2" ht="45" customHeight="1" x14ac:dyDescent="0.25">
      <c r="A48" s="859" t="s">
        <v>507</v>
      </c>
      <c r="B48" s="865" t="s">
        <v>584</v>
      </c>
    </row>
    <row r="49" spans="1:2" ht="45" customHeight="1" x14ac:dyDescent="0.25">
      <c r="A49" s="859" t="s">
        <v>508</v>
      </c>
      <c r="B49" s="865" t="s">
        <v>585</v>
      </c>
    </row>
    <row r="50" spans="1:2" ht="45" customHeight="1" x14ac:dyDescent="0.25">
      <c r="A50" s="859" t="s">
        <v>509</v>
      </c>
      <c r="B50" s="865" t="s">
        <v>586</v>
      </c>
    </row>
    <row r="51" spans="1:2" ht="45" customHeight="1" x14ac:dyDescent="0.25">
      <c r="A51" s="859" t="s">
        <v>510</v>
      </c>
      <c r="B51" s="865" t="s">
        <v>511</v>
      </c>
    </row>
  </sheetData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  <pageSetUpPr fitToPage="1"/>
  </sheetPr>
  <dimension ref="A1:AA162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38.7109375" style="3" customWidth="1"/>
    <col min="2" max="2" width="8.7109375" style="3" customWidth="1"/>
    <col min="3" max="3" width="7.7109375" style="3" customWidth="1"/>
    <col min="4" max="4" width="8.7109375" style="3" customWidth="1"/>
    <col min="5" max="5" width="7.7109375" style="3" customWidth="1"/>
    <col min="6" max="6" width="8.7109375" style="3" customWidth="1"/>
    <col min="7" max="8" width="7.7109375" style="3" customWidth="1"/>
    <col min="9" max="9" width="10.710937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5703125" style="8" customWidth="1"/>
    <col min="15" max="15" width="7.7109375" style="8" customWidth="1"/>
    <col min="16" max="25" width="9.140625" style="3"/>
    <col min="26" max="26" width="13.28515625" style="3" customWidth="1"/>
    <col min="27" max="27" width="17.28515625" style="3" customWidth="1"/>
    <col min="28" max="16384" width="9.140625" style="3"/>
  </cols>
  <sheetData>
    <row r="1" spans="1:27" ht="15" customHeight="1" x14ac:dyDescent="0.2">
      <c r="A1" s="64" t="s">
        <v>521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0"/>
      <c r="R1" s="100"/>
      <c r="S1" s="100"/>
      <c r="T1" s="100"/>
      <c r="U1" s="101"/>
      <c r="V1" s="101"/>
      <c r="W1" s="101"/>
      <c r="X1" s="101"/>
      <c r="Y1" s="101"/>
      <c r="Z1" s="101"/>
      <c r="AA1" s="101"/>
    </row>
    <row r="2" spans="1:27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5"/>
      <c r="R2" s="105"/>
      <c r="S2" s="105"/>
      <c r="T2" s="106"/>
      <c r="U2" s="101"/>
      <c r="V2" s="101"/>
      <c r="W2" s="101"/>
      <c r="X2" s="101"/>
      <c r="Y2" s="101"/>
      <c r="Z2" s="101"/>
      <c r="AA2" s="101"/>
    </row>
    <row r="3" spans="1:27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5"/>
      <c r="R3" s="105"/>
      <c r="S3" s="105"/>
      <c r="T3" s="106"/>
      <c r="U3" s="101"/>
      <c r="V3" s="101"/>
      <c r="W3" s="101"/>
      <c r="X3" s="101"/>
      <c r="Y3" s="101"/>
      <c r="Z3" s="101"/>
      <c r="AA3" s="101"/>
    </row>
    <row r="4" spans="1:27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5"/>
      <c r="R4" s="105"/>
      <c r="S4" s="105"/>
      <c r="T4" s="106"/>
      <c r="U4" s="101"/>
      <c r="V4" s="101"/>
      <c r="W4" s="101"/>
      <c r="X4" s="101"/>
      <c r="Y4" s="101"/>
      <c r="Z4" s="101"/>
      <c r="AA4" s="101"/>
    </row>
    <row r="5" spans="1:27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7"/>
      <c r="R5" s="107"/>
      <c r="S5" s="107"/>
      <c r="T5" s="108"/>
      <c r="U5" s="109"/>
      <c r="V5" s="109"/>
      <c r="W5" s="109"/>
      <c r="X5" s="110"/>
      <c r="Y5" s="110"/>
      <c r="Z5" s="110"/>
      <c r="AA5" s="111"/>
    </row>
    <row r="6" spans="1:27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7"/>
      <c r="R6" s="107"/>
      <c r="S6" s="107"/>
      <c r="T6" s="108"/>
      <c r="U6" s="109"/>
      <c r="V6" s="109"/>
      <c r="W6" s="109"/>
      <c r="X6" s="110"/>
      <c r="Y6" s="110"/>
      <c r="Z6" s="110"/>
      <c r="AA6" s="111"/>
    </row>
    <row r="7" spans="1:27" ht="19.5" customHeight="1" x14ac:dyDescent="0.3">
      <c r="A7" s="114" t="s">
        <v>52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7"/>
      <c r="R7" s="107"/>
      <c r="S7" s="107"/>
      <c r="T7" s="108"/>
      <c r="U7" s="109"/>
      <c r="V7" s="109"/>
      <c r="W7" s="109"/>
      <c r="X7" s="110"/>
      <c r="Y7" s="110"/>
      <c r="Z7" s="110"/>
      <c r="AA7" s="111"/>
    </row>
    <row r="8" spans="1:27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7"/>
      <c r="R8" s="107"/>
      <c r="S8" s="107"/>
      <c r="T8" s="108"/>
      <c r="U8" s="109"/>
      <c r="V8" s="109"/>
      <c r="W8" s="109"/>
      <c r="X8" s="110"/>
      <c r="Y8" s="110"/>
      <c r="Z8" s="110"/>
      <c r="AA8" s="111"/>
    </row>
    <row r="9" spans="1:27" ht="12.75" customHeight="1" x14ac:dyDescent="0.2">
      <c r="A9" s="115" t="s">
        <v>69</v>
      </c>
      <c r="B9" s="116" t="s">
        <v>14</v>
      </c>
      <c r="C9" s="116" t="s">
        <v>14</v>
      </c>
      <c r="D9" s="116">
        <v>2114.3700561523438</v>
      </c>
      <c r="E9" s="116" t="s">
        <v>14</v>
      </c>
      <c r="F9" s="116" t="s">
        <v>14</v>
      </c>
      <c r="G9" s="116" t="s">
        <v>14</v>
      </c>
      <c r="H9" s="116" t="s">
        <v>14</v>
      </c>
      <c r="I9" s="116" t="s">
        <v>14</v>
      </c>
      <c r="J9" s="116" t="s">
        <v>14</v>
      </c>
      <c r="K9" s="116" t="s">
        <v>14</v>
      </c>
      <c r="L9" s="116" t="s">
        <v>14</v>
      </c>
      <c r="M9" s="117" t="s">
        <v>14</v>
      </c>
      <c r="N9" s="117" t="s">
        <v>14</v>
      </c>
      <c r="O9" s="118">
        <v>2114.3700561523438</v>
      </c>
      <c r="P9" s="119"/>
      <c r="Q9" s="119"/>
      <c r="S9" s="119"/>
      <c r="T9" s="108"/>
      <c r="U9" s="109"/>
      <c r="V9" s="109"/>
      <c r="W9" s="109"/>
      <c r="X9" s="110"/>
      <c r="Y9" s="110"/>
      <c r="Z9" s="110"/>
      <c r="AA9" s="111"/>
    </row>
    <row r="10" spans="1:27" ht="12.75" customHeight="1" x14ac:dyDescent="0.2">
      <c r="A10" s="120" t="s">
        <v>70</v>
      </c>
      <c r="B10" s="121" t="s">
        <v>14</v>
      </c>
      <c r="C10" s="121" t="s">
        <v>14</v>
      </c>
      <c r="D10" s="121">
        <v>3079.9558563232422</v>
      </c>
      <c r="E10" s="121" t="s">
        <v>14</v>
      </c>
      <c r="F10" s="121">
        <v>797</v>
      </c>
      <c r="G10" s="121" t="s">
        <v>14</v>
      </c>
      <c r="H10" s="121" t="s">
        <v>14</v>
      </c>
      <c r="I10" s="121" t="s">
        <v>14</v>
      </c>
      <c r="J10" s="121" t="s">
        <v>14</v>
      </c>
      <c r="K10" s="121" t="s">
        <v>14</v>
      </c>
      <c r="L10" s="121" t="s">
        <v>14</v>
      </c>
      <c r="M10" s="122" t="s">
        <v>14</v>
      </c>
      <c r="N10" s="122" t="s">
        <v>14</v>
      </c>
      <c r="O10" s="118">
        <v>3876.9558563232422</v>
      </c>
      <c r="P10" s="119"/>
      <c r="Q10" s="119"/>
      <c r="S10" s="119"/>
      <c r="T10" s="108"/>
      <c r="U10" s="109"/>
      <c r="V10" s="109"/>
      <c r="W10" s="109"/>
      <c r="X10" s="110"/>
      <c r="Y10" s="110"/>
      <c r="Z10" s="110"/>
      <c r="AA10" s="111"/>
    </row>
    <row r="11" spans="1:27" ht="12.75" customHeight="1" x14ac:dyDescent="0.2">
      <c r="A11" s="120" t="s">
        <v>71</v>
      </c>
      <c r="B11" s="121" t="s">
        <v>14</v>
      </c>
      <c r="C11" s="121" t="s">
        <v>14</v>
      </c>
      <c r="D11" s="121" t="s">
        <v>14</v>
      </c>
      <c r="E11" s="121">
        <v>130.30850219726563</v>
      </c>
      <c r="F11" s="121" t="s">
        <v>14</v>
      </c>
      <c r="G11" s="121">
        <v>702.2884407043457</v>
      </c>
      <c r="H11" s="121" t="s">
        <v>14</v>
      </c>
      <c r="I11" s="121" t="s">
        <v>14</v>
      </c>
      <c r="J11" s="121" t="s">
        <v>14</v>
      </c>
      <c r="K11" s="121">
        <v>115.77852630615234</v>
      </c>
      <c r="L11" s="121">
        <v>143.8841667175293</v>
      </c>
      <c r="M11" s="122">
        <v>159.34493637084961</v>
      </c>
      <c r="N11" s="122">
        <v>1600.3256931304932</v>
      </c>
      <c r="O11" s="118">
        <v>2851.9302654266357</v>
      </c>
      <c r="P11" s="119"/>
      <c r="Q11" s="119"/>
      <c r="S11" s="119"/>
      <c r="T11" s="108"/>
      <c r="U11" s="109"/>
      <c r="V11" s="109"/>
      <c r="W11" s="109"/>
      <c r="X11" s="110"/>
      <c r="Y11" s="110"/>
      <c r="Z11" s="111"/>
      <c r="AA11" s="111"/>
    </row>
    <row r="12" spans="1:27" ht="12.75" customHeight="1" x14ac:dyDescent="0.2">
      <c r="A12" s="120" t="s">
        <v>72</v>
      </c>
      <c r="B12" s="121" t="s">
        <v>14</v>
      </c>
      <c r="C12" s="121" t="s">
        <v>14</v>
      </c>
      <c r="D12" s="116" t="s">
        <v>14</v>
      </c>
      <c r="E12" s="121" t="s">
        <v>14</v>
      </c>
      <c r="F12" s="121" t="s">
        <v>14</v>
      </c>
      <c r="G12" s="121" t="s">
        <v>14</v>
      </c>
      <c r="H12" s="116" t="s">
        <v>14</v>
      </c>
      <c r="I12" s="116" t="s">
        <v>14</v>
      </c>
      <c r="J12" s="116" t="s">
        <v>14</v>
      </c>
      <c r="K12" s="116" t="s">
        <v>14</v>
      </c>
      <c r="L12" s="121" t="s">
        <v>14</v>
      </c>
      <c r="M12" s="122" t="s">
        <v>14</v>
      </c>
      <c r="N12" s="122">
        <v>133.90930938720703</v>
      </c>
      <c r="O12" s="118">
        <v>133.90930938720703</v>
      </c>
      <c r="P12" s="119"/>
      <c r="Q12" s="107"/>
      <c r="S12" s="119"/>
      <c r="T12" s="108"/>
      <c r="U12" s="109"/>
      <c r="V12" s="109"/>
      <c r="W12" s="109"/>
      <c r="X12" s="110"/>
      <c r="Y12" s="110"/>
      <c r="Z12" s="111"/>
      <c r="AA12" s="111"/>
    </row>
    <row r="13" spans="1:27" ht="12.75" customHeight="1" x14ac:dyDescent="0.2">
      <c r="A13" s="120" t="s">
        <v>73</v>
      </c>
      <c r="B13" s="121" t="s">
        <v>14</v>
      </c>
      <c r="C13" s="121" t="s">
        <v>14</v>
      </c>
      <c r="D13" s="121">
        <v>1226.001220703125</v>
      </c>
      <c r="E13" s="121" t="s">
        <v>14</v>
      </c>
      <c r="F13" s="121" t="s">
        <v>14</v>
      </c>
      <c r="G13" s="121" t="s">
        <v>14</v>
      </c>
      <c r="H13" s="121" t="s">
        <v>14</v>
      </c>
      <c r="I13" s="121" t="s">
        <v>14</v>
      </c>
      <c r="J13" s="121" t="s">
        <v>14</v>
      </c>
      <c r="K13" s="121" t="s">
        <v>14</v>
      </c>
      <c r="L13" s="121" t="s">
        <v>14</v>
      </c>
      <c r="M13" s="122" t="s">
        <v>14</v>
      </c>
      <c r="N13" s="122" t="s">
        <v>14</v>
      </c>
      <c r="O13" s="118">
        <v>1226.001220703125</v>
      </c>
      <c r="P13" s="119"/>
      <c r="Q13" s="119"/>
      <c r="S13" s="119"/>
      <c r="T13" s="108"/>
      <c r="U13" s="123"/>
      <c r="V13" s="109"/>
      <c r="W13" s="109"/>
      <c r="X13" s="111"/>
      <c r="Y13" s="111"/>
      <c r="Z13" s="111"/>
      <c r="AA13" s="111"/>
    </row>
    <row r="14" spans="1:27" ht="12.75" customHeight="1" x14ac:dyDescent="0.2">
      <c r="A14" s="120" t="s">
        <v>74</v>
      </c>
      <c r="B14" s="121" t="s">
        <v>14</v>
      </c>
      <c r="C14" s="121" t="s">
        <v>14</v>
      </c>
      <c r="D14" s="121">
        <v>1210.4399108886719</v>
      </c>
      <c r="E14" s="121" t="s">
        <v>14</v>
      </c>
      <c r="F14" s="121" t="s">
        <v>14</v>
      </c>
      <c r="G14" s="121" t="s">
        <v>14</v>
      </c>
      <c r="H14" s="121" t="s">
        <v>14</v>
      </c>
      <c r="I14" s="121" t="s">
        <v>14</v>
      </c>
      <c r="J14" s="121" t="s">
        <v>14</v>
      </c>
      <c r="K14" s="121" t="s">
        <v>14</v>
      </c>
      <c r="L14" s="121" t="s">
        <v>14</v>
      </c>
      <c r="M14" s="122" t="s">
        <v>14</v>
      </c>
      <c r="N14" s="122" t="s">
        <v>14</v>
      </c>
      <c r="O14" s="118">
        <v>1210.4399108886719</v>
      </c>
      <c r="P14" s="119"/>
      <c r="Q14" s="119"/>
      <c r="S14" s="107"/>
      <c r="T14" s="108"/>
      <c r="U14" s="109"/>
      <c r="V14" s="109"/>
      <c r="W14" s="109"/>
      <c r="X14" s="109"/>
      <c r="Y14" s="109"/>
      <c r="Z14" s="109"/>
      <c r="AA14" s="123"/>
    </row>
    <row r="15" spans="1:27" ht="12.75" customHeight="1" x14ac:dyDescent="0.2">
      <c r="A15" s="120" t="s">
        <v>75</v>
      </c>
      <c r="B15" s="121" t="s">
        <v>14</v>
      </c>
      <c r="C15" s="121" t="s">
        <v>14</v>
      </c>
      <c r="D15" s="116" t="s">
        <v>14</v>
      </c>
      <c r="E15" s="121" t="s">
        <v>14</v>
      </c>
      <c r="F15" s="121" t="s">
        <v>14</v>
      </c>
      <c r="G15" s="121" t="s">
        <v>14</v>
      </c>
      <c r="H15" s="116" t="s">
        <v>14</v>
      </c>
      <c r="I15" s="116" t="s">
        <v>14</v>
      </c>
      <c r="J15" s="116" t="s">
        <v>14</v>
      </c>
      <c r="K15" s="116">
        <v>302.31060028076172</v>
      </c>
      <c r="L15" s="121" t="s">
        <v>14</v>
      </c>
      <c r="M15" s="122" t="s">
        <v>14</v>
      </c>
      <c r="N15" s="122">
        <v>338.86438369750977</v>
      </c>
      <c r="O15" s="118">
        <v>641.17498397827148</v>
      </c>
      <c r="P15" s="119"/>
      <c r="Q15" s="119"/>
      <c r="S15" s="119"/>
      <c r="T15" s="108"/>
      <c r="U15" s="109"/>
      <c r="V15" s="109"/>
      <c r="W15" s="109"/>
      <c r="X15" s="109"/>
      <c r="Y15" s="109"/>
      <c r="Z15" s="109"/>
      <c r="AA15" s="123"/>
    </row>
    <row r="16" spans="1:27" ht="12.75" customHeight="1" x14ac:dyDescent="0.2">
      <c r="A16" s="120" t="s">
        <v>76</v>
      </c>
      <c r="B16" s="121" t="s">
        <v>14</v>
      </c>
      <c r="C16" s="121" t="s">
        <v>14</v>
      </c>
      <c r="D16" s="121" t="s">
        <v>14</v>
      </c>
      <c r="E16" s="121" t="s">
        <v>14</v>
      </c>
      <c r="F16" s="121" t="s">
        <v>14</v>
      </c>
      <c r="G16" s="121" t="s">
        <v>14</v>
      </c>
      <c r="H16" s="121" t="s">
        <v>14</v>
      </c>
      <c r="I16" s="121" t="s">
        <v>14</v>
      </c>
      <c r="J16" s="121" t="s">
        <v>14</v>
      </c>
      <c r="K16" s="121" t="s">
        <v>14</v>
      </c>
      <c r="L16" s="121" t="s">
        <v>14</v>
      </c>
      <c r="M16" s="122" t="s">
        <v>14</v>
      </c>
      <c r="N16" s="122">
        <v>459.83243942260742</v>
      </c>
      <c r="O16" s="118">
        <v>459.83243942260742</v>
      </c>
      <c r="P16" s="119"/>
      <c r="Q16" s="119"/>
      <c r="S16" s="119"/>
      <c r="T16" s="108"/>
      <c r="U16" s="109"/>
      <c r="V16" s="109"/>
      <c r="W16" s="109"/>
      <c r="X16" s="109"/>
      <c r="Y16" s="109"/>
      <c r="Z16" s="109"/>
      <c r="AA16" s="123"/>
    </row>
    <row r="17" spans="1:27" ht="12.75" customHeight="1" x14ac:dyDescent="0.2">
      <c r="A17" s="120" t="s">
        <v>77</v>
      </c>
      <c r="B17" s="121" t="s">
        <v>14</v>
      </c>
      <c r="C17" s="121" t="s">
        <v>14</v>
      </c>
      <c r="D17" s="121" t="s">
        <v>14</v>
      </c>
      <c r="E17" s="121" t="s">
        <v>14</v>
      </c>
      <c r="F17" s="121" t="s">
        <v>14</v>
      </c>
      <c r="G17" s="121">
        <v>518.19919586181641</v>
      </c>
      <c r="H17" s="121" t="s">
        <v>14</v>
      </c>
      <c r="I17" s="121" t="s">
        <v>14</v>
      </c>
      <c r="J17" s="121" t="s">
        <v>14</v>
      </c>
      <c r="K17" s="121">
        <v>420.80844306945801</v>
      </c>
      <c r="L17" s="121" t="s">
        <v>14</v>
      </c>
      <c r="M17" s="122" t="s">
        <v>14</v>
      </c>
      <c r="N17" s="122">
        <v>1072.2509918212891</v>
      </c>
      <c r="O17" s="118">
        <v>2011.2586307525635</v>
      </c>
      <c r="P17" s="119"/>
      <c r="Q17" s="119"/>
      <c r="S17" s="119"/>
      <c r="T17" s="108"/>
      <c r="U17" s="109"/>
      <c r="V17" s="109"/>
      <c r="W17" s="109"/>
      <c r="X17" s="109"/>
      <c r="Y17" s="109"/>
      <c r="Z17" s="109"/>
      <c r="AA17" s="123"/>
    </row>
    <row r="18" spans="1:27" ht="12.75" customHeight="1" x14ac:dyDescent="0.2">
      <c r="A18" s="120" t="s">
        <v>78</v>
      </c>
      <c r="B18" s="121" t="s">
        <v>14</v>
      </c>
      <c r="C18" s="121" t="s">
        <v>14</v>
      </c>
      <c r="D18" s="121" t="s">
        <v>14</v>
      </c>
      <c r="E18" s="121" t="s">
        <v>14</v>
      </c>
      <c r="F18" s="121" t="s">
        <v>14</v>
      </c>
      <c r="G18" s="121">
        <v>351.48953247070313</v>
      </c>
      <c r="H18" s="116" t="s">
        <v>14</v>
      </c>
      <c r="I18" s="116" t="s">
        <v>14</v>
      </c>
      <c r="J18" s="121" t="s">
        <v>14</v>
      </c>
      <c r="K18" s="121">
        <v>58.567855834960938</v>
      </c>
      <c r="L18" s="121" t="s">
        <v>14</v>
      </c>
      <c r="M18" s="122" t="s">
        <v>14</v>
      </c>
      <c r="N18" s="122" t="s">
        <v>14</v>
      </c>
      <c r="O18" s="118">
        <v>410.05738830566406</v>
      </c>
      <c r="P18" s="107"/>
      <c r="Q18" s="119"/>
      <c r="S18" s="119"/>
      <c r="T18" s="108"/>
      <c r="U18" s="109"/>
      <c r="V18" s="109"/>
      <c r="W18" s="109"/>
      <c r="X18" s="109"/>
      <c r="Y18" s="109"/>
      <c r="Z18" s="109"/>
      <c r="AA18" s="123"/>
    </row>
    <row r="19" spans="1:27" ht="12.75" customHeight="1" x14ac:dyDescent="0.2">
      <c r="A19" s="120" t="s">
        <v>79</v>
      </c>
      <c r="B19" s="121" t="s">
        <v>14</v>
      </c>
      <c r="C19" s="121" t="s">
        <v>14</v>
      </c>
      <c r="D19" s="121" t="s">
        <v>14</v>
      </c>
      <c r="E19" s="121" t="s">
        <v>14</v>
      </c>
      <c r="F19" s="121" t="s">
        <v>14</v>
      </c>
      <c r="G19" s="121" t="s">
        <v>14</v>
      </c>
      <c r="H19" s="121" t="s">
        <v>14</v>
      </c>
      <c r="I19" s="121" t="s">
        <v>14</v>
      </c>
      <c r="J19" s="121" t="s">
        <v>14</v>
      </c>
      <c r="K19" s="121" t="s">
        <v>14</v>
      </c>
      <c r="L19" s="121" t="s">
        <v>14</v>
      </c>
      <c r="M19" s="122" t="s">
        <v>14</v>
      </c>
      <c r="N19" s="122">
        <v>1233.1820411682129</v>
      </c>
      <c r="O19" s="118">
        <v>1233.1820411682129</v>
      </c>
      <c r="P19" s="119"/>
      <c r="Q19" s="119"/>
      <c r="S19" s="119"/>
      <c r="T19" s="108"/>
      <c r="U19" s="109"/>
      <c r="V19" s="109"/>
      <c r="W19" s="109"/>
      <c r="X19" s="109"/>
      <c r="Y19" s="109"/>
      <c r="Z19" s="109"/>
      <c r="AA19" s="123"/>
    </row>
    <row r="20" spans="1:27" ht="12.75" customHeight="1" x14ac:dyDescent="0.2">
      <c r="A20" s="120" t="s">
        <v>80</v>
      </c>
      <c r="B20" s="121" t="s">
        <v>14</v>
      </c>
      <c r="C20" s="121" t="s">
        <v>14</v>
      </c>
      <c r="D20" s="121" t="s">
        <v>14</v>
      </c>
      <c r="E20" s="116" t="s">
        <v>14</v>
      </c>
      <c r="F20" s="116" t="s">
        <v>14</v>
      </c>
      <c r="G20" s="121">
        <v>1170.9952354431152</v>
      </c>
      <c r="H20" s="121" t="s">
        <v>14</v>
      </c>
      <c r="I20" s="121" t="s">
        <v>14</v>
      </c>
      <c r="J20" s="121" t="s">
        <v>14</v>
      </c>
      <c r="K20" s="121">
        <v>3946.8188319206238</v>
      </c>
      <c r="L20" s="121">
        <v>37.010589599609375</v>
      </c>
      <c r="M20" s="122" t="s">
        <v>14</v>
      </c>
      <c r="N20" s="122">
        <v>757.83273315429688</v>
      </c>
      <c r="O20" s="118">
        <v>5912.6573901176453</v>
      </c>
      <c r="P20" s="107"/>
      <c r="Q20" s="119"/>
      <c r="S20" s="119"/>
      <c r="T20" s="108"/>
      <c r="U20" s="109"/>
      <c r="V20" s="109"/>
      <c r="W20" s="109"/>
      <c r="X20" s="123"/>
      <c r="Y20" s="109"/>
      <c r="Z20" s="123"/>
      <c r="AA20" s="123"/>
    </row>
    <row r="21" spans="1:27" ht="12.75" customHeight="1" x14ac:dyDescent="0.2">
      <c r="A21" s="120" t="s">
        <v>81</v>
      </c>
      <c r="B21" s="121" t="s">
        <v>14</v>
      </c>
      <c r="C21" s="121" t="s">
        <v>14</v>
      </c>
      <c r="D21" s="121" t="s">
        <v>14</v>
      </c>
      <c r="E21" s="121" t="s">
        <v>14</v>
      </c>
      <c r="F21" s="121" t="s">
        <v>14</v>
      </c>
      <c r="G21" s="121">
        <v>655.68505859375</v>
      </c>
      <c r="H21" s="121" t="s">
        <v>14</v>
      </c>
      <c r="I21" s="121">
        <v>40.752132415771484</v>
      </c>
      <c r="J21" s="121" t="s">
        <v>14</v>
      </c>
      <c r="K21" s="121">
        <v>316.22879695892334</v>
      </c>
      <c r="L21" s="121">
        <v>81.465293884277344</v>
      </c>
      <c r="M21" s="122" t="s">
        <v>14</v>
      </c>
      <c r="N21" s="122">
        <v>532.95923042297363</v>
      </c>
      <c r="O21" s="118">
        <v>1627.0905122756958</v>
      </c>
      <c r="P21" s="119"/>
      <c r="Q21" s="119"/>
      <c r="S21" s="119"/>
      <c r="T21" s="108"/>
      <c r="U21" s="109"/>
      <c r="V21" s="109"/>
      <c r="W21" s="109"/>
      <c r="X21" s="109"/>
      <c r="Y21" s="109"/>
      <c r="Z21" s="109"/>
      <c r="AA21" s="123"/>
    </row>
    <row r="22" spans="1:27" ht="12.75" customHeight="1" x14ac:dyDescent="0.2">
      <c r="A22" s="120" t="s">
        <v>82</v>
      </c>
      <c r="B22" s="121" t="s">
        <v>14</v>
      </c>
      <c r="C22" s="121" t="s">
        <v>14</v>
      </c>
      <c r="D22" s="121" t="s">
        <v>14</v>
      </c>
      <c r="E22" s="121" t="s">
        <v>14</v>
      </c>
      <c r="F22" s="121" t="s">
        <v>14</v>
      </c>
      <c r="G22" s="121" t="s">
        <v>14</v>
      </c>
      <c r="H22" s="121" t="s">
        <v>14</v>
      </c>
      <c r="I22" s="121" t="s">
        <v>14</v>
      </c>
      <c r="J22" s="121" t="s">
        <v>14</v>
      </c>
      <c r="K22" s="121" t="s">
        <v>14</v>
      </c>
      <c r="L22" s="121" t="s">
        <v>14</v>
      </c>
      <c r="M22" s="122">
        <v>44.380001068115234</v>
      </c>
      <c r="N22" s="122" t="s">
        <v>14</v>
      </c>
      <c r="O22" s="118">
        <v>44.380001068115234</v>
      </c>
      <c r="P22" s="119"/>
      <c r="Q22" s="119"/>
      <c r="S22" s="119"/>
      <c r="T22" s="108"/>
      <c r="U22" s="109"/>
      <c r="V22" s="109"/>
      <c r="W22" s="109"/>
      <c r="X22" s="109"/>
      <c r="Y22" s="109"/>
      <c r="Z22" s="109"/>
      <c r="AA22" s="123"/>
    </row>
    <row r="23" spans="1:27" ht="12.75" customHeight="1" x14ac:dyDescent="0.2">
      <c r="A23" s="120" t="s">
        <v>83</v>
      </c>
      <c r="B23" s="121" t="s">
        <v>14</v>
      </c>
      <c r="C23" s="121" t="s">
        <v>14</v>
      </c>
      <c r="D23" s="121" t="s">
        <v>14</v>
      </c>
      <c r="E23" s="121" t="s">
        <v>14</v>
      </c>
      <c r="F23" s="121" t="s">
        <v>14</v>
      </c>
      <c r="G23" s="121" t="s">
        <v>14</v>
      </c>
      <c r="H23" s="121" t="s">
        <v>14</v>
      </c>
      <c r="I23" s="121" t="s">
        <v>14</v>
      </c>
      <c r="J23" s="121" t="s">
        <v>14</v>
      </c>
      <c r="K23" s="121">
        <v>27.915489196777344</v>
      </c>
      <c r="L23" s="121" t="s">
        <v>14</v>
      </c>
      <c r="M23" s="122" t="s">
        <v>14</v>
      </c>
      <c r="N23" s="122" t="s">
        <v>14</v>
      </c>
      <c r="O23" s="118">
        <v>27.915489196777344</v>
      </c>
      <c r="P23" s="119"/>
      <c r="Q23" s="119"/>
      <c r="R23" s="119"/>
      <c r="S23" s="119"/>
      <c r="T23" s="108"/>
      <c r="U23" s="109"/>
      <c r="V23" s="109"/>
      <c r="W23" s="109"/>
      <c r="X23" s="109"/>
      <c r="Y23" s="109"/>
      <c r="Z23" s="109"/>
      <c r="AA23" s="123"/>
    </row>
    <row r="24" spans="1:27" ht="12.75" customHeight="1" x14ac:dyDescent="0.2">
      <c r="A24" s="120" t="s">
        <v>84</v>
      </c>
      <c r="B24" s="121" t="s">
        <v>14</v>
      </c>
      <c r="C24" s="121" t="s">
        <v>14</v>
      </c>
      <c r="D24" s="121" t="s">
        <v>14</v>
      </c>
      <c r="E24" s="121" t="s">
        <v>14</v>
      </c>
      <c r="F24" s="121" t="s">
        <v>14</v>
      </c>
      <c r="G24" s="121" t="s">
        <v>14</v>
      </c>
      <c r="H24" s="121" t="s">
        <v>14</v>
      </c>
      <c r="I24" s="121" t="s">
        <v>14</v>
      </c>
      <c r="J24" s="121" t="s">
        <v>14</v>
      </c>
      <c r="K24" s="121" t="s">
        <v>14</v>
      </c>
      <c r="L24" s="121" t="s">
        <v>14</v>
      </c>
      <c r="M24" s="122">
        <v>18.976249694824219</v>
      </c>
      <c r="N24" s="122" t="s">
        <v>14</v>
      </c>
      <c r="O24" s="118">
        <v>18.976249694824219</v>
      </c>
      <c r="P24" s="119"/>
      <c r="Q24" s="119"/>
      <c r="R24" s="119"/>
      <c r="S24" s="119"/>
      <c r="T24" s="108"/>
      <c r="U24" s="123"/>
      <c r="V24" s="109"/>
      <c r="W24" s="109"/>
      <c r="X24" s="109"/>
      <c r="Y24" s="109"/>
      <c r="Z24" s="123"/>
      <c r="AA24" s="123"/>
    </row>
    <row r="25" spans="1:27" ht="12.75" customHeight="1" x14ac:dyDescent="0.2">
      <c r="A25" s="120" t="s">
        <v>85</v>
      </c>
      <c r="B25" s="121" t="s">
        <v>14</v>
      </c>
      <c r="C25" s="121">
        <v>41.860000610351563</v>
      </c>
      <c r="D25" s="121" t="s">
        <v>14</v>
      </c>
      <c r="E25" s="121" t="s">
        <v>14</v>
      </c>
      <c r="F25" s="121" t="s">
        <v>14</v>
      </c>
      <c r="G25" s="121" t="s">
        <v>14</v>
      </c>
      <c r="H25" s="121" t="s">
        <v>14</v>
      </c>
      <c r="I25" s="121" t="s">
        <v>14</v>
      </c>
      <c r="J25" s="121" t="s">
        <v>14</v>
      </c>
      <c r="K25" s="121" t="s">
        <v>14</v>
      </c>
      <c r="L25" s="121" t="s">
        <v>14</v>
      </c>
      <c r="M25" s="122" t="s">
        <v>14</v>
      </c>
      <c r="N25" s="122" t="s">
        <v>14</v>
      </c>
      <c r="O25" s="118">
        <v>41.860000610351563</v>
      </c>
      <c r="P25" s="119"/>
      <c r="Q25" s="119"/>
      <c r="R25" s="119"/>
      <c r="S25" s="119"/>
      <c r="T25" s="108"/>
      <c r="U25" s="109"/>
      <c r="V25" s="109"/>
      <c r="W25" s="109"/>
      <c r="X25" s="109"/>
      <c r="Y25" s="109"/>
      <c r="Z25" s="109"/>
      <c r="AA25" s="123"/>
    </row>
    <row r="26" spans="1:27" ht="12.75" customHeight="1" x14ac:dyDescent="0.2">
      <c r="A26" s="120" t="s">
        <v>86</v>
      </c>
      <c r="B26" s="121" t="s">
        <v>14</v>
      </c>
      <c r="C26" s="121" t="s">
        <v>14</v>
      </c>
      <c r="D26" s="121" t="s">
        <v>14</v>
      </c>
      <c r="E26" s="121" t="s">
        <v>14</v>
      </c>
      <c r="F26" s="121" t="s">
        <v>14</v>
      </c>
      <c r="G26" s="121" t="s">
        <v>14</v>
      </c>
      <c r="H26" s="121" t="s">
        <v>14</v>
      </c>
      <c r="I26" s="121" t="s">
        <v>14</v>
      </c>
      <c r="J26" s="121" t="s">
        <v>14</v>
      </c>
      <c r="K26" s="121" t="s">
        <v>14</v>
      </c>
      <c r="L26" s="121" t="s">
        <v>14</v>
      </c>
      <c r="M26" s="122" t="s">
        <v>14</v>
      </c>
      <c r="N26" s="122">
        <v>261.45799255371094</v>
      </c>
      <c r="O26" s="118">
        <v>261.45799255371094</v>
      </c>
      <c r="P26" s="119"/>
      <c r="Q26" s="119"/>
      <c r="R26" s="119"/>
      <c r="S26" s="119"/>
      <c r="T26" s="108"/>
      <c r="U26" s="109"/>
      <c r="V26" s="109"/>
      <c r="W26" s="109"/>
      <c r="X26" s="109"/>
      <c r="Y26" s="109"/>
      <c r="Z26" s="109"/>
      <c r="AA26" s="123"/>
    </row>
    <row r="27" spans="1:27" ht="12.75" customHeight="1" x14ac:dyDescent="0.2">
      <c r="A27" s="120" t="s">
        <v>87</v>
      </c>
      <c r="B27" s="121" t="s">
        <v>14</v>
      </c>
      <c r="C27" s="121" t="s">
        <v>14</v>
      </c>
      <c r="D27" s="121" t="s">
        <v>14</v>
      </c>
      <c r="E27" s="121" t="s">
        <v>14</v>
      </c>
      <c r="F27" s="121" t="s">
        <v>14</v>
      </c>
      <c r="G27" s="121">
        <v>4539.4971370697021</v>
      </c>
      <c r="H27" s="121">
        <v>14.964756965637207</v>
      </c>
      <c r="I27" s="121">
        <v>38.061973571777344</v>
      </c>
      <c r="J27" s="121" t="s">
        <v>14</v>
      </c>
      <c r="K27" s="121">
        <v>6410.1182546615601</v>
      </c>
      <c r="L27" s="121" t="s">
        <v>14</v>
      </c>
      <c r="M27" s="122" t="s">
        <v>14</v>
      </c>
      <c r="N27" s="122">
        <v>5811.9441108703613</v>
      </c>
      <c r="O27" s="118">
        <v>16814.586233139038</v>
      </c>
      <c r="P27" s="119"/>
      <c r="Q27" s="119"/>
      <c r="R27" s="119"/>
      <c r="S27" s="119"/>
      <c r="T27" s="108"/>
      <c r="U27" s="109"/>
      <c r="V27" s="109"/>
      <c r="W27" s="109"/>
      <c r="X27" s="109"/>
      <c r="Y27" s="109"/>
      <c r="Z27" s="109"/>
      <c r="AA27" s="123"/>
    </row>
    <row r="28" spans="1:27" ht="12.75" customHeight="1" x14ac:dyDescent="0.2">
      <c r="A28" s="120" t="s">
        <v>88</v>
      </c>
      <c r="B28" s="121" t="s">
        <v>14</v>
      </c>
      <c r="C28" s="121" t="s">
        <v>14</v>
      </c>
      <c r="D28" s="121" t="s">
        <v>14</v>
      </c>
      <c r="E28" s="121" t="s">
        <v>14</v>
      </c>
      <c r="F28" s="121" t="s">
        <v>14</v>
      </c>
      <c r="G28" s="121">
        <v>425.30902099609375</v>
      </c>
      <c r="H28" s="121" t="s">
        <v>14</v>
      </c>
      <c r="I28" s="121" t="s">
        <v>14</v>
      </c>
      <c r="J28" s="121" t="s">
        <v>14</v>
      </c>
      <c r="K28" s="121" t="s">
        <v>14</v>
      </c>
      <c r="L28" s="121" t="s">
        <v>14</v>
      </c>
      <c r="M28" s="122" t="s">
        <v>14</v>
      </c>
      <c r="N28" s="122">
        <v>116.63674926757813</v>
      </c>
      <c r="O28" s="118">
        <v>541.94577026367188</v>
      </c>
      <c r="P28" s="107"/>
      <c r="Q28" s="119"/>
      <c r="R28" s="107"/>
      <c r="S28" s="107"/>
      <c r="T28" s="108"/>
      <c r="U28" s="109"/>
      <c r="V28" s="109"/>
      <c r="W28" s="109"/>
      <c r="X28" s="109"/>
      <c r="Y28" s="109"/>
      <c r="Z28" s="109"/>
      <c r="AA28" s="123"/>
    </row>
    <row r="29" spans="1:27" ht="12.75" customHeight="1" x14ac:dyDescent="0.2">
      <c r="A29" s="120" t="s">
        <v>89</v>
      </c>
      <c r="B29" s="121" t="s">
        <v>14</v>
      </c>
      <c r="C29" s="121" t="s">
        <v>14</v>
      </c>
      <c r="D29" s="121" t="s">
        <v>14</v>
      </c>
      <c r="E29" s="121" t="s">
        <v>14</v>
      </c>
      <c r="F29" s="121" t="s">
        <v>14</v>
      </c>
      <c r="G29" s="121" t="s">
        <v>14</v>
      </c>
      <c r="H29" s="121" t="s">
        <v>14</v>
      </c>
      <c r="I29" s="121" t="s">
        <v>14</v>
      </c>
      <c r="J29" s="121" t="s">
        <v>14</v>
      </c>
      <c r="K29" s="121" t="s">
        <v>14</v>
      </c>
      <c r="L29" s="121" t="s">
        <v>14</v>
      </c>
      <c r="M29" s="122" t="s">
        <v>14</v>
      </c>
      <c r="N29" s="122">
        <v>409.97316360473633</v>
      </c>
      <c r="O29" s="118">
        <v>409.97316360473633</v>
      </c>
      <c r="P29" s="107"/>
      <c r="Q29" s="119"/>
      <c r="R29" s="107"/>
      <c r="S29" s="107"/>
      <c r="T29" s="108"/>
      <c r="U29" s="109"/>
      <c r="V29" s="109"/>
      <c r="W29" s="109"/>
      <c r="X29" s="109"/>
      <c r="Y29" s="109"/>
      <c r="Z29" s="109"/>
      <c r="AA29" s="123"/>
    </row>
    <row r="30" spans="1:27" ht="12.75" customHeight="1" x14ac:dyDescent="0.2">
      <c r="A30" s="120" t="s">
        <v>90</v>
      </c>
      <c r="B30" s="121" t="s">
        <v>14</v>
      </c>
      <c r="C30" s="121" t="s">
        <v>14</v>
      </c>
      <c r="D30" s="121" t="s">
        <v>14</v>
      </c>
      <c r="E30" s="121" t="s">
        <v>14</v>
      </c>
      <c r="F30" s="121" t="s">
        <v>14</v>
      </c>
      <c r="G30" s="121" t="s">
        <v>14</v>
      </c>
      <c r="H30" s="121" t="s">
        <v>14</v>
      </c>
      <c r="I30" s="121" t="s">
        <v>14</v>
      </c>
      <c r="J30" s="121" t="s">
        <v>14</v>
      </c>
      <c r="K30" s="121">
        <v>52.059169769287109</v>
      </c>
      <c r="L30" s="121" t="s">
        <v>14</v>
      </c>
      <c r="M30" s="121" t="s">
        <v>14</v>
      </c>
      <c r="N30" s="121">
        <v>11.84184741973877</v>
      </c>
      <c r="O30" s="118">
        <v>63.901017189025879</v>
      </c>
      <c r="P30" s="119"/>
      <c r="Q30" s="119"/>
      <c r="R30" s="119"/>
      <c r="S30" s="119"/>
      <c r="T30" s="108"/>
      <c r="U30" s="109"/>
      <c r="V30" s="109"/>
      <c r="W30" s="109"/>
      <c r="X30" s="109"/>
      <c r="Y30" s="109"/>
      <c r="Z30" s="109"/>
      <c r="AA30" s="123"/>
    </row>
    <row r="31" spans="1:27" ht="12.75" customHeight="1" x14ac:dyDescent="0.2">
      <c r="A31" s="120" t="s">
        <v>91</v>
      </c>
      <c r="B31" s="121" t="s">
        <v>14</v>
      </c>
      <c r="C31" s="121" t="s">
        <v>14</v>
      </c>
      <c r="D31" s="121" t="s">
        <v>14</v>
      </c>
      <c r="E31" s="121" t="s">
        <v>14</v>
      </c>
      <c r="F31" s="121" t="s">
        <v>14</v>
      </c>
      <c r="G31" s="121" t="s">
        <v>14</v>
      </c>
      <c r="H31" s="121" t="s">
        <v>14</v>
      </c>
      <c r="I31" s="121" t="s">
        <v>14</v>
      </c>
      <c r="J31" s="121" t="s">
        <v>14</v>
      </c>
      <c r="K31" s="121">
        <v>52.059169769287109</v>
      </c>
      <c r="L31" s="121">
        <v>112.33099365234375</v>
      </c>
      <c r="M31" s="121" t="s">
        <v>14</v>
      </c>
      <c r="N31" s="121" t="s">
        <v>14</v>
      </c>
      <c r="O31" s="118">
        <v>164.39016342163086</v>
      </c>
      <c r="P31" s="119"/>
      <c r="Q31" s="119"/>
      <c r="R31" s="119"/>
      <c r="S31" s="119"/>
      <c r="T31" s="108"/>
      <c r="U31" s="109"/>
      <c r="V31" s="109"/>
      <c r="W31" s="109"/>
      <c r="X31" s="109"/>
      <c r="Y31" s="109"/>
      <c r="Z31" s="109"/>
      <c r="AA31" s="123"/>
    </row>
    <row r="32" spans="1:27" ht="12.75" customHeight="1" x14ac:dyDescent="0.2">
      <c r="A32" s="120" t="s">
        <v>92</v>
      </c>
      <c r="B32" s="121" t="s">
        <v>14</v>
      </c>
      <c r="C32" s="121" t="s">
        <v>14</v>
      </c>
      <c r="D32" s="121">
        <v>6510.2674255371094</v>
      </c>
      <c r="E32" s="121" t="s">
        <v>14</v>
      </c>
      <c r="F32" s="121" t="s">
        <v>14</v>
      </c>
      <c r="G32" s="121" t="s">
        <v>14</v>
      </c>
      <c r="H32" s="121" t="s">
        <v>14</v>
      </c>
      <c r="I32" s="121" t="s">
        <v>14</v>
      </c>
      <c r="J32" s="121" t="s">
        <v>14</v>
      </c>
      <c r="K32" s="121" t="s">
        <v>14</v>
      </c>
      <c r="L32" s="121" t="s">
        <v>14</v>
      </c>
      <c r="M32" s="121" t="s">
        <v>14</v>
      </c>
      <c r="N32" s="121" t="s">
        <v>14</v>
      </c>
      <c r="O32" s="118">
        <v>6510.2674255371094</v>
      </c>
      <c r="P32" s="119"/>
      <c r="Q32" s="119"/>
      <c r="R32" s="119"/>
      <c r="S32" s="119"/>
      <c r="T32" s="108"/>
      <c r="U32" s="109"/>
      <c r="V32" s="109"/>
      <c r="W32" s="109"/>
      <c r="X32" s="109"/>
      <c r="Y32" s="109"/>
      <c r="Z32" s="109"/>
      <c r="AA32" s="123"/>
    </row>
    <row r="33" spans="1:27" ht="12.75" customHeight="1" x14ac:dyDescent="0.2">
      <c r="A33" s="120" t="s">
        <v>93</v>
      </c>
      <c r="B33" s="121" t="s">
        <v>14</v>
      </c>
      <c r="C33" s="121" t="s">
        <v>14</v>
      </c>
      <c r="D33" s="121" t="s">
        <v>14</v>
      </c>
      <c r="E33" s="121" t="s">
        <v>14</v>
      </c>
      <c r="F33" s="121" t="s">
        <v>14</v>
      </c>
      <c r="G33" s="121" t="s">
        <v>14</v>
      </c>
      <c r="H33" s="121">
        <v>40.344993591308594</v>
      </c>
      <c r="I33" s="121" t="s">
        <v>14</v>
      </c>
      <c r="J33" s="121" t="s">
        <v>14</v>
      </c>
      <c r="K33" s="121">
        <v>78.27685546875</v>
      </c>
      <c r="L33" s="121">
        <v>104.6954231262207</v>
      </c>
      <c r="M33" s="121" t="s">
        <v>14</v>
      </c>
      <c r="N33" s="121">
        <v>60.676567077636719</v>
      </c>
      <c r="O33" s="118">
        <v>283.99383926391602</v>
      </c>
      <c r="P33" s="119"/>
      <c r="Q33" s="119"/>
      <c r="R33" s="119"/>
      <c r="S33" s="119"/>
      <c r="T33" s="108"/>
      <c r="U33" s="109"/>
      <c r="V33" s="109"/>
      <c r="W33" s="109"/>
      <c r="X33" s="109"/>
      <c r="Y33" s="109"/>
      <c r="Z33" s="109"/>
      <c r="AA33" s="123"/>
    </row>
    <row r="34" spans="1:27" ht="12.75" customHeight="1" x14ac:dyDescent="0.2">
      <c r="A34" s="120" t="s">
        <v>94</v>
      </c>
      <c r="B34" s="121" t="s">
        <v>14</v>
      </c>
      <c r="C34" s="121" t="s">
        <v>14</v>
      </c>
      <c r="D34" s="121">
        <v>2129.9692077636719</v>
      </c>
      <c r="E34" s="121" t="s">
        <v>14</v>
      </c>
      <c r="F34" s="121" t="s">
        <v>14</v>
      </c>
      <c r="G34" s="121" t="s">
        <v>14</v>
      </c>
      <c r="H34" s="121" t="s">
        <v>14</v>
      </c>
      <c r="I34" s="121" t="s">
        <v>14</v>
      </c>
      <c r="J34" s="121" t="s">
        <v>14</v>
      </c>
      <c r="K34" s="121" t="s">
        <v>14</v>
      </c>
      <c r="L34" s="121" t="s">
        <v>14</v>
      </c>
      <c r="M34" s="121" t="s">
        <v>14</v>
      </c>
      <c r="N34" s="121" t="s">
        <v>14</v>
      </c>
      <c r="O34" s="118">
        <v>2129.9692077636719</v>
      </c>
      <c r="P34" s="119"/>
      <c r="Q34" s="119"/>
      <c r="R34" s="119"/>
      <c r="S34" s="119"/>
      <c r="T34" s="108"/>
      <c r="U34" s="109"/>
      <c r="V34" s="123"/>
      <c r="W34" s="109"/>
      <c r="X34" s="123"/>
      <c r="Y34" s="123"/>
      <c r="Z34" s="123"/>
      <c r="AA34" s="123"/>
    </row>
    <row r="35" spans="1:27" ht="12.75" customHeight="1" x14ac:dyDescent="0.2">
      <c r="A35" s="120" t="s">
        <v>95</v>
      </c>
      <c r="B35" s="121" t="s">
        <v>14</v>
      </c>
      <c r="C35" s="121" t="s">
        <v>14</v>
      </c>
      <c r="D35" s="121">
        <v>459.7457275390625</v>
      </c>
      <c r="E35" s="121" t="s">
        <v>14</v>
      </c>
      <c r="F35" s="121" t="s">
        <v>14</v>
      </c>
      <c r="G35" s="121" t="s">
        <v>14</v>
      </c>
      <c r="H35" s="121" t="s">
        <v>14</v>
      </c>
      <c r="I35" s="121" t="s">
        <v>14</v>
      </c>
      <c r="J35" s="121" t="s">
        <v>14</v>
      </c>
      <c r="K35" s="121" t="s">
        <v>14</v>
      </c>
      <c r="L35" s="121" t="s">
        <v>14</v>
      </c>
      <c r="M35" s="121" t="s">
        <v>14</v>
      </c>
      <c r="N35" s="121" t="s">
        <v>14</v>
      </c>
      <c r="O35" s="118">
        <v>459.7457275390625</v>
      </c>
      <c r="P35" s="119"/>
      <c r="Q35" s="119"/>
      <c r="R35" s="119"/>
      <c r="S35" s="119"/>
      <c r="T35" s="108"/>
      <c r="U35" s="109"/>
      <c r="V35" s="109"/>
      <c r="W35" s="109"/>
      <c r="X35" s="109"/>
      <c r="Y35" s="109"/>
      <c r="Z35" s="109"/>
      <c r="AA35" s="123"/>
    </row>
    <row r="36" spans="1:27" ht="12.75" customHeight="1" x14ac:dyDescent="0.2">
      <c r="A36" s="120" t="s">
        <v>96</v>
      </c>
      <c r="B36" s="121" t="s">
        <v>14</v>
      </c>
      <c r="C36" s="121" t="s">
        <v>14</v>
      </c>
      <c r="D36" s="121">
        <v>153.2548828125</v>
      </c>
      <c r="E36" s="121" t="s">
        <v>14</v>
      </c>
      <c r="F36" s="121">
        <v>398.5</v>
      </c>
      <c r="G36" s="121" t="s">
        <v>14</v>
      </c>
      <c r="H36" s="121" t="s">
        <v>14</v>
      </c>
      <c r="I36" s="121" t="s">
        <v>14</v>
      </c>
      <c r="J36" s="121" t="s">
        <v>14</v>
      </c>
      <c r="K36" s="121" t="s">
        <v>14</v>
      </c>
      <c r="L36" s="121" t="s">
        <v>14</v>
      </c>
      <c r="M36" s="122" t="s">
        <v>14</v>
      </c>
      <c r="N36" s="122" t="s">
        <v>14</v>
      </c>
      <c r="O36" s="118">
        <v>551.7548828125</v>
      </c>
      <c r="P36" s="107"/>
      <c r="Q36" s="107"/>
      <c r="R36" s="107"/>
      <c r="S36" s="107"/>
      <c r="T36" s="108"/>
      <c r="U36" s="109"/>
      <c r="V36" s="109"/>
      <c r="W36" s="109"/>
      <c r="X36" s="109"/>
      <c r="Y36" s="109"/>
      <c r="Z36" s="109"/>
      <c r="AA36" s="123"/>
    </row>
    <row r="37" spans="1:27" ht="12.75" customHeight="1" x14ac:dyDescent="0.2">
      <c r="A37" s="120" t="s">
        <v>97</v>
      </c>
      <c r="B37" s="121" t="s">
        <v>14</v>
      </c>
      <c r="C37" s="121" t="s">
        <v>14</v>
      </c>
      <c r="D37" s="121">
        <v>1869.5159454345703</v>
      </c>
      <c r="E37" s="121" t="s">
        <v>14</v>
      </c>
      <c r="F37" s="121">
        <v>1195.5</v>
      </c>
      <c r="G37" s="121" t="s">
        <v>14</v>
      </c>
      <c r="H37" s="121" t="s">
        <v>14</v>
      </c>
      <c r="I37" s="121" t="s">
        <v>14</v>
      </c>
      <c r="J37" s="121" t="s">
        <v>14</v>
      </c>
      <c r="K37" s="121" t="s">
        <v>14</v>
      </c>
      <c r="L37" s="121" t="s">
        <v>14</v>
      </c>
      <c r="M37" s="122" t="s">
        <v>14</v>
      </c>
      <c r="N37" s="122" t="s">
        <v>14</v>
      </c>
      <c r="O37" s="118">
        <v>3065.0159454345703</v>
      </c>
      <c r="P37" s="119"/>
      <c r="Q37" s="119"/>
      <c r="R37" s="119"/>
      <c r="S37" s="119"/>
      <c r="T37" s="108"/>
      <c r="U37" s="109"/>
      <c r="V37" s="109"/>
      <c r="W37" s="109"/>
      <c r="X37" s="109"/>
      <c r="Y37" s="109"/>
      <c r="Z37" s="109"/>
      <c r="AA37" s="123"/>
    </row>
    <row r="38" spans="1:27" ht="12.75" customHeight="1" x14ac:dyDescent="0.2">
      <c r="A38" s="120" t="s">
        <v>98</v>
      </c>
      <c r="B38" s="121" t="s">
        <v>14</v>
      </c>
      <c r="C38" s="121" t="s">
        <v>14</v>
      </c>
      <c r="D38" s="121" t="s">
        <v>14</v>
      </c>
      <c r="E38" s="121" t="s">
        <v>14</v>
      </c>
      <c r="F38" s="121" t="s">
        <v>14</v>
      </c>
      <c r="G38" s="121">
        <v>461.55158615112305</v>
      </c>
      <c r="H38" s="121" t="s">
        <v>14</v>
      </c>
      <c r="I38" s="121" t="s">
        <v>14</v>
      </c>
      <c r="J38" s="121" t="s">
        <v>14</v>
      </c>
      <c r="K38" s="121">
        <v>192.96421051025391</v>
      </c>
      <c r="L38" s="121" t="s">
        <v>14</v>
      </c>
      <c r="M38" s="122" t="s">
        <v>14</v>
      </c>
      <c r="N38" s="122" t="s">
        <v>14</v>
      </c>
      <c r="O38" s="118">
        <v>654.51579666137695</v>
      </c>
      <c r="P38" s="119"/>
      <c r="Q38" s="119"/>
      <c r="R38" s="119"/>
      <c r="S38" s="119"/>
      <c r="T38" s="108"/>
      <c r="U38" s="109"/>
      <c r="V38" s="109"/>
      <c r="W38" s="109"/>
      <c r="X38" s="109"/>
      <c r="Y38" s="109"/>
      <c r="Z38" s="109"/>
      <c r="AA38" s="123"/>
    </row>
    <row r="39" spans="1:27" ht="12.75" customHeight="1" x14ac:dyDescent="0.2">
      <c r="A39" s="120" t="s">
        <v>99</v>
      </c>
      <c r="B39" s="121" t="s">
        <v>14</v>
      </c>
      <c r="C39" s="121" t="s">
        <v>14</v>
      </c>
      <c r="D39" s="121" t="s">
        <v>14</v>
      </c>
      <c r="E39" s="121" t="s">
        <v>14</v>
      </c>
      <c r="F39" s="121" t="s">
        <v>14</v>
      </c>
      <c r="G39" s="121">
        <v>283.29800415039063</v>
      </c>
      <c r="H39" s="121" t="s">
        <v>14</v>
      </c>
      <c r="I39" s="121" t="s">
        <v>14</v>
      </c>
      <c r="J39" s="121" t="s">
        <v>14</v>
      </c>
      <c r="K39" s="121">
        <v>302.71408081054688</v>
      </c>
      <c r="L39" s="121" t="s">
        <v>14</v>
      </c>
      <c r="M39" s="122" t="s">
        <v>14</v>
      </c>
      <c r="N39" s="122" t="s">
        <v>14</v>
      </c>
      <c r="O39" s="118">
        <v>586.0120849609375</v>
      </c>
      <c r="P39" s="119"/>
      <c r="Q39" s="119"/>
      <c r="R39" s="119"/>
      <c r="S39" s="119"/>
      <c r="T39" s="108"/>
      <c r="U39" s="109"/>
      <c r="V39" s="109"/>
      <c r="W39" s="109"/>
      <c r="X39" s="109"/>
      <c r="Y39" s="109"/>
      <c r="Z39" s="109"/>
      <c r="AA39" s="123"/>
    </row>
    <row r="40" spans="1:27" ht="12.75" customHeight="1" x14ac:dyDescent="0.2">
      <c r="A40" s="120" t="s">
        <v>100</v>
      </c>
      <c r="B40" s="121" t="s">
        <v>14</v>
      </c>
      <c r="C40" s="121" t="s">
        <v>14</v>
      </c>
      <c r="D40" s="121" t="s">
        <v>14</v>
      </c>
      <c r="E40" s="121" t="s">
        <v>14</v>
      </c>
      <c r="F40" s="121" t="s">
        <v>14</v>
      </c>
      <c r="G40" s="121" t="s">
        <v>14</v>
      </c>
      <c r="H40" s="121" t="s">
        <v>14</v>
      </c>
      <c r="I40" s="121" t="s">
        <v>14</v>
      </c>
      <c r="J40" s="121" t="s">
        <v>14</v>
      </c>
      <c r="K40" s="121" t="s">
        <v>14</v>
      </c>
      <c r="L40" s="121" t="s">
        <v>14</v>
      </c>
      <c r="M40" s="122">
        <v>42.491401672363281</v>
      </c>
      <c r="N40" s="122" t="s">
        <v>14</v>
      </c>
      <c r="O40" s="118">
        <v>42.491401672363281</v>
      </c>
      <c r="P40" s="119"/>
      <c r="Q40" s="119"/>
      <c r="R40" s="119"/>
      <c r="S40" s="119"/>
      <c r="T40" s="108"/>
      <c r="U40" s="123"/>
      <c r="V40" s="109"/>
      <c r="W40" s="109"/>
      <c r="X40" s="123"/>
      <c r="Y40" s="123"/>
      <c r="Z40" s="123"/>
      <c r="AA40" s="123"/>
    </row>
    <row r="41" spans="1:27" s="8" customFormat="1" x14ac:dyDescent="0.2">
      <c r="A41" s="99"/>
      <c r="B41" s="124"/>
      <c r="C41" s="125"/>
      <c r="D41" s="125"/>
      <c r="P41" s="94"/>
      <c r="Q41" s="94"/>
      <c r="R41" s="94"/>
      <c r="S41" s="94"/>
      <c r="T41" s="94"/>
      <c r="U41" s="94"/>
      <c r="V41" s="94"/>
      <c r="W41" s="94"/>
    </row>
    <row r="42" spans="1:27" s="8" customFormat="1" x14ac:dyDescent="0.2">
      <c r="A42" s="99"/>
      <c r="B42" s="124"/>
      <c r="C42" s="125"/>
      <c r="D42" s="125"/>
      <c r="P42" s="94"/>
      <c r="Q42" s="94"/>
      <c r="R42" s="94"/>
      <c r="S42" s="94"/>
      <c r="T42" s="94"/>
      <c r="U42" s="94"/>
      <c r="V42" s="94"/>
      <c r="W42" s="94"/>
    </row>
    <row r="43" spans="1:27" s="8" customFormat="1" x14ac:dyDescent="0.2">
      <c r="A43" s="99"/>
      <c r="B43" s="124"/>
      <c r="C43" s="125"/>
      <c r="D43" s="125"/>
      <c r="P43" s="94"/>
      <c r="Q43" s="94"/>
      <c r="R43" s="94"/>
      <c r="S43" s="94"/>
      <c r="T43" s="94"/>
      <c r="U43" s="94"/>
      <c r="V43" s="94"/>
      <c r="W43" s="94"/>
    </row>
    <row r="44" spans="1:27" s="8" customFormat="1" x14ac:dyDescent="0.2">
      <c r="A44" s="99"/>
      <c r="B44" s="124"/>
      <c r="C44" s="125"/>
      <c r="D44" s="125"/>
      <c r="P44" s="94"/>
      <c r="Q44" s="94"/>
      <c r="R44" s="94"/>
      <c r="S44" s="94"/>
      <c r="T44" s="94"/>
      <c r="U44" s="94"/>
      <c r="V44" s="94"/>
      <c r="W44" s="94"/>
    </row>
    <row r="45" spans="1:27" s="8" customFormat="1" x14ac:dyDescent="0.2">
      <c r="A45" s="99"/>
      <c r="B45" s="124"/>
      <c r="C45" s="125"/>
      <c r="D45" s="125"/>
      <c r="P45" s="94"/>
      <c r="Q45" s="94"/>
      <c r="R45" s="94"/>
      <c r="S45" s="94"/>
      <c r="T45" s="94"/>
      <c r="U45" s="94"/>
      <c r="V45" s="94"/>
      <c r="W45" s="94"/>
    </row>
    <row r="46" spans="1:27" s="8" customFormat="1" x14ac:dyDescent="0.2">
      <c r="A46" s="99"/>
      <c r="B46" s="124"/>
      <c r="C46" s="125"/>
      <c r="D46" s="125"/>
      <c r="P46" s="94"/>
      <c r="Q46" s="94"/>
      <c r="R46" s="94"/>
      <c r="S46" s="94"/>
      <c r="T46" s="94"/>
      <c r="U46" s="94"/>
      <c r="V46" s="94"/>
      <c r="W46" s="94"/>
    </row>
    <row r="47" spans="1:27" s="8" customFormat="1" x14ac:dyDescent="0.2">
      <c r="A47" s="99"/>
      <c r="B47" s="124"/>
      <c r="C47" s="125"/>
      <c r="D47" s="125"/>
      <c r="P47" s="94"/>
      <c r="Q47" s="94"/>
      <c r="R47" s="94"/>
      <c r="S47" s="94"/>
      <c r="T47" s="94"/>
      <c r="U47" s="94"/>
      <c r="V47" s="94"/>
      <c r="W47" s="94"/>
    </row>
    <row r="48" spans="1:27" s="8" customFormat="1" ht="15" x14ac:dyDescent="0.3">
      <c r="A48" s="126"/>
      <c r="B48" s="127"/>
      <c r="C48" s="128"/>
      <c r="D48" s="128"/>
      <c r="P48" s="94"/>
      <c r="Q48" s="94"/>
      <c r="R48" s="94"/>
      <c r="S48" s="94"/>
      <c r="T48" s="94"/>
      <c r="U48" s="94"/>
      <c r="V48" s="94"/>
      <c r="W48" s="94"/>
    </row>
    <row r="49" spans="1:23" s="8" customFormat="1" ht="15" x14ac:dyDescent="0.3">
      <c r="A49" s="126"/>
      <c r="B49" s="127"/>
      <c r="C49" s="128"/>
      <c r="D49" s="128"/>
      <c r="P49" s="94"/>
      <c r="Q49" s="94"/>
      <c r="R49" s="94"/>
      <c r="S49" s="94"/>
      <c r="T49" s="94"/>
      <c r="U49" s="94"/>
      <c r="V49" s="94"/>
      <c r="W49" s="94"/>
    </row>
    <row r="50" spans="1:23" s="8" customFormat="1" x14ac:dyDescent="0.2">
      <c r="A50" s="99"/>
      <c r="C50" s="125"/>
      <c r="D50" s="125"/>
      <c r="P50" s="94"/>
      <c r="Q50" s="94"/>
      <c r="R50" s="94"/>
      <c r="S50" s="94"/>
      <c r="T50" s="94"/>
      <c r="U50" s="94"/>
      <c r="V50" s="94"/>
      <c r="W50" s="94"/>
    </row>
    <row r="51" spans="1:23" s="8" customFormat="1" x14ac:dyDescent="0.2">
      <c r="A51" s="99"/>
      <c r="B51" s="124"/>
      <c r="C51" s="125"/>
      <c r="D51" s="125"/>
      <c r="P51" s="94"/>
      <c r="Q51" s="94"/>
      <c r="R51" s="94"/>
      <c r="S51" s="94"/>
      <c r="T51" s="94"/>
      <c r="U51" s="94"/>
      <c r="V51" s="94"/>
      <c r="W51" s="94"/>
    </row>
    <row r="52" spans="1:23" s="8" customFormat="1" x14ac:dyDescent="0.2">
      <c r="A52" s="99"/>
      <c r="B52" s="124"/>
      <c r="C52" s="125"/>
      <c r="D52" s="125"/>
      <c r="P52" s="94"/>
      <c r="Q52" s="94"/>
      <c r="R52" s="94"/>
      <c r="S52" s="94"/>
      <c r="T52" s="94"/>
      <c r="U52" s="94"/>
      <c r="V52" s="94"/>
      <c r="W52" s="94"/>
    </row>
    <row r="53" spans="1:23" s="8" customFormat="1" x14ac:dyDescent="0.2">
      <c r="A53" s="99"/>
      <c r="B53" s="124"/>
      <c r="C53" s="125"/>
      <c r="D53" s="125"/>
      <c r="P53" s="94"/>
      <c r="Q53" s="94"/>
      <c r="R53" s="94"/>
      <c r="S53" s="94"/>
      <c r="T53" s="94"/>
      <c r="U53" s="94"/>
      <c r="V53" s="94"/>
      <c r="W53" s="94"/>
    </row>
    <row r="54" spans="1:23" s="8" customFormat="1" x14ac:dyDescent="0.2">
      <c r="A54" s="99"/>
      <c r="B54" s="124"/>
      <c r="C54" s="125"/>
      <c r="D54" s="125"/>
      <c r="P54" s="94"/>
      <c r="Q54" s="94"/>
      <c r="R54" s="94"/>
      <c r="S54" s="94"/>
      <c r="T54" s="94"/>
      <c r="U54" s="94"/>
      <c r="V54" s="94"/>
      <c r="W54" s="94"/>
    </row>
    <row r="55" spans="1:23" s="8" customFormat="1" x14ac:dyDescent="0.2">
      <c r="A55" s="99"/>
      <c r="B55" s="124"/>
      <c r="C55" s="125"/>
      <c r="D55" s="125"/>
      <c r="P55" s="94"/>
      <c r="Q55" s="94"/>
      <c r="R55" s="94"/>
      <c r="S55" s="94"/>
      <c r="T55" s="94"/>
      <c r="U55" s="94"/>
      <c r="V55" s="94"/>
      <c r="W55" s="94"/>
    </row>
    <row r="56" spans="1:23" s="8" customFormat="1" x14ac:dyDescent="0.2">
      <c r="A56" s="99"/>
      <c r="B56" s="129"/>
      <c r="C56" s="125"/>
      <c r="D56" s="125"/>
      <c r="P56" s="94"/>
      <c r="Q56" s="94"/>
      <c r="R56" s="94"/>
      <c r="S56" s="94"/>
      <c r="T56" s="94"/>
      <c r="U56" s="94"/>
      <c r="V56" s="94"/>
      <c r="W56" s="94"/>
    </row>
    <row r="57" spans="1:23" s="8" customFormat="1" x14ac:dyDescent="0.2">
      <c r="A57" s="99"/>
      <c r="B57" s="130"/>
      <c r="C57" s="125"/>
      <c r="D57" s="125"/>
      <c r="P57" s="94"/>
      <c r="Q57" s="94"/>
      <c r="R57" s="94"/>
      <c r="S57" s="94"/>
      <c r="T57" s="94"/>
      <c r="U57" s="94"/>
      <c r="V57" s="94"/>
      <c r="W57" s="94"/>
    </row>
    <row r="58" spans="1:23" s="8" customFormat="1" x14ac:dyDescent="0.2">
      <c r="A58" s="99"/>
      <c r="B58" s="131"/>
      <c r="C58" s="125"/>
      <c r="D58" s="125"/>
      <c r="P58" s="94"/>
      <c r="Q58" s="94"/>
      <c r="R58" s="94"/>
      <c r="S58" s="94"/>
      <c r="T58" s="94"/>
      <c r="U58" s="94"/>
      <c r="V58" s="94"/>
      <c r="W58" s="94"/>
    </row>
    <row r="59" spans="1:23" s="8" customFormat="1" x14ac:dyDescent="0.2">
      <c r="A59" s="99"/>
      <c r="B59" s="104"/>
      <c r="C59" s="132"/>
      <c r="D59" s="132"/>
      <c r="P59" s="94"/>
      <c r="Q59" s="94"/>
      <c r="R59" s="94"/>
      <c r="S59" s="94"/>
      <c r="T59" s="94"/>
      <c r="U59" s="94"/>
      <c r="V59" s="94"/>
      <c r="W59" s="94"/>
    </row>
    <row r="60" spans="1:23" s="8" customFormat="1" x14ac:dyDescent="0.2">
      <c r="A60" s="99"/>
      <c r="B60" s="124"/>
      <c r="C60" s="125"/>
      <c r="D60" s="125"/>
      <c r="P60" s="94"/>
      <c r="Q60" s="94"/>
      <c r="R60" s="94"/>
      <c r="S60" s="94"/>
      <c r="T60" s="94"/>
      <c r="U60" s="94"/>
      <c r="V60" s="94"/>
      <c r="W60" s="94"/>
    </row>
    <row r="61" spans="1:23" s="8" customFormat="1" x14ac:dyDescent="0.2">
      <c r="A61" s="99"/>
      <c r="B61" s="124"/>
      <c r="C61" s="125"/>
      <c r="D61" s="125"/>
      <c r="P61" s="94"/>
      <c r="Q61" s="94"/>
      <c r="R61" s="94"/>
      <c r="S61" s="94"/>
      <c r="T61" s="94"/>
      <c r="U61" s="94"/>
      <c r="V61" s="94"/>
      <c r="W61" s="94"/>
    </row>
    <row r="62" spans="1:23" s="8" customFormat="1" x14ac:dyDescent="0.2">
      <c r="A62" s="99"/>
      <c r="B62" s="124"/>
      <c r="C62" s="125"/>
      <c r="D62" s="125"/>
      <c r="P62" s="94"/>
      <c r="Q62" s="94"/>
      <c r="R62" s="94"/>
      <c r="S62" s="94"/>
      <c r="T62" s="94"/>
      <c r="U62" s="94"/>
      <c r="V62" s="94"/>
      <c r="W62" s="94"/>
    </row>
    <row r="63" spans="1:23" s="8" customFormat="1" x14ac:dyDescent="0.2">
      <c r="A63" s="99"/>
      <c r="B63" s="124"/>
      <c r="C63" s="125"/>
      <c r="D63" s="125"/>
      <c r="P63" s="94"/>
      <c r="Q63" s="94"/>
      <c r="R63" s="94"/>
      <c r="S63" s="94"/>
      <c r="T63" s="94"/>
      <c r="U63" s="94"/>
      <c r="V63" s="94"/>
      <c r="W63" s="94"/>
    </row>
    <row r="64" spans="1:23" s="8" customFormat="1" x14ac:dyDescent="0.2">
      <c r="A64" s="99"/>
      <c r="B64" s="124"/>
      <c r="C64" s="125"/>
      <c r="D64" s="125"/>
      <c r="P64" s="94"/>
      <c r="Q64" s="94"/>
      <c r="R64" s="94"/>
      <c r="S64" s="94"/>
      <c r="T64" s="94"/>
      <c r="U64" s="94"/>
      <c r="V64" s="94"/>
      <c r="W64" s="94"/>
    </row>
    <row r="65" spans="1:23" s="8" customFormat="1" x14ac:dyDescent="0.2">
      <c r="A65" s="99"/>
      <c r="B65" s="124"/>
      <c r="C65" s="125"/>
      <c r="D65" s="125"/>
      <c r="P65" s="94"/>
      <c r="Q65" s="94"/>
      <c r="R65" s="94"/>
      <c r="S65" s="94"/>
      <c r="T65" s="94"/>
      <c r="U65" s="94"/>
      <c r="V65" s="94"/>
      <c r="W65" s="94"/>
    </row>
    <row r="66" spans="1:23" s="8" customFormat="1" x14ac:dyDescent="0.2">
      <c r="A66" s="99"/>
      <c r="B66" s="124"/>
      <c r="C66" s="125"/>
      <c r="D66" s="125"/>
      <c r="P66" s="94"/>
      <c r="Q66" s="94"/>
      <c r="R66" s="94"/>
      <c r="S66" s="94"/>
      <c r="T66" s="94"/>
      <c r="U66" s="94"/>
      <c r="V66" s="94"/>
      <c r="W66" s="94"/>
    </row>
    <row r="67" spans="1:23" s="8" customFormat="1" x14ac:dyDescent="0.2">
      <c r="A67" s="99"/>
      <c r="B67" s="124"/>
      <c r="C67" s="125"/>
      <c r="D67" s="125"/>
      <c r="P67" s="94"/>
      <c r="Q67" s="94"/>
      <c r="R67" s="94"/>
      <c r="S67" s="94"/>
      <c r="T67" s="94"/>
      <c r="U67" s="94"/>
      <c r="V67" s="94"/>
      <c r="W67" s="94"/>
    </row>
    <row r="68" spans="1:23" s="8" customFormat="1" x14ac:dyDescent="0.2">
      <c r="A68" s="99"/>
      <c r="B68" s="124"/>
      <c r="C68" s="125"/>
      <c r="D68" s="125"/>
      <c r="P68" s="94"/>
      <c r="Q68" s="94"/>
      <c r="R68" s="94"/>
      <c r="S68" s="94"/>
      <c r="T68" s="94"/>
      <c r="U68" s="94"/>
      <c r="V68" s="94"/>
      <c r="W68" s="94"/>
    </row>
    <row r="69" spans="1:23" s="8" customFormat="1" x14ac:dyDescent="0.2">
      <c r="A69" s="99"/>
      <c r="B69" s="124"/>
      <c r="C69" s="125"/>
      <c r="D69" s="125"/>
      <c r="P69" s="94"/>
      <c r="Q69" s="94"/>
      <c r="R69" s="94"/>
      <c r="S69" s="94"/>
      <c r="T69" s="94"/>
      <c r="U69" s="94"/>
      <c r="V69" s="94"/>
      <c r="W69" s="94"/>
    </row>
    <row r="70" spans="1:23" s="8" customFormat="1" x14ac:dyDescent="0.2">
      <c r="A70" s="99"/>
      <c r="B70" s="124"/>
      <c r="C70" s="125"/>
      <c r="D70" s="125"/>
      <c r="P70" s="94"/>
      <c r="Q70" s="94"/>
      <c r="R70" s="94"/>
      <c r="S70" s="94"/>
      <c r="T70" s="94"/>
      <c r="U70" s="94"/>
      <c r="V70" s="94"/>
      <c r="W70" s="94"/>
    </row>
    <row r="71" spans="1:23" s="8" customFormat="1" ht="15" x14ac:dyDescent="0.3">
      <c r="A71" s="126"/>
      <c r="B71" s="127"/>
      <c r="C71" s="128"/>
      <c r="D71" s="128"/>
      <c r="P71" s="94"/>
      <c r="Q71" s="94"/>
      <c r="R71" s="94"/>
      <c r="S71" s="94"/>
      <c r="T71" s="94"/>
      <c r="U71" s="94"/>
      <c r="V71" s="94"/>
      <c r="W71" s="94"/>
    </row>
    <row r="72" spans="1:23" s="8" customFormat="1" ht="15" x14ac:dyDescent="0.3">
      <c r="A72" s="126"/>
      <c r="B72" s="127"/>
      <c r="C72" s="128"/>
      <c r="D72" s="128"/>
      <c r="P72" s="94"/>
      <c r="Q72" s="94"/>
      <c r="R72" s="94"/>
      <c r="S72" s="94"/>
      <c r="T72" s="94"/>
      <c r="U72" s="94"/>
      <c r="V72" s="94"/>
      <c r="W72" s="94"/>
    </row>
    <row r="73" spans="1:23" s="8" customFormat="1" ht="15" x14ac:dyDescent="0.3">
      <c r="A73" s="126"/>
      <c r="B73" s="127"/>
      <c r="C73" s="128"/>
      <c r="D73" s="128"/>
      <c r="P73" s="94"/>
      <c r="Q73" s="94"/>
      <c r="R73" s="94"/>
      <c r="S73" s="94"/>
      <c r="T73" s="94"/>
      <c r="U73" s="94"/>
      <c r="V73" s="94"/>
      <c r="W73" s="94"/>
    </row>
    <row r="74" spans="1:23" s="8" customFormat="1" ht="15" x14ac:dyDescent="0.3">
      <c r="A74" s="126"/>
      <c r="B74" s="127"/>
      <c r="C74" s="128"/>
      <c r="D74" s="128"/>
      <c r="P74" s="94"/>
      <c r="Q74" s="94"/>
      <c r="R74" s="94"/>
      <c r="S74" s="94"/>
      <c r="T74" s="94"/>
      <c r="U74" s="94"/>
      <c r="V74" s="94"/>
      <c r="W74" s="94"/>
    </row>
    <row r="75" spans="1:23" s="8" customFormat="1" ht="15" x14ac:dyDescent="0.3">
      <c r="A75" s="126"/>
      <c r="B75" s="127"/>
      <c r="C75" s="128"/>
      <c r="D75" s="128"/>
      <c r="P75" s="94"/>
      <c r="Q75" s="94"/>
      <c r="R75" s="94"/>
      <c r="S75" s="94"/>
      <c r="T75" s="94"/>
      <c r="U75" s="94"/>
      <c r="V75" s="94"/>
      <c r="W75" s="94"/>
    </row>
    <row r="76" spans="1:23" s="8" customFormat="1" x14ac:dyDescent="0.2">
      <c r="A76" s="99"/>
      <c r="B76" s="124"/>
      <c r="C76" s="125"/>
      <c r="D76" s="125"/>
      <c r="P76" s="94"/>
      <c r="Q76" s="94"/>
      <c r="R76" s="94"/>
      <c r="S76" s="94"/>
      <c r="T76" s="94"/>
      <c r="U76" s="94"/>
      <c r="V76" s="94"/>
      <c r="W76" s="94"/>
    </row>
    <row r="77" spans="1:23" s="8" customFormat="1" x14ac:dyDescent="0.2">
      <c r="A77" s="99"/>
      <c r="B77" s="124"/>
      <c r="C77" s="125"/>
      <c r="D77" s="125"/>
      <c r="P77" s="94"/>
      <c r="Q77" s="94"/>
      <c r="R77" s="94"/>
      <c r="S77" s="94"/>
      <c r="T77" s="94"/>
      <c r="U77" s="94"/>
      <c r="V77" s="94"/>
      <c r="W77" s="94"/>
    </row>
    <row r="78" spans="1:23" s="8" customFormat="1" x14ac:dyDescent="0.2">
      <c r="A78" s="99"/>
      <c r="B78" s="124"/>
      <c r="C78" s="125"/>
      <c r="D78" s="125"/>
      <c r="P78" s="94"/>
      <c r="Q78" s="94"/>
      <c r="R78" s="94"/>
      <c r="S78" s="94"/>
      <c r="T78" s="94"/>
      <c r="U78" s="94"/>
      <c r="V78" s="94"/>
      <c r="W78" s="94"/>
    </row>
    <row r="79" spans="1:23" s="8" customFormat="1" x14ac:dyDescent="0.2">
      <c r="A79" s="99"/>
      <c r="P79" s="94"/>
      <c r="Q79" s="94"/>
      <c r="R79" s="94"/>
      <c r="S79" s="94"/>
      <c r="T79" s="94"/>
      <c r="U79" s="94"/>
      <c r="V79" s="94"/>
      <c r="W79" s="94"/>
    </row>
    <row r="80" spans="1:23" s="8" customFormat="1" x14ac:dyDescent="0.2">
      <c r="A80" s="99"/>
      <c r="P80" s="94"/>
      <c r="Q80" s="94"/>
      <c r="R80" s="94"/>
      <c r="S80" s="94"/>
      <c r="T80" s="94"/>
      <c r="U80" s="94"/>
      <c r="V80" s="94"/>
      <c r="W80" s="94"/>
    </row>
    <row r="81" spans="1:23" s="8" customFormat="1" x14ac:dyDescent="0.2">
      <c r="A81" s="99"/>
      <c r="P81" s="94"/>
      <c r="Q81" s="94"/>
      <c r="R81" s="94"/>
      <c r="S81" s="94"/>
      <c r="T81" s="94"/>
      <c r="U81" s="94"/>
      <c r="V81" s="94"/>
      <c r="W81" s="94"/>
    </row>
    <row r="82" spans="1:23" s="8" customFormat="1" x14ac:dyDescent="0.2">
      <c r="A82" s="99"/>
      <c r="P82" s="94"/>
      <c r="Q82" s="94"/>
      <c r="R82" s="94"/>
      <c r="S82" s="94"/>
      <c r="T82" s="94"/>
      <c r="U82" s="94"/>
      <c r="V82" s="94"/>
      <c r="W82" s="94"/>
    </row>
    <row r="83" spans="1:23" s="8" customFormat="1" x14ac:dyDescent="0.2">
      <c r="A83" s="133"/>
      <c r="P83" s="94"/>
      <c r="Q83" s="94"/>
      <c r="R83" s="94"/>
      <c r="S83" s="94"/>
      <c r="T83" s="94"/>
      <c r="U83" s="94"/>
      <c r="V83" s="94"/>
      <c r="W83" s="94"/>
    </row>
    <row r="84" spans="1:23" s="8" customFormat="1" x14ac:dyDescent="0.2">
      <c r="B84" s="134"/>
      <c r="C84" s="134"/>
      <c r="D84" s="134"/>
      <c r="P84" s="94"/>
      <c r="Q84" s="94"/>
      <c r="R84" s="94"/>
      <c r="S84" s="94"/>
      <c r="T84" s="94"/>
      <c r="U84" s="94"/>
      <c r="V84" s="94"/>
      <c r="W84" s="94"/>
    </row>
    <row r="85" spans="1:23" s="8" customFormat="1" x14ac:dyDescent="0.2">
      <c r="A85" s="99"/>
      <c r="B85" s="124"/>
      <c r="C85" s="125"/>
      <c r="D85" s="125"/>
      <c r="P85" s="94"/>
      <c r="Q85" s="94"/>
      <c r="R85" s="94"/>
      <c r="S85" s="94"/>
      <c r="T85" s="94"/>
      <c r="U85" s="94"/>
      <c r="V85" s="94"/>
      <c r="W85" s="94"/>
    </row>
    <row r="86" spans="1:23" s="8" customFormat="1" x14ac:dyDescent="0.2">
      <c r="A86" s="99"/>
      <c r="B86" s="124"/>
      <c r="C86" s="125"/>
      <c r="D86" s="125"/>
      <c r="P86" s="94"/>
      <c r="Q86" s="94"/>
      <c r="R86" s="94"/>
      <c r="S86" s="94"/>
      <c r="T86" s="94"/>
      <c r="U86" s="94"/>
      <c r="V86" s="94"/>
      <c r="W86" s="94"/>
    </row>
    <row r="87" spans="1:23" s="8" customFormat="1" x14ac:dyDescent="0.2">
      <c r="A87" s="99"/>
      <c r="B87" s="124"/>
      <c r="C87" s="125"/>
      <c r="D87" s="125"/>
      <c r="P87" s="94"/>
      <c r="Q87" s="94"/>
      <c r="R87" s="94"/>
      <c r="S87" s="94"/>
      <c r="T87" s="94"/>
      <c r="U87" s="94"/>
      <c r="V87" s="94"/>
      <c r="W87" s="94"/>
    </row>
    <row r="88" spans="1:23" s="8" customFormat="1" x14ac:dyDescent="0.2">
      <c r="A88" s="99"/>
      <c r="B88" s="124"/>
      <c r="C88" s="125"/>
      <c r="D88" s="125"/>
      <c r="P88" s="94"/>
      <c r="Q88" s="94"/>
      <c r="R88" s="94"/>
      <c r="S88" s="94"/>
      <c r="T88" s="94"/>
      <c r="U88" s="94"/>
      <c r="V88" s="94"/>
      <c r="W88" s="94"/>
    </row>
    <row r="89" spans="1:23" s="8" customFormat="1" x14ac:dyDescent="0.2">
      <c r="A89" s="99"/>
      <c r="B89" s="124"/>
      <c r="C89" s="125"/>
      <c r="D89" s="125"/>
      <c r="P89" s="94"/>
      <c r="Q89" s="94"/>
      <c r="R89" s="94"/>
      <c r="S89" s="94"/>
      <c r="T89" s="94"/>
      <c r="U89" s="94"/>
      <c r="V89" s="94"/>
      <c r="W89" s="94"/>
    </row>
    <row r="90" spans="1:23" s="8" customFormat="1" x14ac:dyDescent="0.2">
      <c r="A90" s="99"/>
      <c r="B90" s="124"/>
      <c r="C90" s="125"/>
      <c r="D90" s="125"/>
      <c r="P90" s="94"/>
      <c r="Q90" s="94"/>
      <c r="R90" s="94"/>
      <c r="S90" s="94"/>
      <c r="T90" s="94"/>
      <c r="U90" s="94"/>
      <c r="V90" s="94"/>
      <c r="W90" s="94"/>
    </row>
    <row r="91" spans="1:23" s="8" customFormat="1" x14ac:dyDescent="0.2">
      <c r="A91" s="99"/>
      <c r="B91" s="124"/>
      <c r="C91" s="125"/>
      <c r="D91" s="125"/>
      <c r="P91" s="94"/>
      <c r="Q91" s="94"/>
      <c r="R91" s="94"/>
      <c r="S91" s="94"/>
      <c r="T91" s="94"/>
      <c r="U91" s="94"/>
      <c r="V91" s="94"/>
      <c r="W91" s="94"/>
    </row>
    <row r="92" spans="1:23" s="8" customFormat="1" x14ac:dyDescent="0.2">
      <c r="A92" s="99"/>
      <c r="B92" s="124"/>
      <c r="C92" s="125"/>
      <c r="D92" s="125"/>
      <c r="P92" s="94"/>
      <c r="Q92" s="94"/>
      <c r="R92" s="94"/>
      <c r="S92" s="94"/>
      <c r="T92" s="94"/>
      <c r="U92" s="94"/>
      <c r="V92" s="94"/>
      <c r="W92" s="94"/>
    </row>
    <row r="93" spans="1:23" s="8" customFormat="1" x14ac:dyDescent="0.2">
      <c r="A93" s="99"/>
      <c r="B93" s="124"/>
      <c r="C93" s="125"/>
      <c r="D93" s="125"/>
      <c r="P93" s="94"/>
      <c r="Q93" s="94"/>
      <c r="R93" s="94"/>
      <c r="S93" s="94"/>
      <c r="T93" s="94"/>
      <c r="U93" s="94"/>
      <c r="V93" s="94"/>
      <c r="W93" s="94"/>
    </row>
    <row r="94" spans="1:23" s="8" customFormat="1" x14ac:dyDescent="0.2">
      <c r="A94" s="99"/>
      <c r="B94" s="124"/>
      <c r="C94" s="125"/>
      <c r="D94" s="125"/>
      <c r="P94" s="94"/>
      <c r="Q94" s="94"/>
      <c r="R94" s="94"/>
      <c r="S94" s="94"/>
      <c r="T94" s="94"/>
      <c r="U94" s="94"/>
      <c r="V94" s="94"/>
      <c r="W94" s="94"/>
    </row>
    <row r="95" spans="1:23" s="8" customFormat="1" x14ac:dyDescent="0.2">
      <c r="A95" s="99"/>
      <c r="B95" s="124"/>
      <c r="C95" s="125"/>
      <c r="D95" s="125"/>
      <c r="P95" s="94"/>
      <c r="Q95" s="94"/>
      <c r="R95" s="94"/>
      <c r="S95" s="94"/>
      <c r="T95" s="94"/>
      <c r="U95" s="94"/>
      <c r="V95" s="94"/>
      <c r="W95" s="94"/>
    </row>
    <row r="96" spans="1:23" s="8" customFormat="1" x14ac:dyDescent="0.2">
      <c r="A96" s="99"/>
      <c r="C96" s="125"/>
      <c r="D96" s="125"/>
      <c r="P96" s="94"/>
      <c r="Q96" s="94"/>
      <c r="R96" s="94"/>
      <c r="S96" s="94"/>
      <c r="T96" s="94"/>
      <c r="U96" s="94"/>
      <c r="V96" s="94"/>
      <c r="W96" s="94"/>
    </row>
    <row r="97" spans="1:23" s="8" customFormat="1" x14ac:dyDescent="0.2">
      <c r="A97" s="99"/>
      <c r="B97" s="124"/>
      <c r="C97" s="125"/>
      <c r="D97" s="125"/>
      <c r="P97" s="94"/>
      <c r="Q97" s="94"/>
      <c r="R97" s="94"/>
      <c r="S97" s="94"/>
      <c r="T97" s="94"/>
      <c r="U97" s="94"/>
      <c r="V97" s="94"/>
      <c r="W97" s="94"/>
    </row>
    <row r="98" spans="1:23" s="8" customFormat="1" x14ac:dyDescent="0.2">
      <c r="A98" s="99"/>
      <c r="B98" s="124"/>
      <c r="C98" s="125"/>
      <c r="D98" s="125"/>
      <c r="P98" s="94"/>
      <c r="Q98" s="94"/>
      <c r="R98" s="94"/>
      <c r="S98" s="94"/>
      <c r="T98" s="94"/>
      <c r="U98" s="94"/>
      <c r="V98" s="94"/>
      <c r="W98" s="94"/>
    </row>
    <row r="99" spans="1:23" s="8" customFormat="1" x14ac:dyDescent="0.2">
      <c r="A99" s="99"/>
      <c r="B99" s="124"/>
      <c r="C99" s="125"/>
      <c r="D99" s="125"/>
      <c r="P99" s="94"/>
      <c r="Q99" s="94"/>
      <c r="R99" s="94"/>
      <c r="S99" s="94"/>
      <c r="T99" s="94"/>
      <c r="U99" s="94"/>
      <c r="V99" s="94"/>
      <c r="W99" s="94"/>
    </row>
    <row r="100" spans="1:23" s="8" customFormat="1" x14ac:dyDescent="0.2">
      <c r="A100" s="99"/>
      <c r="B100" s="124"/>
      <c r="C100" s="125"/>
      <c r="D100" s="125"/>
      <c r="P100" s="94"/>
      <c r="Q100" s="94"/>
      <c r="R100" s="94"/>
      <c r="S100" s="94"/>
      <c r="T100" s="94"/>
      <c r="U100" s="94"/>
      <c r="V100" s="94"/>
      <c r="W100" s="94"/>
    </row>
    <row r="101" spans="1:23" s="8" customFormat="1" x14ac:dyDescent="0.2">
      <c r="A101" s="99"/>
      <c r="B101" s="124"/>
      <c r="C101" s="125"/>
      <c r="D101" s="125"/>
      <c r="P101" s="94"/>
      <c r="Q101" s="94"/>
      <c r="R101" s="94"/>
      <c r="S101" s="94"/>
      <c r="T101" s="94"/>
      <c r="U101" s="94"/>
      <c r="V101" s="94"/>
      <c r="W101" s="94"/>
    </row>
    <row r="102" spans="1:23" s="8" customFormat="1" x14ac:dyDescent="0.2">
      <c r="A102" s="99"/>
      <c r="P102" s="94"/>
      <c r="Q102" s="94"/>
      <c r="R102" s="94"/>
      <c r="S102" s="94"/>
      <c r="T102" s="94"/>
      <c r="U102" s="94"/>
      <c r="V102" s="94"/>
      <c r="W102" s="94"/>
    </row>
    <row r="103" spans="1:23" s="8" customFormat="1" x14ac:dyDescent="0.2">
      <c r="A103" s="99"/>
      <c r="P103" s="94"/>
      <c r="Q103" s="94"/>
      <c r="R103" s="94"/>
      <c r="S103" s="94"/>
      <c r="T103" s="94"/>
      <c r="U103" s="94"/>
      <c r="V103" s="94"/>
      <c r="W103" s="94"/>
    </row>
    <row r="104" spans="1:23" s="8" customFormat="1" x14ac:dyDescent="0.2">
      <c r="A104" s="99"/>
      <c r="P104" s="94"/>
      <c r="Q104" s="94"/>
      <c r="R104" s="94"/>
      <c r="S104" s="94"/>
      <c r="T104" s="94"/>
      <c r="U104" s="94"/>
      <c r="V104" s="94"/>
      <c r="W104" s="94"/>
    </row>
    <row r="105" spans="1:23" s="8" customFormat="1" x14ac:dyDescent="0.2">
      <c r="A105" s="99"/>
      <c r="P105" s="94"/>
      <c r="Q105" s="94"/>
      <c r="R105" s="94"/>
      <c r="S105" s="94"/>
      <c r="T105" s="94"/>
      <c r="U105" s="94"/>
      <c r="V105" s="94"/>
      <c r="W105" s="94"/>
    </row>
    <row r="106" spans="1:23" s="8" customFormat="1" x14ac:dyDescent="0.2">
      <c r="P106" s="94"/>
      <c r="Q106" s="94"/>
      <c r="R106" s="94"/>
      <c r="S106" s="94"/>
      <c r="T106" s="94"/>
      <c r="U106" s="94"/>
      <c r="V106" s="94"/>
      <c r="W106" s="94"/>
    </row>
    <row r="107" spans="1:23" s="8" customFormat="1" x14ac:dyDescent="0.2">
      <c r="P107" s="94"/>
      <c r="Q107" s="94"/>
      <c r="R107" s="94"/>
      <c r="S107" s="94"/>
      <c r="T107" s="94"/>
      <c r="U107" s="94"/>
      <c r="V107" s="94"/>
      <c r="W107" s="94"/>
    </row>
    <row r="108" spans="1:23" s="8" customFormat="1" x14ac:dyDescent="0.2">
      <c r="A108" s="99"/>
      <c r="P108" s="94"/>
      <c r="Q108" s="94"/>
      <c r="R108" s="94"/>
      <c r="S108" s="94"/>
      <c r="T108" s="94"/>
      <c r="U108" s="94"/>
      <c r="V108" s="94"/>
      <c r="W108" s="94"/>
    </row>
    <row r="109" spans="1:23" s="8" customFormat="1" x14ac:dyDescent="0.2">
      <c r="A109" s="99"/>
      <c r="P109" s="94"/>
      <c r="Q109" s="94"/>
      <c r="R109" s="94"/>
      <c r="S109" s="94"/>
      <c r="T109" s="94"/>
      <c r="U109" s="94"/>
      <c r="V109" s="94"/>
      <c r="W109" s="94"/>
    </row>
    <row r="110" spans="1:23" s="8" customFormat="1" x14ac:dyDescent="0.2">
      <c r="A110" s="99"/>
      <c r="P110" s="94"/>
      <c r="Q110" s="94"/>
      <c r="R110" s="94"/>
      <c r="S110" s="94"/>
      <c r="T110" s="94"/>
      <c r="U110" s="94"/>
      <c r="V110" s="94"/>
      <c r="W110" s="94"/>
    </row>
    <row r="111" spans="1:23" s="8" customFormat="1" x14ac:dyDescent="0.2">
      <c r="A111" s="99"/>
      <c r="P111" s="94"/>
      <c r="Q111" s="94"/>
      <c r="R111" s="94"/>
      <c r="S111" s="94"/>
      <c r="T111" s="94"/>
      <c r="U111" s="94"/>
      <c r="V111" s="94"/>
      <c r="W111" s="94"/>
    </row>
    <row r="112" spans="1:23" s="8" customFormat="1" x14ac:dyDescent="0.2">
      <c r="A112" s="99"/>
      <c r="P112" s="94"/>
      <c r="Q112" s="94"/>
      <c r="R112" s="94"/>
      <c r="S112" s="94"/>
      <c r="T112" s="94"/>
      <c r="U112" s="94"/>
      <c r="V112" s="94"/>
      <c r="W112" s="94"/>
    </row>
    <row r="113" spans="1:23" s="8" customFormat="1" x14ac:dyDescent="0.2">
      <c r="A113" s="99"/>
      <c r="P113" s="94"/>
      <c r="Q113" s="94"/>
      <c r="R113" s="94"/>
      <c r="S113" s="94"/>
      <c r="T113" s="94"/>
      <c r="U113" s="94"/>
      <c r="V113" s="94"/>
      <c r="W113" s="94"/>
    </row>
    <row r="114" spans="1:23" s="8" customFormat="1" x14ac:dyDescent="0.2">
      <c r="A114" s="99"/>
      <c r="P114" s="94"/>
      <c r="Q114" s="94"/>
      <c r="R114" s="94"/>
      <c r="S114" s="94"/>
      <c r="T114" s="94"/>
      <c r="U114" s="94"/>
      <c r="V114" s="94"/>
      <c r="W114" s="94"/>
    </row>
    <row r="115" spans="1:23" s="8" customFormat="1" x14ac:dyDescent="0.2">
      <c r="A115" s="99"/>
      <c r="P115" s="94"/>
      <c r="Q115" s="94"/>
      <c r="R115" s="94"/>
      <c r="S115" s="94"/>
      <c r="T115" s="94"/>
      <c r="U115" s="94"/>
      <c r="V115" s="94"/>
      <c r="W115" s="94"/>
    </row>
    <row r="116" spans="1:23" s="8" customFormat="1" x14ac:dyDescent="0.2">
      <c r="A116" s="99"/>
      <c r="P116" s="94"/>
      <c r="Q116" s="94"/>
      <c r="R116" s="94"/>
      <c r="S116" s="94"/>
      <c r="T116" s="94"/>
      <c r="U116" s="94"/>
      <c r="V116" s="94"/>
      <c r="W116" s="94"/>
    </row>
    <row r="117" spans="1:23" s="8" customFormat="1" x14ac:dyDescent="0.2">
      <c r="A117" s="99"/>
      <c r="P117" s="94"/>
      <c r="Q117" s="94"/>
      <c r="R117" s="94"/>
      <c r="S117" s="94"/>
      <c r="T117" s="94"/>
      <c r="U117" s="94"/>
      <c r="V117" s="94"/>
      <c r="W117" s="94"/>
    </row>
    <row r="118" spans="1:23" s="8" customFormat="1" x14ac:dyDescent="0.2">
      <c r="A118" s="99"/>
      <c r="P118" s="94"/>
      <c r="Q118" s="94"/>
      <c r="R118" s="94"/>
      <c r="S118" s="94"/>
      <c r="T118" s="94"/>
      <c r="U118" s="94"/>
      <c r="V118" s="94"/>
      <c r="W118" s="94"/>
    </row>
    <row r="119" spans="1:23" s="8" customFormat="1" x14ac:dyDescent="0.2">
      <c r="A119" s="99"/>
      <c r="P119" s="94"/>
      <c r="Q119" s="94"/>
      <c r="R119" s="94"/>
      <c r="S119" s="94"/>
      <c r="T119" s="94"/>
      <c r="U119" s="94"/>
      <c r="V119" s="94"/>
      <c r="W119" s="94"/>
    </row>
    <row r="120" spans="1:23" s="8" customFormat="1" x14ac:dyDescent="0.2">
      <c r="A120" s="99"/>
      <c r="P120" s="94"/>
      <c r="Q120" s="94"/>
      <c r="R120" s="94"/>
      <c r="S120" s="94"/>
      <c r="T120" s="94"/>
      <c r="U120" s="94"/>
      <c r="V120" s="94"/>
      <c r="W120" s="94"/>
    </row>
    <row r="121" spans="1:23" s="8" customFormat="1" x14ac:dyDescent="0.2">
      <c r="A121" s="99"/>
      <c r="P121" s="94"/>
      <c r="Q121" s="94"/>
      <c r="R121" s="94"/>
      <c r="S121" s="94"/>
      <c r="T121" s="94"/>
      <c r="U121" s="94"/>
      <c r="V121" s="94"/>
      <c r="W121" s="94"/>
    </row>
    <row r="122" spans="1:23" s="8" customFormat="1" x14ac:dyDescent="0.2">
      <c r="A122" s="99"/>
      <c r="P122" s="94"/>
      <c r="Q122" s="94"/>
      <c r="R122" s="94"/>
      <c r="S122" s="94"/>
      <c r="T122" s="94"/>
      <c r="U122" s="94"/>
      <c r="V122" s="94"/>
      <c r="W122" s="94"/>
    </row>
    <row r="123" spans="1:23" s="8" customFormat="1" x14ac:dyDescent="0.2">
      <c r="A123" s="99"/>
      <c r="P123" s="94"/>
      <c r="Q123" s="94"/>
      <c r="R123" s="94"/>
      <c r="S123" s="94"/>
      <c r="T123" s="94"/>
      <c r="U123" s="94"/>
      <c r="V123" s="94"/>
      <c r="W123" s="94"/>
    </row>
    <row r="124" spans="1:23" s="8" customFormat="1" x14ac:dyDescent="0.2">
      <c r="A124" s="99"/>
      <c r="P124" s="94"/>
      <c r="Q124" s="94"/>
      <c r="R124" s="94"/>
      <c r="S124" s="94"/>
      <c r="T124" s="94"/>
      <c r="U124" s="94"/>
      <c r="V124" s="94"/>
      <c r="W124" s="94"/>
    </row>
    <row r="125" spans="1:23" s="8" customFormat="1" x14ac:dyDescent="0.2">
      <c r="P125" s="94"/>
      <c r="Q125" s="94"/>
      <c r="R125" s="94"/>
      <c r="S125" s="94"/>
      <c r="T125" s="94"/>
      <c r="U125" s="94"/>
      <c r="V125" s="94"/>
      <c r="W125" s="94"/>
    </row>
    <row r="126" spans="1:23" s="8" customFormat="1" x14ac:dyDescent="0.2">
      <c r="P126" s="94"/>
      <c r="Q126" s="94"/>
      <c r="R126" s="94"/>
      <c r="S126" s="94"/>
      <c r="T126" s="94"/>
      <c r="U126" s="94"/>
      <c r="V126" s="94"/>
      <c r="W126" s="94"/>
    </row>
    <row r="127" spans="1:23" s="8" customFormat="1" x14ac:dyDescent="0.2">
      <c r="A127" s="99"/>
      <c r="P127" s="94"/>
      <c r="Q127" s="94"/>
      <c r="R127" s="94"/>
      <c r="S127" s="94"/>
      <c r="T127" s="94"/>
      <c r="U127" s="94"/>
      <c r="V127" s="94"/>
      <c r="W127" s="94"/>
    </row>
    <row r="128" spans="1:23" s="8" customFormat="1" x14ac:dyDescent="0.2">
      <c r="A128" s="99"/>
      <c r="P128" s="94"/>
      <c r="Q128" s="94"/>
      <c r="R128" s="94"/>
      <c r="S128" s="94"/>
      <c r="T128" s="94"/>
      <c r="U128" s="94"/>
      <c r="V128" s="94"/>
      <c r="W128" s="94"/>
    </row>
    <row r="129" spans="1:23" s="8" customFormat="1" x14ac:dyDescent="0.2">
      <c r="A129" s="99"/>
      <c r="P129" s="94"/>
      <c r="Q129" s="94"/>
      <c r="R129" s="94"/>
      <c r="S129" s="94"/>
      <c r="T129" s="94"/>
      <c r="U129" s="94"/>
      <c r="V129" s="94"/>
      <c r="W129" s="94"/>
    </row>
    <row r="130" spans="1:23" s="8" customFormat="1" x14ac:dyDescent="0.2">
      <c r="A130" s="99"/>
      <c r="P130" s="94"/>
      <c r="Q130" s="94"/>
      <c r="R130" s="94"/>
      <c r="S130" s="94"/>
      <c r="T130" s="94"/>
      <c r="U130" s="94"/>
      <c r="V130" s="94"/>
      <c r="W130" s="94"/>
    </row>
    <row r="131" spans="1:23" s="8" customFormat="1" x14ac:dyDescent="0.2">
      <c r="A131" s="99"/>
      <c r="P131" s="94"/>
      <c r="Q131" s="94"/>
      <c r="R131" s="94"/>
      <c r="S131" s="94"/>
      <c r="T131" s="94"/>
      <c r="U131" s="94"/>
      <c r="V131" s="94"/>
      <c r="W131" s="94"/>
    </row>
    <row r="132" spans="1:23" s="8" customFormat="1" x14ac:dyDescent="0.2">
      <c r="A132" s="99"/>
      <c r="P132" s="94"/>
      <c r="Q132" s="94"/>
      <c r="R132" s="94"/>
      <c r="S132" s="94"/>
      <c r="T132" s="94"/>
      <c r="U132" s="94"/>
      <c r="V132" s="94"/>
      <c r="W132" s="94"/>
    </row>
    <row r="133" spans="1:23" s="8" customFormat="1" x14ac:dyDescent="0.2">
      <c r="A133" s="99"/>
      <c r="P133" s="94"/>
      <c r="Q133" s="94"/>
      <c r="R133" s="94"/>
      <c r="S133" s="94"/>
      <c r="T133" s="94"/>
      <c r="U133" s="94"/>
      <c r="V133" s="94"/>
      <c r="W133" s="94"/>
    </row>
    <row r="134" spans="1:23" s="8" customFormat="1" x14ac:dyDescent="0.2">
      <c r="A134" s="99"/>
      <c r="P134" s="94"/>
      <c r="Q134" s="94"/>
      <c r="R134" s="94"/>
      <c r="S134" s="94"/>
      <c r="T134" s="94"/>
      <c r="U134" s="94"/>
      <c r="V134" s="94"/>
      <c r="W134" s="94"/>
    </row>
    <row r="135" spans="1:23" s="8" customFormat="1" x14ac:dyDescent="0.2">
      <c r="A135" s="99"/>
      <c r="P135" s="94"/>
      <c r="Q135" s="94"/>
      <c r="R135" s="94"/>
      <c r="S135" s="94"/>
      <c r="T135" s="94"/>
      <c r="U135" s="94"/>
      <c r="V135" s="94"/>
      <c r="W135" s="94"/>
    </row>
    <row r="136" spans="1:23" s="8" customFormat="1" x14ac:dyDescent="0.2">
      <c r="A136" s="99"/>
      <c r="P136" s="94"/>
      <c r="Q136" s="94"/>
      <c r="R136" s="94"/>
      <c r="S136" s="94"/>
      <c r="T136" s="94"/>
      <c r="U136" s="94"/>
      <c r="V136" s="94"/>
      <c r="W136" s="94"/>
    </row>
    <row r="137" spans="1:23" s="8" customFormat="1" x14ac:dyDescent="0.2">
      <c r="A137" s="99"/>
      <c r="P137" s="94"/>
      <c r="Q137" s="94"/>
      <c r="R137" s="94"/>
      <c r="S137" s="94"/>
      <c r="T137" s="94"/>
      <c r="U137" s="94"/>
      <c r="V137" s="94"/>
      <c r="W137" s="94"/>
    </row>
    <row r="138" spans="1:23" s="8" customFormat="1" x14ac:dyDescent="0.2">
      <c r="A138" s="99"/>
      <c r="P138" s="94"/>
      <c r="Q138" s="94"/>
      <c r="R138" s="94"/>
      <c r="S138" s="94"/>
      <c r="T138" s="94"/>
      <c r="U138" s="94"/>
      <c r="V138" s="94"/>
      <c r="W138" s="94"/>
    </row>
    <row r="139" spans="1:23" s="8" customFormat="1" x14ac:dyDescent="0.2">
      <c r="A139" s="99"/>
      <c r="P139" s="94"/>
      <c r="Q139" s="94"/>
      <c r="R139" s="94"/>
      <c r="S139" s="94"/>
      <c r="T139" s="94"/>
      <c r="U139" s="94"/>
      <c r="V139" s="94"/>
      <c r="W139" s="94"/>
    </row>
    <row r="140" spans="1:23" s="8" customFormat="1" x14ac:dyDescent="0.2">
      <c r="A140" s="99"/>
      <c r="P140" s="94"/>
      <c r="Q140" s="94"/>
      <c r="R140" s="94"/>
      <c r="S140" s="94"/>
      <c r="T140" s="94"/>
      <c r="U140" s="94"/>
      <c r="V140" s="94"/>
      <c r="W140" s="94"/>
    </row>
    <row r="141" spans="1:23" s="8" customFormat="1" x14ac:dyDescent="0.2">
      <c r="A141" s="99"/>
      <c r="P141" s="94"/>
      <c r="Q141" s="94"/>
      <c r="R141" s="94"/>
      <c r="S141" s="94"/>
      <c r="T141" s="94"/>
      <c r="U141" s="94"/>
      <c r="V141" s="94"/>
      <c r="W141" s="94"/>
    </row>
    <row r="142" spans="1:23" s="8" customFormat="1" x14ac:dyDescent="0.2">
      <c r="A142" s="99"/>
      <c r="P142" s="94"/>
      <c r="Q142" s="94"/>
      <c r="R142" s="94"/>
      <c r="S142" s="94"/>
      <c r="T142" s="94"/>
      <c r="U142" s="94"/>
      <c r="V142" s="94"/>
      <c r="W142" s="94"/>
    </row>
    <row r="143" spans="1:23" s="8" customFormat="1" x14ac:dyDescent="0.2">
      <c r="A143" s="99"/>
      <c r="P143" s="94"/>
      <c r="Q143" s="94"/>
      <c r="R143" s="94"/>
      <c r="S143" s="94"/>
      <c r="T143" s="94"/>
      <c r="U143" s="94"/>
      <c r="V143" s="94"/>
      <c r="W143" s="94"/>
    </row>
    <row r="144" spans="1:23" s="8" customFormat="1" x14ac:dyDescent="0.2">
      <c r="P144" s="94"/>
      <c r="Q144" s="94"/>
      <c r="R144" s="94"/>
      <c r="S144" s="94"/>
      <c r="T144" s="94"/>
      <c r="U144" s="94"/>
      <c r="V144" s="94"/>
      <c r="W144" s="94"/>
    </row>
    <row r="145" spans="1:23" s="8" customFormat="1" x14ac:dyDescent="0.2">
      <c r="P145" s="94"/>
      <c r="Q145" s="94"/>
      <c r="R145" s="94"/>
      <c r="S145" s="94"/>
      <c r="T145" s="94"/>
      <c r="U145" s="94"/>
      <c r="V145" s="94"/>
      <c r="W145" s="94"/>
    </row>
    <row r="146" spans="1:23" s="8" customFormat="1" x14ac:dyDescent="0.2">
      <c r="A146" s="99"/>
      <c r="P146" s="94"/>
      <c r="Q146" s="94"/>
      <c r="R146" s="94"/>
      <c r="S146" s="94"/>
      <c r="T146" s="94"/>
      <c r="U146" s="94"/>
      <c r="V146" s="94"/>
      <c r="W146" s="94"/>
    </row>
    <row r="147" spans="1:23" s="8" customFormat="1" x14ac:dyDescent="0.2">
      <c r="A147" s="99"/>
      <c r="P147" s="94"/>
      <c r="Q147" s="94"/>
      <c r="R147" s="94"/>
      <c r="S147" s="94"/>
      <c r="T147" s="94"/>
      <c r="U147" s="94"/>
      <c r="V147" s="94"/>
      <c r="W147" s="94"/>
    </row>
    <row r="148" spans="1:23" s="8" customFormat="1" x14ac:dyDescent="0.2">
      <c r="A148" s="99"/>
      <c r="P148" s="94"/>
      <c r="Q148" s="94"/>
      <c r="R148" s="94"/>
      <c r="S148" s="94"/>
      <c r="T148" s="94"/>
      <c r="U148" s="94"/>
      <c r="V148" s="94"/>
      <c r="W148" s="94"/>
    </row>
    <row r="149" spans="1:23" s="8" customFormat="1" x14ac:dyDescent="0.2">
      <c r="A149" s="99"/>
      <c r="P149" s="94"/>
      <c r="Q149" s="94"/>
      <c r="R149" s="94"/>
      <c r="S149" s="94"/>
      <c r="T149" s="94"/>
      <c r="U149" s="94"/>
      <c r="V149" s="94"/>
      <c r="W149" s="94"/>
    </row>
    <row r="150" spans="1:23" s="8" customFormat="1" x14ac:dyDescent="0.2">
      <c r="A150" s="99"/>
      <c r="P150" s="94"/>
      <c r="Q150" s="94"/>
      <c r="R150" s="94"/>
      <c r="S150" s="94"/>
      <c r="T150" s="94"/>
      <c r="U150" s="94"/>
      <c r="V150" s="94"/>
      <c r="W150" s="94"/>
    </row>
    <row r="151" spans="1:23" s="8" customFormat="1" x14ac:dyDescent="0.2">
      <c r="A151" s="99"/>
      <c r="P151" s="94"/>
      <c r="Q151" s="94"/>
      <c r="R151" s="94"/>
      <c r="S151" s="94"/>
      <c r="T151" s="94"/>
      <c r="U151" s="94"/>
      <c r="V151" s="94"/>
      <c r="W151" s="94"/>
    </row>
    <row r="152" spans="1:23" s="8" customFormat="1" x14ac:dyDescent="0.2">
      <c r="A152" s="99"/>
      <c r="P152" s="94"/>
      <c r="Q152" s="94"/>
      <c r="R152" s="94"/>
      <c r="S152" s="94"/>
      <c r="T152" s="94"/>
      <c r="U152" s="94"/>
      <c r="V152" s="94"/>
      <c r="W152" s="94"/>
    </row>
    <row r="153" spans="1:23" s="8" customFormat="1" x14ac:dyDescent="0.2">
      <c r="A153" s="99"/>
      <c r="P153" s="94"/>
      <c r="Q153" s="94"/>
      <c r="R153" s="94"/>
      <c r="S153" s="94"/>
      <c r="T153" s="94"/>
      <c r="U153" s="94"/>
      <c r="V153" s="94"/>
      <c r="W153" s="94"/>
    </row>
    <row r="154" spans="1:23" s="8" customFormat="1" x14ac:dyDescent="0.2">
      <c r="A154" s="99"/>
      <c r="P154" s="94"/>
      <c r="Q154" s="94"/>
      <c r="R154" s="94"/>
      <c r="S154" s="94"/>
      <c r="T154" s="94"/>
      <c r="U154" s="94"/>
      <c r="V154" s="94"/>
      <c r="W154" s="94"/>
    </row>
    <row r="155" spans="1:23" s="8" customFormat="1" x14ac:dyDescent="0.2">
      <c r="A155" s="99"/>
      <c r="P155" s="94"/>
      <c r="Q155" s="94"/>
      <c r="R155" s="94"/>
      <c r="S155" s="94"/>
      <c r="T155" s="94"/>
      <c r="U155" s="94"/>
      <c r="V155" s="94"/>
      <c r="W155" s="94"/>
    </row>
    <row r="156" spans="1:23" s="8" customFormat="1" x14ac:dyDescent="0.2">
      <c r="A156" s="99"/>
      <c r="P156" s="94"/>
      <c r="Q156" s="94"/>
      <c r="R156" s="94"/>
      <c r="S156" s="94"/>
      <c r="T156" s="94"/>
      <c r="U156" s="94"/>
      <c r="V156" s="94"/>
      <c r="W156" s="94"/>
    </row>
    <row r="157" spans="1:23" s="8" customFormat="1" x14ac:dyDescent="0.2">
      <c r="A157" s="99"/>
      <c r="P157" s="94"/>
      <c r="Q157" s="94"/>
      <c r="R157" s="94"/>
      <c r="S157" s="94"/>
      <c r="T157" s="94"/>
      <c r="U157" s="94"/>
      <c r="V157" s="94"/>
      <c r="W157" s="94"/>
    </row>
    <row r="158" spans="1:23" s="8" customFormat="1" x14ac:dyDescent="0.2">
      <c r="A158" s="99"/>
      <c r="P158" s="94"/>
      <c r="Q158" s="94"/>
      <c r="R158" s="94"/>
      <c r="S158" s="94"/>
      <c r="T158" s="94"/>
      <c r="U158" s="94"/>
      <c r="V158" s="94"/>
      <c r="W158" s="94"/>
    </row>
    <row r="159" spans="1:23" x14ac:dyDescent="0.2">
      <c r="A159" s="97"/>
    </row>
    <row r="160" spans="1:23" x14ac:dyDescent="0.2">
      <c r="A160" s="97"/>
    </row>
    <row r="161" spans="1:1" x14ac:dyDescent="0.2">
      <c r="A161" s="97"/>
    </row>
    <row r="162" spans="1:1" x14ac:dyDescent="0.2">
      <c r="A162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  <pageSetUpPr fitToPage="1"/>
  </sheetPr>
  <dimension ref="A1:Z152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38.7109375" style="3" customWidth="1"/>
    <col min="2" max="2" width="8.7109375" style="3" customWidth="1"/>
    <col min="3" max="3" width="7.7109375" style="3" customWidth="1"/>
    <col min="4" max="4" width="8.7109375" style="3" customWidth="1"/>
    <col min="5" max="5" width="7.7109375" style="3" customWidth="1"/>
    <col min="6" max="6" width="8.7109375" style="3" customWidth="1"/>
    <col min="7" max="8" width="7.7109375" style="3" customWidth="1"/>
    <col min="9" max="9" width="10.710937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5703125" style="8" customWidth="1"/>
    <col min="15" max="15" width="7.7109375" style="8" customWidth="1"/>
    <col min="16" max="24" width="9.140625" style="3"/>
    <col min="25" max="25" width="13.28515625" style="3" customWidth="1"/>
    <col min="26" max="26" width="17.28515625" style="3" customWidth="1"/>
    <col min="27" max="16384" width="9.140625" style="3"/>
  </cols>
  <sheetData>
    <row r="1" spans="1:26" ht="15" customHeight="1" x14ac:dyDescent="0.2">
      <c r="A1" s="64" t="s">
        <v>522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0"/>
      <c r="R1" s="100"/>
      <c r="S1" s="100"/>
      <c r="T1" s="101"/>
      <c r="U1" s="101"/>
      <c r="V1" s="101"/>
      <c r="W1" s="101"/>
      <c r="X1" s="101"/>
      <c r="Y1" s="101"/>
      <c r="Z1" s="101"/>
    </row>
    <row r="2" spans="1:26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5"/>
      <c r="R2" s="105"/>
      <c r="S2" s="106"/>
      <c r="T2" s="101"/>
      <c r="U2" s="101"/>
      <c r="V2" s="101"/>
      <c r="W2" s="101"/>
      <c r="X2" s="101"/>
      <c r="Y2" s="101"/>
      <c r="Z2" s="101"/>
    </row>
    <row r="3" spans="1:26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5"/>
      <c r="R3" s="105"/>
      <c r="S3" s="106"/>
      <c r="T3" s="101"/>
      <c r="U3" s="101"/>
      <c r="V3" s="101"/>
      <c r="W3" s="101"/>
      <c r="X3" s="101"/>
      <c r="Y3" s="101"/>
      <c r="Z3" s="101"/>
    </row>
    <row r="4" spans="1:26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5"/>
      <c r="R4" s="105"/>
      <c r="S4" s="106"/>
      <c r="T4" s="101"/>
      <c r="U4" s="101"/>
      <c r="V4" s="101"/>
      <c r="W4" s="101"/>
      <c r="X4" s="101"/>
      <c r="Y4" s="101"/>
      <c r="Z4" s="101"/>
    </row>
    <row r="5" spans="1:26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7"/>
      <c r="R5" s="107"/>
      <c r="S5" s="108"/>
      <c r="T5" s="109"/>
      <c r="U5" s="109"/>
      <c r="V5" s="109"/>
      <c r="W5" s="110"/>
      <c r="X5" s="110"/>
      <c r="Y5" s="110"/>
      <c r="Z5" s="111"/>
    </row>
    <row r="6" spans="1:26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7"/>
      <c r="R6" s="107"/>
      <c r="S6" s="108"/>
      <c r="T6" s="109"/>
      <c r="U6" s="109"/>
      <c r="V6" s="109"/>
      <c r="W6" s="110"/>
      <c r="X6" s="110"/>
      <c r="Y6" s="110"/>
      <c r="Z6" s="111"/>
    </row>
    <row r="7" spans="1:26" ht="19.5" customHeight="1" x14ac:dyDescent="0.3">
      <c r="A7" s="114" t="s">
        <v>52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7"/>
      <c r="Q7" s="107"/>
      <c r="R7" s="107"/>
      <c r="S7" s="108"/>
      <c r="T7" s="109"/>
      <c r="U7" s="109"/>
      <c r="V7" s="109"/>
      <c r="W7" s="110"/>
      <c r="X7" s="110"/>
      <c r="Y7" s="110"/>
      <c r="Z7" s="111"/>
    </row>
    <row r="8" spans="1:26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7"/>
      <c r="R8" s="107"/>
      <c r="S8" s="108"/>
      <c r="T8" s="109"/>
      <c r="U8" s="109"/>
      <c r="V8" s="109"/>
      <c r="W8" s="110"/>
      <c r="X8" s="110"/>
      <c r="Y8" s="110"/>
      <c r="Z8" s="111"/>
    </row>
    <row r="9" spans="1:26" ht="12.75" customHeight="1" x14ac:dyDescent="0.2">
      <c r="A9" s="120" t="s">
        <v>101</v>
      </c>
      <c r="B9" s="121">
        <v>299.38413214683533</v>
      </c>
      <c r="C9" s="121" t="s">
        <v>14</v>
      </c>
      <c r="D9" s="121">
        <v>6509.1528186798096</v>
      </c>
      <c r="E9" s="121" t="s">
        <v>14</v>
      </c>
      <c r="F9" s="121" t="s">
        <v>14</v>
      </c>
      <c r="G9" s="121" t="s">
        <v>14</v>
      </c>
      <c r="H9" s="121" t="s">
        <v>14</v>
      </c>
      <c r="I9" s="121" t="s">
        <v>14</v>
      </c>
      <c r="J9" s="121" t="s">
        <v>14</v>
      </c>
      <c r="K9" s="121" t="s">
        <v>14</v>
      </c>
      <c r="L9" s="121" t="s">
        <v>14</v>
      </c>
      <c r="M9" s="122" t="s">
        <v>14</v>
      </c>
      <c r="N9" s="122" t="s">
        <v>14</v>
      </c>
      <c r="O9" s="118">
        <v>6808.5369508266449</v>
      </c>
      <c r="P9" s="119"/>
      <c r="R9" s="119"/>
      <c r="S9" s="108"/>
      <c r="T9" s="109"/>
      <c r="U9" s="109"/>
      <c r="V9" s="109"/>
      <c r="W9" s="110"/>
      <c r="X9" s="110"/>
      <c r="Y9" s="110"/>
      <c r="Z9" s="111"/>
    </row>
    <row r="10" spans="1:26" ht="12.75" customHeight="1" x14ac:dyDescent="0.2">
      <c r="A10" s="120" t="s">
        <v>102</v>
      </c>
      <c r="B10" s="121" t="s">
        <v>14</v>
      </c>
      <c r="C10" s="121" t="s">
        <v>14</v>
      </c>
      <c r="D10" s="121" t="s">
        <v>14</v>
      </c>
      <c r="E10" s="121">
        <v>1167.3525390625</v>
      </c>
      <c r="F10" s="121" t="s">
        <v>14</v>
      </c>
      <c r="G10" s="121">
        <v>1198.6873168945313</v>
      </c>
      <c r="H10" s="121">
        <v>546.77353858947754</v>
      </c>
      <c r="I10" s="121">
        <v>38.061973571777344</v>
      </c>
      <c r="J10" s="121" t="s">
        <v>14</v>
      </c>
      <c r="K10" s="121">
        <v>1524.5995922088623</v>
      </c>
      <c r="L10" s="121">
        <v>88.079212188720703</v>
      </c>
      <c r="M10" s="122" t="s">
        <v>14</v>
      </c>
      <c r="N10" s="122">
        <v>2820.6966228485107</v>
      </c>
      <c r="O10" s="118">
        <v>7384.2507953643799</v>
      </c>
      <c r="P10" s="119"/>
      <c r="R10" s="119"/>
      <c r="S10" s="108"/>
      <c r="T10" s="109"/>
      <c r="U10" s="109"/>
      <c r="V10" s="109"/>
      <c r="W10" s="110"/>
      <c r="X10" s="110"/>
      <c r="Y10" s="110"/>
      <c r="Z10" s="111"/>
    </row>
    <row r="11" spans="1:26" ht="12.75" customHeight="1" x14ac:dyDescent="0.2">
      <c r="A11" s="120" t="s">
        <v>103</v>
      </c>
      <c r="B11" s="121" t="s">
        <v>14</v>
      </c>
      <c r="C11" s="121" t="s">
        <v>14</v>
      </c>
      <c r="D11" s="121" t="s">
        <v>14</v>
      </c>
      <c r="E11" s="121">
        <v>130.30850219726563</v>
      </c>
      <c r="F11" s="121" t="s">
        <v>14</v>
      </c>
      <c r="G11" s="121">
        <v>399.06201171875</v>
      </c>
      <c r="H11" s="121" t="s">
        <v>14</v>
      </c>
      <c r="I11" s="121" t="s">
        <v>14</v>
      </c>
      <c r="J11" s="121">
        <v>138.80650329589844</v>
      </c>
      <c r="K11" s="121">
        <v>67.675765991210938</v>
      </c>
      <c r="L11" s="121">
        <v>189.07784652709961</v>
      </c>
      <c r="M11" s="122" t="s">
        <v>14</v>
      </c>
      <c r="N11" s="122">
        <v>54.222690582275391</v>
      </c>
      <c r="O11" s="118">
        <v>979.1533203125</v>
      </c>
      <c r="P11" s="119"/>
      <c r="R11" s="119"/>
      <c r="S11" s="108"/>
      <c r="T11" s="109"/>
      <c r="U11" s="109"/>
      <c r="V11" s="109"/>
      <c r="W11" s="110"/>
      <c r="X11" s="110"/>
      <c r="Y11" s="111"/>
      <c r="Z11" s="111"/>
    </row>
    <row r="12" spans="1:26" ht="12.75" customHeight="1" x14ac:dyDescent="0.2">
      <c r="A12" s="115" t="s">
        <v>104</v>
      </c>
      <c r="B12" s="116" t="s">
        <v>14</v>
      </c>
      <c r="C12" s="121" t="s">
        <v>14</v>
      </c>
      <c r="D12" s="116" t="s">
        <v>14</v>
      </c>
      <c r="E12" s="116" t="s">
        <v>14</v>
      </c>
      <c r="F12" s="116" t="s">
        <v>14</v>
      </c>
      <c r="G12" s="116">
        <v>1010.1324691772461</v>
      </c>
      <c r="H12" s="116">
        <v>293.7757740020752</v>
      </c>
      <c r="I12" s="116" t="s">
        <v>14</v>
      </c>
      <c r="J12" s="116" t="s">
        <v>14</v>
      </c>
      <c r="K12" s="116">
        <v>658.14533042907715</v>
      </c>
      <c r="L12" s="116" t="s">
        <v>14</v>
      </c>
      <c r="M12" s="117" t="s">
        <v>14</v>
      </c>
      <c r="N12" s="117">
        <v>504.53383636474609</v>
      </c>
      <c r="O12" s="118">
        <v>2466.5874099731445</v>
      </c>
      <c r="P12" s="107"/>
      <c r="R12" s="119"/>
      <c r="S12" s="108"/>
      <c r="T12" s="109"/>
      <c r="U12" s="109"/>
      <c r="V12" s="109"/>
      <c r="W12" s="110"/>
      <c r="X12" s="110"/>
      <c r="Y12" s="111"/>
      <c r="Z12" s="111"/>
    </row>
    <row r="13" spans="1:26" ht="12.75" customHeight="1" x14ac:dyDescent="0.2">
      <c r="A13" s="120" t="s">
        <v>105</v>
      </c>
      <c r="B13" s="121" t="s">
        <v>14</v>
      </c>
      <c r="C13" s="121" t="s">
        <v>14</v>
      </c>
      <c r="D13" s="121" t="s">
        <v>14</v>
      </c>
      <c r="E13" s="121" t="s">
        <v>14</v>
      </c>
      <c r="F13" s="121" t="s">
        <v>14</v>
      </c>
      <c r="G13" s="121" t="s">
        <v>14</v>
      </c>
      <c r="H13" s="121">
        <v>27.713907241821289</v>
      </c>
      <c r="I13" s="121" t="s">
        <v>14</v>
      </c>
      <c r="J13" s="121" t="s">
        <v>14</v>
      </c>
      <c r="K13" s="121" t="s">
        <v>14</v>
      </c>
      <c r="L13" s="121" t="s">
        <v>14</v>
      </c>
      <c r="M13" s="122" t="s">
        <v>14</v>
      </c>
      <c r="N13" s="122" t="s">
        <v>14</v>
      </c>
      <c r="O13" s="118">
        <v>27.713907241821289</v>
      </c>
      <c r="P13" s="119"/>
      <c r="R13" s="119"/>
      <c r="S13" s="108"/>
      <c r="T13" s="123"/>
      <c r="U13" s="109"/>
      <c r="V13" s="109"/>
      <c r="W13" s="111"/>
      <c r="X13" s="111"/>
      <c r="Y13" s="111"/>
      <c r="Z13" s="111"/>
    </row>
    <row r="14" spans="1:26" ht="12.75" customHeight="1" x14ac:dyDescent="0.2">
      <c r="A14" s="115" t="s">
        <v>106</v>
      </c>
      <c r="B14" s="116" t="s">
        <v>14</v>
      </c>
      <c r="C14" s="116" t="s">
        <v>14</v>
      </c>
      <c r="D14" s="116" t="s">
        <v>14</v>
      </c>
      <c r="E14" s="116" t="s">
        <v>14</v>
      </c>
      <c r="F14" s="116" t="s">
        <v>14</v>
      </c>
      <c r="G14" s="116">
        <v>403.15658569335938</v>
      </c>
      <c r="H14" s="116" t="s">
        <v>14</v>
      </c>
      <c r="I14" s="116" t="s">
        <v>14</v>
      </c>
      <c r="J14" s="116" t="s">
        <v>14</v>
      </c>
      <c r="K14" s="116">
        <v>451.53215026855469</v>
      </c>
      <c r="L14" s="116" t="s">
        <v>14</v>
      </c>
      <c r="M14" s="117" t="s">
        <v>14</v>
      </c>
      <c r="N14" s="117">
        <v>279.70253753662109</v>
      </c>
      <c r="O14" s="118">
        <v>1134.3912734985352</v>
      </c>
      <c r="P14" s="119"/>
      <c r="R14" s="107"/>
      <c r="S14" s="108"/>
      <c r="T14" s="109"/>
      <c r="U14" s="109"/>
      <c r="V14" s="109"/>
      <c r="W14" s="109"/>
      <c r="X14" s="109"/>
      <c r="Y14" s="109"/>
      <c r="Z14" s="123"/>
    </row>
    <row r="15" spans="1:26" ht="12.75" customHeight="1" x14ac:dyDescent="0.2">
      <c r="A15" s="120" t="s">
        <v>107</v>
      </c>
      <c r="B15" s="121" t="s">
        <v>14</v>
      </c>
      <c r="C15" s="121" t="s">
        <v>14</v>
      </c>
      <c r="D15" s="121" t="s">
        <v>14</v>
      </c>
      <c r="E15" s="121" t="s">
        <v>14</v>
      </c>
      <c r="F15" s="121" t="s">
        <v>14</v>
      </c>
      <c r="G15" s="121">
        <v>671.69063186645508</v>
      </c>
      <c r="H15" s="121" t="s">
        <v>14</v>
      </c>
      <c r="I15" s="121" t="s">
        <v>14</v>
      </c>
      <c r="J15" s="121" t="s">
        <v>14</v>
      </c>
      <c r="K15" s="121">
        <v>491.33943939208984</v>
      </c>
      <c r="L15" s="121">
        <v>65.693801879882813</v>
      </c>
      <c r="M15" s="122" t="s">
        <v>14</v>
      </c>
      <c r="N15" s="122">
        <v>309.34061431884766</v>
      </c>
      <c r="O15" s="118">
        <v>1538.0644874572754</v>
      </c>
      <c r="P15" s="119"/>
      <c r="R15" s="119"/>
      <c r="S15" s="108"/>
      <c r="T15" s="109"/>
      <c r="U15" s="109"/>
      <c r="V15" s="109"/>
      <c r="W15" s="109"/>
      <c r="X15" s="109"/>
      <c r="Y15" s="109"/>
      <c r="Z15" s="123"/>
    </row>
    <row r="16" spans="1:26" ht="12.75" customHeight="1" x14ac:dyDescent="0.2">
      <c r="A16" s="120" t="s">
        <v>108</v>
      </c>
      <c r="B16" s="121" t="s">
        <v>14</v>
      </c>
      <c r="C16" s="121" t="s">
        <v>14</v>
      </c>
      <c r="D16" s="121" t="s">
        <v>14</v>
      </c>
      <c r="E16" s="121" t="s">
        <v>14</v>
      </c>
      <c r="F16" s="121" t="s">
        <v>14</v>
      </c>
      <c r="G16" s="121" t="s">
        <v>14</v>
      </c>
      <c r="H16" s="121" t="s">
        <v>14</v>
      </c>
      <c r="I16" s="121">
        <v>68.511550903320313</v>
      </c>
      <c r="J16" s="121" t="s">
        <v>14</v>
      </c>
      <c r="K16" s="121" t="s">
        <v>14</v>
      </c>
      <c r="L16" s="121">
        <v>158.32222366333008</v>
      </c>
      <c r="M16" s="122" t="s">
        <v>14</v>
      </c>
      <c r="N16" s="122" t="s">
        <v>14</v>
      </c>
      <c r="O16" s="118">
        <v>226.83377456665039</v>
      </c>
      <c r="P16" s="119"/>
      <c r="R16" s="119"/>
      <c r="S16" s="108"/>
      <c r="T16" s="109"/>
      <c r="U16" s="109"/>
      <c r="V16" s="109"/>
      <c r="W16" s="109"/>
      <c r="X16" s="109"/>
      <c r="Y16" s="109"/>
      <c r="Z16" s="123"/>
    </row>
    <row r="17" spans="1:26" ht="12.75" customHeight="1" x14ac:dyDescent="0.2">
      <c r="A17" s="120" t="s">
        <v>109</v>
      </c>
      <c r="B17" s="121" t="s">
        <v>14</v>
      </c>
      <c r="C17" s="121" t="s">
        <v>14</v>
      </c>
      <c r="D17" s="116" t="s">
        <v>14</v>
      </c>
      <c r="E17" s="121" t="s">
        <v>14</v>
      </c>
      <c r="F17" s="121" t="s">
        <v>14</v>
      </c>
      <c r="G17" s="121" t="s">
        <v>14</v>
      </c>
      <c r="H17" s="116">
        <v>33.353622436523438</v>
      </c>
      <c r="I17" s="116" t="s">
        <v>14</v>
      </c>
      <c r="J17" s="116" t="s">
        <v>14</v>
      </c>
      <c r="K17" s="116">
        <v>27.915489196777344</v>
      </c>
      <c r="L17" s="121">
        <v>72.823737621307373</v>
      </c>
      <c r="M17" s="122" t="s">
        <v>14</v>
      </c>
      <c r="N17" s="122">
        <v>42.660835266113281</v>
      </c>
      <c r="O17" s="118">
        <v>176.75368452072144</v>
      </c>
      <c r="P17" s="119"/>
      <c r="R17" s="119"/>
      <c r="S17" s="108"/>
      <c r="T17" s="109"/>
      <c r="U17" s="109"/>
      <c r="V17" s="109"/>
      <c r="W17" s="109"/>
      <c r="X17" s="109"/>
      <c r="Y17" s="109"/>
      <c r="Z17" s="123"/>
    </row>
    <row r="18" spans="1:26" ht="12.75" customHeight="1" x14ac:dyDescent="0.2">
      <c r="A18" s="120" t="s">
        <v>110</v>
      </c>
      <c r="B18" s="121" t="s">
        <v>14</v>
      </c>
      <c r="C18" s="121" t="s">
        <v>14</v>
      </c>
      <c r="D18" s="121" t="s">
        <v>14</v>
      </c>
      <c r="E18" s="121" t="s">
        <v>14</v>
      </c>
      <c r="F18" s="121" t="s">
        <v>14</v>
      </c>
      <c r="G18" s="121">
        <v>150.95586776733398</v>
      </c>
      <c r="H18" s="121" t="s">
        <v>14</v>
      </c>
      <c r="I18" s="121" t="s">
        <v>14</v>
      </c>
      <c r="J18" s="121" t="s">
        <v>14</v>
      </c>
      <c r="K18" s="121" t="s">
        <v>14</v>
      </c>
      <c r="L18" s="121">
        <v>197.30650329589844</v>
      </c>
      <c r="M18" s="122" t="s">
        <v>14</v>
      </c>
      <c r="N18" s="122" t="s">
        <v>14</v>
      </c>
      <c r="O18" s="118">
        <v>348.26237106323242</v>
      </c>
      <c r="P18" s="119"/>
      <c r="R18" s="119"/>
      <c r="S18" s="108"/>
      <c r="T18" s="109"/>
      <c r="U18" s="109"/>
      <c r="V18" s="109"/>
      <c r="W18" s="109"/>
      <c r="X18" s="109"/>
      <c r="Y18" s="109"/>
      <c r="Z18" s="123"/>
    </row>
    <row r="19" spans="1:26" ht="12.75" customHeight="1" x14ac:dyDescent="0.2">
      <c r="A19" s="120" t="s">
        <v>111</v>
      </c>
      <c r="B19" s="121">
        <v>368.26851105690002</v>
      </c>
      <c r="C19" s="121" t="s">
        <v>14</v>
      </c>
      <c r="D19" s="121">
        <v>564.24457740783691</v>
      </c>
      <c r="E19" s="121" t="s">
        <v>14</v>
      </c>
      <c r="F19" s="121" t="s">
        <v>14</v>
      </c>
      <c r="G19" s="121" t="s">
        <v>14</v>
      </c>
      <c r="H19" s="121" t="s">
        <v>14</v>
      </c>
      <c r="I19" s="121" t="s">
        <v>14</v>
      </c>
      <c r="J19" s="121" t="s">
        <v>14</v>
      </c>
      <c r="K19" s="121" t="s">
        <v>14</v>
      </c>
      <c r="L19" s="121" t="s">
        <v>14</v>
      </c>
      <c r="M19" s="122" t="s">
        <v>14</v>
      </c>
      <c r="N19" s="122" t="s">
        <v>14</v>
      </c>
      <c r="O19" s="118">
        <v>932.51308846473694</v>
      </c>
      <c r="P19" s="119"/>
      <c r="R19" s="119"/>
      <c r="S19" s="108"/>
      <c r="T19" s="109"/>
      <c r="U19" s="109"/>
      <c r="V19" s="109"/>
      <c r="W19" s="109"/>
      <c r="X19" s="109"/>
      <c r="Y19" s="109"/>
      <c r="Z19" s="123"/>
    </row>
    <row r="20" spans="1:26" ht="12.75" customHeight="1" x14ac:dyDescent="0.2">
      <c r="A20" s="120" t="s">
        <v>112</v>
      </c>
      <c r="B20" s="121">
        <v>272.79094290733337</v>
      </c>
      <c r="C20" s="121" t="s">
        <v>14</v>
      </c>
      <c r="D20" s="116">
        <v>8535.1723394393921</v>
      </c>
      <c r="E20" s="121" t="s">
        <v>14</v>
      </c>
      <c r="F20" s="121">
        <v>1195.5</v>
      </c>
      <c r="G20" s="121" t="s">
        <v>14</v>
      </c>
      <c r="H20" s="116" t="s">
        <v>14</v>
      </c>
      <c r="I20" s="116" t="s">
        <v>14</v>
      </c>
      <c r="J20" s="116" t="s">
        <v>14</v>
      </c>
      <c r="K20" s="116" t="s">
        <v>14</v>
      </c>
      <c r="L20" s="121" t="s">
        <v>14</v>
      </c>
      <c r="M20" s="122" t="s">
        <v>14</v>
      </c>
      <c r="N20" s="122" t="s">
        <v>14</v>
      </c>
      <c r="O20" s="118">
        <v>10003.463282346725</v>
      </c>
      <c r="P20" s="119"/>
      <c r="R20" s="119"/>
      <c r="S20" s="108"/>
      <c r="T20" s="109"/>
      <c r="U20" s="109"/>
      <c r="V20" s="109"/>
      <c r="W20" s="123"/>
      <c r="X20" s="109"/>
      <c r="Y20" s="123"/>
      <c r="Z20" s="123"/>
    </row>
    <row r="21" spans="1:26" ht="12.75" customHeight="1" x14ac:dyDescent="0.2">
      <c r="A21" s="120" t="s">
        <v>113</v>
      </c>
      <c r="B21" s="121" t="s">
        <v>14</v>
      </c>
      <c r="C21" s="121" t="s">
        <v>14</v>
      </c>
      <c r="D21" s="121" t="s">
        <v>14</v>
      </c>
      <c r="E21" s="121" t="s">
        <v>14</v>
      </c>
      <c r="F21" s="121" t="s">
        <v>14</v>
      </c>
      <c r="G21" s="121" t="s">
        <v>14</v>
      </c>
      <c r="H21" s="121" t="s">
        <v>14</v>
      </c>
      <c r="I21" s="121" t="s">
        <v>14</v>
      </c>
      <c r="J21" s="121" t="s">
        <v>14</v>
      </c>
      <c r="K21" s="121" t="s">
        <v>14</v>
      </c>
      <c r="L21" s="121" t="s">
        <v>14</v>
      </c>
      <c r="M21" s="122">
        <v>63.450000762939453</v>
      </c>
      <c r="N21" s="122" t="s">
        <v>14</v>
      </c>
      <c r="O21" s="118">
        <v>63.450000762939453</v>
      </c>
      <c r="P21" s="119"/>
      <c r="R21" s="119"/>
      <c r="S21" s="108"/>
      <c r="T21" s="109"/>
      <c r="U21" s="109"/>
      <c r="V21" s="109"/>
      <c r="W21" s="109"/>
      <c r="X21" s="109"/>
      <c r="Y21" s="109"/>
      <c r="Z21" s="123"/>
    </row>
    <row r="22" spans="1:26" ht="12.75" customHeight="1" x14ac:dyDescent="0.2">
      <c r="A22" s="120" t="s">
        <v>114</v>
      </c>
      <c r="B22" s="121" t="s">
        <v>14</v>
      </c>
      <c r="C22" s="121" t="s">
        <v>14</v>
      </c>
      <c r="D22" s="121" t="s">
        <v>14</v>
      </c>
      <c r="E22" s="121" t="s">
        <v>14</v>
      </c>
      <c r="F22" s="121" t="s">
        <v>14</v>
      </c>
      <c r="G22" s="121">
        <v>594.88386917114258</v>
      </c>
      <c r="H22" s="121" t="s">
        <v>14</v>
      </c>
      <c r="I22" s="121" t="s">
        <v>14</v>
      </c>
      <c r="J22" s="121" t="s">
        <v>14</v>
      </c>
      <c r="K22" s="121">
        <v>1800.4322891235352</v>
      </c>
      <c r="L22" s="121" t="s">
        <v>14</v>
      </c>
      <c r="M22" s="122" t="s">
        <v>14</v>
      </c>
      <c r="N22" s="122" t="s">
        <v>14</v>
      </c>
      <c r="O22" s="118">
        <v>2395.3161582946777</v>
      </c>
      <c r="P22" s="119"/>
      <c r="R22" s="119"/>
      <c r="S22" s="108"/>
      <c r="T22" s="109"/>
      <c r="U22" s="109"/>
      <c r="V22" s="109"/>
      <c r="W22" s="109"/>
      <c r="X22" s="109"/>
      <c r="Y22" s="109"/>
      <c r="Z22" s="123"/>
    </row>
    <row r="23" spans="1:26" ht="12.75" customHeight="1" x14ac:dyDescent="0.2">
      <c r="A23" s="120" t="s">
        <v>115</v>
      </c>
      <c r="B23" s="121" t="s">
        <v>14</v>
      </c>
      <c r="C23" s="121" t="s">
        <v>14</v>
      </c>
      <c r="D23" s="121" t="s">
        <v>14</v>
      </c>
      <c r="E23" s="121" t="s">
        <v>14</v>
      </c>
      <c r="F23" s="121" t="s">
        <v>14</v>
      </c>
      <c r="G23" s="121">
        <v>69.887039184570313</v>
      </c>
      <c r="H23" s="116" t="s">
        <v>14</v>
      </c>
      <c r="I23" s="116" t="s">
        <v>14</v>
      </c>
      <c r="J23" s="121" t="s">
        <v>14</v>
      </c>
      <c r="K23" s="121">
        <v>117.13313293457031</v>
      </c>
      <c r="L23" s="121" t="s">
        <v>14</v>
      </c>
      <c r="M23" s="122" t="s">
        <v>14</v>
      </c>
      <c r="N23" s="122" t="s">
        <v>14</v>
      </c>
      <c r="O23" s="118">
        <v>187.02017211914063</v>
      </c>
      <c r="P23" s="119"/>
      <c r="Q23" s="119"/>
      <c r="R23" s="119"/>
      <c r="S23" s="108"/>
      <c r="T23" s="109"/>
      <c r="U23" s="109"/>
      <c r="V23" s="109"/>
      <c r="W23" s="109"/>
      <c r="X23" s="109"/>
      <c r="Y23" s="109"/>
      <c r="Z23" s="123"/>
    </row>
    <row r="24" spans="1:26" ht="12.75" customHeight="1" x14ac:dyDescent="0.2">
      <c r="A24" s="120" t="s">
        <v>116</v>
      </c>
      <c r="B24" s="121" t="s">
        <v>14</v>
      </c>
      <c r="C24" s="121" t="s">
        <v>14</v>
      </c>
      <c r="D24" s="121" t="s">
        <v>14</v>
      </c>
      <c r="E24" s="121" t="s">
        <v>14</v>
      </c>
      <c r="F24" s="121" t="s">
        <v>14</v>
      </c>
      <c r="G24" s="121">
        <v>1111.4201316833496</v>
      </c>
      <c r="H24" s="121" t="s">
        <v>14</v>
      </c>
      <c r="I24" s="121" t="s">
        <v>14</v>
      </c>
      <c r="J24" s="121" t="s">
        <v>14</v>
      </c>
      <c r="K24" s="121">
        <v>1679.158203125</v>
      </c>
      <c r="L24" s="121" t="s">
        <v>14</v>
      </c>
      <c r="M24" s="122" t="s">
        <v>14</v>
      </c>
      <c r="N24" s="122">
        <v>3152.54723072052</v>
      </c>
      <c r="O24" s="118">
        <v>5943.1255655288696</v>
      </c>
      <c r="P24" s="119"/>
      <c r="Q24" s="119"/>
      <c r="R24" s="119"/>
      <c r="S24" s="108"/>
      <c r="T24" s="123"/>
      <c r="U24" s="109"/>
      <c r="V24" s="109"/>
      <c r="W24" s="109"/>
      <c r="X24" s="109"/>
      <c r="Y24" s="123"/>
      <c r="Z24" s="123"/>
    </row>
    <row r="25" spans="1:26" ht="12.75" customHeight="1" x14ac:dyDescent="0.2">
      <c r="A25" s="120" t="s">
        <v>117</v>
      </c>
      <c r="B25" s="121" t="s">
        <v>14</v>
      </c>
      <c r="C25" s="121" t="s">
        <v>14</v>
      </c>
      <c r="D25" s="121" t="s">
        <v>14</v>
      </c>
      <c r="E25" s="116" t="s">
        <v>14</v>
      </c>
      <c r="F25" s="116" t="s">
        <v>14</v>
      </c>
      <c r="G25" s="121">
        <v>58.706630706787109</v>
      </c>
      <c r="H25" s="121" t="s">
        <v>14</v>
      </c>
      <c r="I25" s="121" t="s">
        <v>14</v>
      </c>
      <c r="J25" s="121" t="s">
        <v>14</v>
      </c>
      <c r="K25" s="121" t="s">
        <v>14</v>
      </c>
      <c r="L25" s="121" t="s">
        <v>14</v>
      </c>
      <c r="M25" s="122" t="s">
        <v>14</v>
      </c>
      <c r="N25" s="122">
        <v>1141.3973579406738</v>
      </c>
      <c r="O25" s="118">
        <v>1200.1039886474609</v>
      </c>
      <c r="P25" s="119"/>
      <c r="Q25" s="119"/>
      <c r="R25" s="119"/>
      <c r="S25" s="108"/>
      <c r="T25" s="109"/>
      <c r="U25" s="109"/>
      <c r="V25" s="109"/>
      <c r="W25" s="109"/>
      <c r="X25" s="109"/>
      <c r="Y25" s="109"/>
      <c r="Z25" s="123"/>
    </row>
    <row r="26" spans="1:26" ht="12.75" customHeight="1" x14ac:dyDescent="0.2">
      <c r="A26" s="120" t="s">
        <v>118</v>
      </c>
      <c r="B26" s="121" t="s">
        <v>14</v>
      </c>
      <c r="C26" s="121" t="s">
        <v>14</v>
      </c>
      <c r="D26" s="121" t="s">
        <v>14</v>
      </c>
      <c r="E26" s="121" t="s">
        <v>14</v>
      </c>
      <c r="F26" s="121" t="s">
        <v>14</v>
      </c>
      <c r="G26" s="121" t="s">
        <v>14</v>
      </c>
      <c r="H26" s="121" t="s">
        <v>14</v>
      </c>
      <c r="I26" s="121" t="s">
        <v>14</v>
      </c>
      <c r="J26" s="121" t="s">
        <v>14</v>
      </c>
      <c r="K26" s="121" t="s">
        <v>14</v>
      </c>
      <c r="L26" s="121" t="s">
        <v>14</v>
      </c>
      <c r="M26" s="122" t="s">
        <v>14</v>
      </c>
      <c r="N26" s="122">
        <v>77.555152893066406</v>
      </c>
      <c r="O26" s="118">
        <v>77.555152893066406</v>
      </c>
      <c r="P26" s="119"/>
      <c r="Q26" s="119"/>
      <c r="R26" s="119"/>
      <c r="S26" s="108"/>
      <c r="T26" s="109"/>
      <c r="U26" s="109"/>
      <c r="V26" s="109"/>
      <c r="W26" s="109"/>
      <c r="X26" s="109"/>
      <c r="Y26" s="109"/>
      <c r="Z26" s="123"/>
    </row>
    <row r="27" spans="1:26" ht="12.75" customHeight="1" x14ac:dyDescent="0.2">
      <c r="A27" s="120" t="s">
        <v>119</v>
      </c>
      <c r="B27" s="121" t="s">
        <v>14</v>
      </c>
      <c r="C27" s="121" t="s">
        <v>14</v>
      </c>
      <c r="D27" s="121" t="s">
        <v>14</v>
      </c>
      <c r="E27" s="121" t="s">
        <v>14</v>
      </c>
      <c r="F27" s="121" t="s">
        <v>14</v>
      </c>
      <c r="G27" s="121">
        <v>339.8677864074707</v>
      </c>
      <c r="H27" s="121" t="s">
        <v>14</v>
      </c>
      <c r="I27" s="121" t="s">
        <v>14</v>
      </c>
      <c r="J27" s="121" t="s">
        <v>14</v>
      </c>
      <c r="K27" s="121">
        <v>279.01338958740234</v>
      </c>
      <c r="L27" s="121" t="s">
        <v>14</v>
      </c>
      <c r="M27" s="122" t="s">
        <v>14</v>
      </c>
      <c r="N27" s="122">
        <v>354.34980773925781</v>
      </c>
      <c r="O27" s="118">
        <v>973.23098373413086</v>
      </c>
      <c r="P27" s="119"/>
      <c r="Q27" s="119"/>
      <c r="R27" s="119"/>
      <c r="S27" s="108"/>
      <c r="T27" s="109"/>
      <c r="U27" s="109"/>
      <c r="V27" s="109"/>
      <c r="W27" s="109"/>
      <c r="X27" s="109"/>
      <c r="Y27" s="109"/>
      <c r="Z27" s="123"/>
    </row>
    <row r="28" spans="1:26" ht="12.75" customHeight="1" x14ac:dyDescent="0.2">
      <c r="A28" s="120" t="s">
        <v>120</v>
      </c>
      <c r="B28" s="121" t="s">
        <v>14</v>
      </c>
      <c r="C28" s="121" t="s">
        <v>14</v>
      </c>
      <c r="D28" s="121" t="s">
        <v>14</v>
      </c>
      <c r="E28" s="121" t="s">
        <v>14</v>
      </c>
      <c r="F28" s="121" t="s">
        <v>14</v>
      </c>
      <c r="G28" s="121">
        <v>18.171182632446289</v>
      </c>
      <c r="H28" s="121" t="s">
        <v>14</v>
      </c>
      <c r="I28" s="121" t="s">
        <v>14</v>
      </c>
      <c r="J28" s="121" t="s">
        <v>14</v>
      </c>
      <c r="K28" s="121" t="s">
        <v>14</v>
      </c>
      <c r="L28" s="121" t="s">
        <v>14</v>
      </c>
      <c r="M28" s="122" t="s">
        <v>14</v>
      </c>
      <c r="N28" s="122" t="s">
        <v>14</v>
      </c>
      <c r="O28" s="118">
        <v>18.171182632446289</v>
      </c>
      <c r="P28" s="119"/>
      <c r="Q28" s="107"/>
      <c r="R28" s="107"/>
      <c r="S28" s="108"/>
      <c r="T28" s="109"/>
      <c r="U28" s="109"/>
      <c r="V28" s="109"/>
      <c r="W28" s="109"/>
      <c r="X28" s="109"/>
      <c r="Y28" s="109"/>
      <c r="Z28" s="123"/>
    </row>
    <row r="29" spans="1:26" ht="12.75" customHeight="1" x14ac:dyDescent="0.2">
      <c r="A29" s="120" t="s">
        <v>121</v>
      </c>
      <c r="B29" s="121" t="s">
        <v>14</v>
      </c>
      <c r="C29" s="121" t="s">
        <v>14</v>
      </c>
      <c r="D29" s="121" t="s">
        <v>14</v>
      </c>
      <c r="E29" s="121" t="s">
        <v>14</v>
      </c>
      <c r="F29" s="121" t="s">
        <v>14</v>
      </c>
      <c r="G29" s="121">
        <v>930.62100219726563</v>
      </c>
      <c r="H29" s="121" t="s">
        <v>14</v>
      </c>
      <c r="I29" s="121" t="s">
        <v>14</v>
      </c>
      <c r="J29" s="121">
        <v>138.80650329589844</v>
      </c>
      <c r="K29" s="121">
        <v>141.95240020751953</v>
      </c>
      <c r="L29" s="121" t="s">
        <v>14</v>
      </c>
      <c r="M29" s="122" t="s">
        <v>14</v>
      </c>
      <c r="N29" s="122" t="s">
        <v>14</v>
      </c>
      <c r="O29" s="118">
        <v>1211.3799057006836</v>
      </c>
      <c r="P29" s="119"/>
      <c r="Q29" s="107"/>
      <c r="R29" s="107"/>
      <c r="S29" s="108"/>
      <c r="T29" s="109"/>
      <c r="U29" s="109"/>
      <c r="V29" s="109"/>
      <c r="W29" s="109"/>
      <c r="X29" s="109"/>
      <c r="Y29" s="109"/>
      <c r="Z29" s="123"/>
    </row>
    <row r="30" spans="1:26" ht="12.75" customHeight="1" x14ac:dyDescent="0.2">
      <c r="A30" s="120" t="s">
        <v>122</v>
      </c>
      <c r="B30" s="121" t="s">
        <v>14</v>
      </c>
      <c r="C30" s="121" t="s">
        <v>14</v>
      </c>
      <c r="D30" s="121" t="s">
        <v>14</v>
      </c>
      <c r="E30" s="121" t="s">
        <v>14</v>
      </c>
      <c r="F30" s="121">
        <v>398.5</v>
      </c>
      <c r="G30" s="121" t="s">
        <v>14</v>
      </c>
      <c r="H30" s="121" t="s">
        <v>14</v>
      </c>
      <c r="I30" s="121" t="s">
        <v>14</v>
      </c>
      <c r="J30" s="121" t="s">
        <v>14</v>
      </c>
      <c r="K30" s="121" t="s">
        <v>14</v>
      </c>
      <c r="L30" s="121" t="s">
        <v>14</v>
      </c>
      <c r="M30" s="122" t="s">
        <v>14</v>
      </c>
      <c r="N30" s="122">
        <v>60.676567077636719</v>
      </c>
      <c r="O30" s="118">
        <v>459.17656707763672</v>
      </c>
      <c r="P30" s="119"/>
      <c r="Q30" s="119"/>
      <c r="R30" s="119"/>
      <c r="S30" s="108"/>
      <c r="T30" s="109"/>
      <c r="U30" s="109"/>
      <c r="V30" s="109"/>
      <c r="W30" s="109"/>
      <c r="X30" s="109"/>
      <c r="Y30" s="109"/>
      <c r="Z30" s="123"/>
    </row>
    <row r="31" spans="1:26" ht="12.75" customHeight="1" x14ac:dyDescent="0.2">
      <c r="A31" s="120" t="s">
        <v>123</v>
      </c>
      <c r="B31" s="121" t="s">
        <v>14</v>
      </c>
      <c r="C31" s="121" t="s">
        <v>14</v>
      </c>
      <c r="D31" s="121">
        <v>3828.0443801879883</v>
      </c>
      <c r="E31" s="121" t="s">
        <v>14</v>
      </c>
      <c r="F31" s="121" t="s">
        <v>14</v>
      </c>
      <c r="G31" s="121" t="s">
        <v>14</v>
      </c>
      <c r="H31" s="121" t="s">
        <v>14</v>
      </c>
      <c r="I31" s="121" t="s">
        <v>14</v>
      </c>
      <c r="J31" s="121" t="s">
        <v>14</v>
      </c>
      <c r="K31" s="121" t="s">
        <v>14</v>
      </c>
      <c r="L31" s="121" t="s">
        <v>14</v>
      </c>
      <c r="M31" s="122" t="s">
        <v>14</v>
      </c>
      <c r="N31" s="122" t="s">
        <v>14</v>
      </c>
      <c r="O31" s="118">
        <v>3828.0443801879883</v>
      </c>
      <c r="P31" s="119"/>
      <c r="Q31" s="119"/>
      <c r="R31" s="119"/>
      <c r="S31" s="108"/>
      <c r="T31" s="109"/>
      <c r="U31" s="109"/>
      <c r="V31" s="109"/>
      <c r="W31" s="109"/>
      <c r="X31" s="109"/>
      <c r="Y31" s="109"/>
      <c r="Z31" s="123"/>
    </row>
    <row r="32" spans="1:26" ht="12.75" customHeight="1" x14ac:dyDescent="0.2">
      <c r="A32" s="120" t="s">
        <v>124</v>
      </c>
      <c r="B32" s="121" t="s">
        <v>14</v>
      </c>
      <c r="C32" s="121" t="s">
        <v>14</v>
      </c>
      <c r="D32" s="121" t="s">
        <v>14</v>
      </c>
      <c r="E32" s="121" t="s">
        <v>14</v>
      </c>
      <c r="F32" s="121" t="s">
        <v>14</v>
      </c>
      <c r="G32" s="121" t="s">
        <v>14</v>
      </c>
      <c r="H32" s="121" t="s">
        <v>14</v>
      </c>
      <c r="I32" s="121" t="s">
        <v>14</v>
      </c>
      <c r="J32" s="121" t="s">
        <v>14</v>
      </c>
      <c r="K32" s="121" t="s">
        <v>14</v>
      </c>
      <c r="L32" s="121" t="s">
        <v>14</v>
      </c>
      <c r="M32" s="122">
        <v>206.23125076293945</v>
      </c>
      <c r="N32" s="122" t="s">
        <v>14</v>
      </c>
      <c r="O32" s="118">
        <v>206.23125076293945</v>
      </c>
      <c r="P32" s="119"/>
      <c r="Q32" s="119"/>
      <c r="R32" s="119"/>
      <c r="S32" s="108"/>
      <c r="T32" s="109"/>
      <c r="U32" s="109"/>
      <c r="V32" s="109"/>
      <c r="W32" s="109"/>
      <c r="X32" s="109"/>
      <c r="Y32" s="109"/>
      <c r="Z32" s="123"/>
    </row>
    <row r="33" spans="1:26" ht="12.75" customHeight="1" x14ac:dyDescent="0.2">
      <c r="A33" s="120" t="s">
        <v>125</v>
      </c>
      <c r="B33" s="121" t="s">
        <v>14</v>
      </c>
      <c r="C33" s="121" t="s">
        <v>14</v>
      </c>
      <c r="D33" s="121">
        <v>2160.4644012451172</v>
      </c>
      <c r="E33" s="121" t="s">
        <v>14</v>
      </c>
      <c r="F33" s="121">
        <v>797</v>
      </c>
      <c r="G33" s="121" t="s">
        <v>14</v>
      </c>
      <c r="H33" s="121" t="s">
        <v>14</v>
      </c>
      <c r="I33" s="121" t="s">
        <v>14</v>
      </c>
      <c r="J33" s="121" t="s">
        <v>14</v>
      </c>
      <c r="K33" s="121" t="s">
        <v>14</v>
      </c>
      <c r="L33" s="121" t="s">
        <v>14</v>
      </c>
      <c r="M33" s="122" t="s">
        <v>14</v>
      </c>
      <c r="N33" s="122" t="s">
        <v>14</v>
      </c>
      <c r="O33" s="118">
        <v>2957.4644012451172</v>
      </c>
      <c r="P33" s="119"/>
      <c r="Q33" s="119"/>
      <c r="R33" s="119"/>
      <c r="S33" s="108"/>
      <c r="T33" s="109"/>
      <c r="U33" s="109"/>
      <c r="V33" s="109"/>
      <c r="W33" s="109"/>
      <c r="X33" s="109"/>
      <c r="Y33" s="109"/>
      <c r="Z33" s="123"/>
    </row>
    <row r="34" spans="1:26" ht="12.75" customHeight="1" x14ac:dyDescent="0.2">
      <c r="A34" s="120" t="s">
        <v>126</v>
      </c>
      <c r="B34" s="121" t="s">
        <v>14</v>
      </c>
      <c r="C34" s="121" t="s">
        <v>14</v>
      </c>
      <c r="D34" s="121" t="s">
        <v>14</v>
      </c>
      <c r="E34" s="121" t="s">
        <v>14</v>
      </c>
      <c r="F34" s="121" t="s">
        <v>14</v>
      </c>
      <c r="G34" s="121" t="s">
        <v>14</v>
      </c>
      <c r="H34" s="121">
        <v>27.713907241821289</v>
      </c>
      <c r="I34" s="121" t="s">
        <v>14</v>
      </c>
      <c r="J34" s="121" t="s">
        <v>14</v>
      </c>
      <c r="K34" s="121" t="s">
        <v>14</v>
      </c>
      <c r="L34" s="121" t="s">
        <v>14</v>
      </c>
      <c r="M34" s="122" t="s">
        <v>14</v>
      </c>
      <c r="N34" s="122">
        <v>146.00422668457031</v>
      </c>
      <c r="O34" s="118">
        <v>173.7181339263916</v>
      </c>
      <c r="P34" s="119"/>
      <c r="Q34" s="119"/>
      <c r="R34" s="119"/>
      <c r="S34" s="108"/>
      <c r="T34" s="109"/>
      <c r="U34" s="123"/>
      <c r="V34" s="109"/>
      <c r="W34" s="123"/>
      <c r="X34" s="123"/>
      <c r="Y34" s="123"/>
      <c r="Z34" s="123"/>
    </row>
    <row r="35" spans="1:26" ht="12.75" customHeight="1" x14ac:dyDescent="0.2">
      <c r="A35" s="120" t="s">
        <v>127</v>
      </c>
      <c r="B35" s="121" t="s">
        <v>14</v>
      </c>
      <c r="C35" s="121" t="s">
        <v>14</v>
      </c>
      <c r="D35" s="121" t="s">
        <v>14</v>
      </c>
      <c r="E35" s="121">
        <v>130.30850219726563</v>
      </c>
      <c r="F35" s="121" t="s">
        <v>14</v>
      </c>
      <c r="G35" s="121">
        <v>222.18685150146484</v>
      </c>
      <c r="H35" s="121">
        <v>561.73829555511475</v>
      </c>
      <c r="I35" s="121" t="s">
        <v>14</v>
      </c>
      <c r="J35" s="121">
        <v>138.80650329589844</v>
      </c>
      <c r="K35" s="121">
        <v>74.276634216308594</v>
      </c>
      <c r="L35" s="121" t="s">
        <v>14</v>
      </c>
      <c r="M35" s="121" t="s">
        <v>14</v>
      </c>
      <c r="N35" s="121">
        <v>803.78746795654297</v>
      </c>
      <c r="O35" s="118">
        <v>1931.1042547225952</v>
      </c>
      <c r="P35" s="119"/>
      <c r="Q35" s="119"/>
      <c r="R35" s="119"/>
      <c r="S35" s="108"/>
      <c r="T35" s="109"/>
      <c r="U35" s="109"/>
      <c r="V35" s="109"/>
      <c r="W35" s="109"/>
      <c r="X35" s="109"/>
      <c r="Y35" s="109"/>
      <c r="Z35" s="123"/>
    </row>
    <row r="36" spans="1:26" ht="12.75" customHeight="1" x14ac:dyDescent="0.2">
      <c r="A36" s="120" t="s">
        <v>128</v>
      </c>
      <c r="B36" s="121" t="s">
        <v>14</v>
      </c>
      <c r="C36" s="121" t="s">
        <v>14</v>
      </c>
      <c r="D36" s="121" t="s">
        <v>14</v>
      </c>
      <c r="E36" s="121" t="s">
        <v>14</v>
      </c>
      <c r="F36" s="121" t="s">
        <v>14</v>
      </c>
      <c r="G36" s="121">
        <v>1574.2611665725708</v>
      </c>
      <c r="H36" s="121">
        <v>246.90230560302734</v>
      </c>
      <c r="I36" s="121" t="s">
        <v>14</v>
      </c>
      <c r="J36" s="121" t="s">
        <v>14</v>
      </c>
      <c r="K36" s="121">
        <v>2238.8796358108521</v>
      </c>
      <c r="L36" s="121">
        <v>447.85455322265625</v>
      </c>
      <c r="M36" s="121">
        <v>730.33318519592285</v>
      </c>
      <c r="N36" s="121">
        <v>1689.516429901123</v>
      </c>
      <c r="O36" s="118">
        <v>6927.7472763061523</v>
      </c>
      <c r="P36" s="107"/>
      <c r="Q36" s="107"/>
      <c r="R36" s="107"/>
      <c r="S36" s="108"/>
      <c r="T36" s="109"/>
      <c r="U36" s="109"/>
      <c r="V36" s="109"/>
      <c r="W36" s="109"/>
      <c r="X36" s="109"/>
      <c r="Y36" s="109"/>
      <c r="Z36" s="123"/>
    </row>
    <row r="37" spans="1:26" ht="12.75" customHeight="1" x14ac:dyDescent="0.2">
      <c r="A37" s="120" t="s">
        <v>129</v>
      </c>
      <c r="B37" s="121" t="s">
        <v>14</v>
      </c>
      <c r="C37" s="121" t="s">
        <v>14</v>
      </c>
      <c r="D37" s="121" t="s">
        <v>14</v>
      </c>
      <c r="E37" s="121" t="s">
        <v>14</v>
      </c>
      <c r="F37" s="121" t="s">
        <v>14</v>
      </c>
      <c r="G37" s="121">
        <v>276.31527709960938</v>
      </c>
      <c r="H37" s="121" t="s">
        <v>14</v>
      </c>
      <c r="I37" s="121" t="s">
        <v>14</v>
      </c>
      <c r="J37" s="121" t="s">
        <v>14</v>
      </c>
      <c r="K37" s="121">
        <v>1704.3983917236328</v>
      </c>
      <c r="L37" s="121">
        <v>77.656143188476563</v>
      </c>
      <c r="M37" s="121" t="s">
        <v>14</v>
      </c>
      <c r="N37" s="121" t="s">
        <v>14</v>
      </c>
      <c r="O37" s="118">
        <v>2058.3698120117188</v>
      </c>
      <c r="P37" s="119"/>
      <c r="Q37" s="119"/>
      <c r="R37" s="119"/>
      <c r="S37" s="108"/>
      <c r="T37" s="109"/>
      <c r="U37" s="109"/>
      <c r="V37" s="109"/>
      <c r="W37" s="109"/>
      <c r="X37" s="109"/>
      <c r="Y37" s="109"/>
      <c r="Z37" s="123"/>
    </row>
    <row r="38" spans="1:26" ht="12.75" customHeight="1" x14ac:dyDescent="0.2">
      <c r="A38" s="120" t="s">
        <v>130</v>
      </c>
      <c r="B38" s="121" t="s">
        <v>14</v>
      </c>
      <c r="C38" s="121" t="s">
        <v>14</v>
      </c>
      <c r="D38" s="121" t="s">
        <v>14</v>
      </c>
      <c r="E38" s="121" t="s">
        <v>14</v>
      </c>
      <c r="F38" s="121" t="s">
        <v>14</v>
      </c>
      <c r="G38" s="121" t="s">
        <v>14</v>
      </c>
      <c r="H38" s="121" t="s">
        <v>14</v>
      </c>
      <c r="I38" s="121">
        <v>33.255630493164063</v>
      </c>
      <c r="J38" s="121" t="s">
        <v>14</v>
      </c>
      <c r="K38" s="121" t="s">
        <v>14</v>
      </c>
      <c r="L38" s="121" t="s">
        <v>14</v>
      </c>
      <c r="M38" s="121" t="s">
        <v>14</v>
      </c>
      <c r="N38" s="121" t="s">
        <v>14</v>
      </c>
      <c r="O38" s="118">
        <v>33.255630493164063</v>
      </c>
      <c r="P38" s="119"/>
      <c r="Q38" s="119"/>
      <c r="R38" s="119"/>
      <c r="S38" s="108"/>
      <c r="T38" s="109"/>
      <c r="U38" s="109"/>
      <c r="V38" s="109"/>
      <c r="W38" s="109"/>
      <c r="X38" s="109"/>
      <c r="Y38" s="109"/>
      <c r="Z38" s="123"/>
    </row>
    <row r="39" spans="1:26" ht="12.75" customHeight="1" x14ac:dyDescent="0.2">
      <c r="A39" s="120" t="s">
        <v>131</v>
      </c>
      <c r="B39" s="121" t="s">
        <v>14</v>
      </c>
      <c r="C39" s="121" t="s">
        <v>14</v>
      </c>
      <c r="D39" s="121" t="s">
        <v>14</v>
      </c>
      <c r="E39" s="121" t="s">
        <v>14</v>
      </c>
      <c r="F39" s="121" t="s">
        <v>14</v>
      </c>
      <c r="G39" s="121">
        <v>1453.7722959518433</v>
      </c>
      <c r="H39" s="121">
        <v>40.344993591308594</v>
      </c>
      <c r="I39" s="121">
        <v>38.187385559082031</v>
      </c>
      <c r="J39" s="121" t="s">
        <v>14</v>
      </c>
      <c r="K39" s="121">
        <v>216.01219177246094</v>
      </c>
      <c r="L39" s="121">
        <v>77.656143188476563</v>
      </c>
      <c r="M39" s="121">
        <v>84.491401672363281</v>
      </c>
      <c r="N39" s="121">
        <v>3549.887638092041</v>
      </c>
      <c r="O39" s="118">
        <v>5460.3520498275757</v>
      </c>
      <c r="P39" s="119"/>
      <c r="Q39" s="119"/>
      <c r="R39" s="119"/>
      <c r="S39" s="108"/>
      <c r="T39" s="109"/>
      <c r="U39" s="109"/>
      <c r="V39" s="109"/>
      <c r="W39" s="109"/>
      <c r="X39" s="109"/>
      <c r="Y39" s="109"/>
      <c r="Z39" s="123"/>
    </row>
    <row r="40" spans="1:26" s="8" customFormat="1" ht="12.75" customHeight="1" x14ac:dyDescent="0.2">
      <c r="A40" s="120" t="s">
        <v>132</v>
      </c>
      <c r="B40" s="121" t="s">
        <v>14</v>
      </c>
      <c r="C40" s="121" t="s">
        <v>14</v>
      </c>
      <c r="D40" s="121" t="s">
        <v>14</v>
      </c>
      <c r="E40" s="121" t="s">
        <v>14</v>
      </c>
      <c r="F40" s="121" t="s">
        <v>14</v>
      </c>
      <c r="G40" s="121">
        <v>1295.5433044433594</v>
      </c>
      <c r="H40" s="121" t="s">
        <v>14</v>
      </c>
      <c r="I40" s="121" t="s">
        <v>14</v>
      </c>
      <c r="J40" s="121" t="s">
        <v>14</v>
      </c>
      <c r="K40" s="121">
        <v>378.32085418701172</v>
      </c>
      <c r="L40" s="121" t="s">
        <v>14</v>
      </c>
      <c r="M40" s="121" t="s">
        <v>14</v>
      </c>
      <c r="N40" s="121">
        <v>474.12496757507324</v>
      </c>
      <c r="O40" s="118">
        <v>2147.9891262054443</v>
      </c>
      <c r="P40" s="94"/>
      <c r="Q40" s="94"/>
      <c r="R40" s="94"/>
      <c r="S40" s="94"/>
      <c r="T40" s="94"/>
      <c r="U40" s="94"/>
      <c r="V40" s="94"/>
    </row>
    <row r="41" spans="1:26" s="8" customFormat="1" x14ac:dyDescent="0.2">
      <c r="A41" s="99"/>
      <c r="B41" s="124"/>
      <c r="C41" s="125"/>
      <c r="D41" s="125"/>
      <c r="P41" s="94"/>
      <c r="Q41" s="94"/>
      <c r="R41" s="94"/>
      <c r="S41" s="94"/>
      <c r="T41" s="94"/>
      <c r="U41" s="94"/>
      <c r="V41" s="94"/>
    </row>
    <row r="42" spans="1:26" s="8" customFormat="1" x14ac:dyDescent="0.2">
      <c r="A42" s="99"/>
      <c r="B42" s="124"/>
      <c r="C42" s="125"/>
      <c r="D42" s="125"/>
      <c r="P42" s="94"/>
      <c r="Q42" s="94"/>
      <c r="R42" s="94"/>
      <c r="S42" s="94"/>
      <c r="T42" s="94"/>
      <c r="U42" s="94"/>
      <c r="V42" s="94"/>
    </row>
    <row r="43" spans="1:26" s="8" customFormat="1" x14ac:dyDescent="0.2">
      <c r="A43" s="99"/>
      <c r="B43" s="124"/>
      <c r="C43" s="125"/>
      <c r="D43" s="125"/>
      <c r="P43" s="94"/>
      <c r="Q43" s="94"/>
      <c r="R43" s="94"/>
      <c r="S43" s="94"/>
      <c r="T43" s="94"/>
      <c r="U43" s="94"/>
      <c r="V43" s="94"/>
    </row>
    <row r="44" spans="1:26" s="8" customFormat="1" x14ac:dyDescent="0.2">
      <c r="A44" s="99"/>
      <c r="B44" s="124"/>
      <c r="C44" s="125"/>
      <c r="D44" s="125"/>
      <c r="P44" s="94"/>
      <c r="Q44" s="94"/>
      <c r="R44" s="94"/>
      <c r="S44" s="94"/>
      <c r="T44" s="94"/>
      <c r="U44" s="94"/>
      <c r="V44" s="94"/>
    </row>
    <row r="45" spans="1:26" s="8" customFormat="1" x14ac:dyDescent="0.2">
      <c r="A45" s="99"/>
      <c r="B45" s="124"/>
      <c r="C45" s="125"/>
      <c r="D45" s="125"/>
      <c r="P45" s="94"/>
      <c r="Q45" s="94"/>
      <c r="R45" s="94"/>
      <c r="S45" s="94"/>
      <c r="T45" s="94"/>
      <c r="U45" s="94"/>
      <c r="V45" s="94"/>
    </row>
    <row r="46" spans="1:26" s="8" customFormat="1" x14ac:dyDescent="0.2">
      <c r="A46" s="99"/>
      <c r="B46" s="129"/>
      <c r="C46" s="125"/>
      <c r="D46" s="125"/>
      <c r="P46" s="94"/>
      <c r="Q46" s="94"/>
      <c r="R46" s="94"/>
      <c r="S46" s="94"/>
      <c r="T46" s="94"/>
      <c r="U46" s="94"/>
      <c r="V46" s="94"/>
    </row>
    <row r="47" spans="1:26" s="8" customFormat="1" x14ac:dyDescent="0.2">
      <c r="A47" s="99"/>
      <c r="B47" s="130"/>
      <c r="C47" s="125"/>
      <c r="D47" s="125"/>
      <c r="P47" s="94"/>
      <c r="Q47" s="94"/>
      <c r="R47" s="94"/>
      <c r="S47" s="94"/>
      <c r="T47" s="94"/>
      <c r="U47" s="94"/>
      <c r="V47" s="94"/>
    </row>
    <row r="48" spans="1:26" s="8" customFormat="1" x14ac:dyDescent="0.2">
      <c r="A48" s="99"/>
      <c r="B48" s="131"/>
      <c r="C48" s="125"/>
      <c r="D48" s="125"/>
      <c r="P48" s="94"/>
      <c r="Q48" s="94"/>
      <c r="R48" s="94"/>
      <c r="S48" s="94"/>
      <c r="T48" s="94"/>
      <c r="U48" s="94"/>
      <c r="V48" s="94"/>
    </row>
    <row r="49" spans="1:22" s="8" customFormat="1" x14ac:dyDescent="0.2">
      <c r="A49" s="99"/>
      <c r="B49" s="104"/>
      <c r="C49" s="132"/>
      <c r="D49" s="132"/>
      <c r="P49" s="94"/>
      <c r="Q49" s="94"/>
      <c r="R49" s="94"/>
      <c r="S49" s="94"/>
      <c r="T49" s="94"/>
      <c r="U49" s="94"/>
      <c r="V49" s="94"/>
    </row>
    <row r="50" spans="1:22" s="8" customFormat="1" x14ac:dyDescent="0.2">
      <c r="A50" s="99"/>
      <c r="B50" s="124"/>
      <c r="C50" s="125"/>
      <c r="D50" s="125"/>
      <c r="P50" s="94"/>
      <c r="Q50" s="94"/>
      <c r="R50" s="94"/>
      <c r="S50" s="94"/>
      <c r="T50" s="94"/>
      <c r="U50" s="94"/>
      <c r="V50" s="94"/>
    </row>
    <row r="51" spans="1:22" s="8" customFormat="1" x14ac:dyDescent="0.2">
      <c r="A51" s="99"/>
      <c r="B51" s="124"/>
      <c r="C51" s="125"/>
      <c r="D51" s="125"/>
      <c r="P51" s="94"/>
      <c r="Q51" s="94"/>
      <c r="R51" s="94"/>
      <c r="S51" s="94"/>
      <c r="T51" s="94"/>
      <c r="U51" s="94"/>
      <c r="V51" s="94"/>
    </row>
    <row r="52" spans="1:22" s="8" customFormat="1" x14ac:dyDescent="0.2">
      <c r="A52" s="99"/>
      <c r="B52" s="124"/>
      <c r="C52" s="125"/>
      <c r="D52" s="125"/>
      <c r="P52" s="94"/>
      <c r="Q52" s="94"/>
      <c r="R52" s="94"/>
      <c r="S52" s="94"/>
      <c r="T52" s="94"/>
      <c r="U52" s="94"/>
      <c r="V52" s="94"/>
    </row>
    <row r="53" spans="1:22" s="8" customFormat="1" x14ac:dyDescent="0.2">
      <c r="A53" s="99"/>
      <c r="B53" s="124"/>
      <c r="C53" s="125"/>
      <c r="D53" s="125"/>
      <c r="P53" s="94"/>
      <c r="Q53" s="94"/>
      <c r="R53" s="94"/>
      <c r="S53" s="94"/>
      <c r="T53" s="94"/>
      <c r="U53" s="94"/>
      <c r="V53" s="94"/>
    </row>
    <row r="54" spans="1:22" s="8" customFormat="1" x14ac:dyDescent="0.2">
      <c r="A54" s="99"/>
      <c r="B54" s="124"/>
      <c r="C54" s="125"/>
      <c r="D54" s="125"/>
      <c r="P54" s="94"/>
      <c r="Q54" s="94"/>
      <c r="R54" s="94"/>
      <c r="S54" s="94"/>
      <c r="T54" s="94"/>
      <c r="U54" s="94"/>
      <c r="V54" s="94"/>
    </row>
    <row r="55" spans="1:22" s="8" customFormat="1" x14ac:dyDescent="0.2">
      <c r="A55" s="99"/>
      <c r="B55" s="124"/>
      <c r="C55" s="125"/>
      <c r="D55" s="125"/>
      <c r="P55" s="94"/>
      <c r="Q55" s="94"/>
      <c r="R55" s="94"/>
      <c r="S55" s="94"/>
      <c r="T55" s="94"/>
      <c r="U55" s="94"/>
      <c r="V55" s="94"/>
    </row>
    <row r="56" spans="1:22" s="8" customFormat="1" x14ac:dyDescent="0.2">
      <c r="A56" s="99"/>
      <c r="B56" s="124"/>
      <c r="C56" s="125"/>
      <c r="D56" s="125"/>
      <c r="P56" s="94"/>
      <c r="Q56" s="94"/>
      <c r="R56" s="94"/>
      <c r="S56" s="94"/>
      <c r="T56" s="94"/>
      <c r="U56" s="94"/>
      <c r="V56" s="94"/>
    </row>
    <row r="57" spans="1:22" s="8" customFormat="1" x14ac:dyDescent="0.2">
      <c r="A57" s="99"/>
      <c r="B57" s="124"/>
      <c r="C57" s="125"/>
      <c r="D57" s="125"/>
      <c r="P57" s="94"/>
      <c r="Q57" s="94"/>
      <c r="R57" s="94"/>
      <c r="S57" s="94"/>
      <c r="T57" s="94"/>
      <c r="U57" s="94"/>
      <c r="V57" s="94"/>
    </row>
    <row r="58" spans="1:22" s="8" customFormat="1" x14ac:dyDescent="0.2">
      <c r="A58" s="99"/>
      <c r="B58" s="124"/>
      <c r="C58" s="125"/>
      <c r="D58" s="125"/>
      <c r="P58" s="94"/>
      <c r="Q58" s="94"/>
      <c r="R58" s="94"/>
      <c r="S58" s="94"/>
      <c r="T58" s="94"/>
      <c r="U58" s="94"/>
      <c r="V58" s="94"/>
    </row>
    <row r="59" spans="1:22" s="8" customFormat="1" x14ac:dyDescent="0.2">
      <c r="A59" s="99"/>
      <c r="B59" s="124"/>
      <c r="C59" s="125"/>
      <c r="D59" s="125"/>
      <c r="P59" s="94"/>
      <c r="Q59" s="94"/>
      <c r="R59" s="94"/>
      <c r="S59" s="94"/>
      <c r="T59" s="94"/>
      <c r="U59" s="94"/>
      <c r="V59" s="94"/>
    </row>
    <row r="60" spans="1:22" s="8" customFormat="1" x14ac:dyDescent="0.2">
      <c r="A60" s="99"/>
      <c r="B60" s="124"/>
      <c r="C60" s="125"/>
      <c r="D60" s="125"/>
      <c r="P60" s="94"/>
      <c r="Q60" s="94"/>
      <c r="R60" s="94"/>
      <c r="S60" s="94"/>
      <c r="T60" s="94"/>
      <c r="U60" s="94"/>
      <c r="V60" s="94"/>
    </row>
    <row r="61" spans="1:22" s="8" customFormat="1" ht="15" x14ac:dyDescent="0.3">
      <c r="A61" s="126"/>
      <c r="B61" s="127"/>
      <c r="C61" s="128"/>
      <c r="D61" s="128"/>
      <c r="P61" s="94"/>
      <c r="Q61" s="94"/>
      <c r="R61" s="94"/>
      <c r="S61" s="94"/>
      <c r="T61" s="94"/>
      <c r="U61" s="94"/>
      <c r="V61" s="94"/>
    </row>
    <row r="62" spans="1:22" s="8" customFormat="1" ht="15" x14ac:dyDescent="0.3">
      <c r="A62" s="126"/>
      <c r="B62" s="127"/>
      <c r="C62" s="128"/>
      <c r="D62" s="128"/>
      <c r="P62" s="94"/>
      <c r="Q62" s="94"/>
      <c r="R62" s="94"/>
      <c r="S62" s="94"/>
      <c r="T62" s="94"/>
      <c r="U62" s="94"/>
      <c r="V62" s="94"/>
    </row>
    <row r="63" spans="1:22" s="8" customFormat="1" ht="15" x14ac:dyDescent="0.3">
      <c r="A63" s="126"/>
      <c r="B63" s="127"/>
      <c r="C63" s="128"/>
      <c r="D63" s="128"/>
      <c r="P63" s="94"/>
      <c r="Q63" s="94"/>
      <c r="R63" s="94"/>
      <c r="S63" s="94"/>
      <c r="T63" s="94"/>
      <c r="U63" s="94"/>
      <c r="V63" s="94"/>
    </row>
    <row r="64" spans="1:22" s="8" customFormat="1" ht="15" x14ac:dyDescent="0.3">
      <c r="A64" s="126"/>
      <c r="B64" s="127"/>
      <c r="C64" s="128"/>
      <c r="D64" s="128"/>
      <c r="P64" s="94"/>
      <c r="Q64" s="94"/>
      <c r="R64" s="94"/>
      <c r="S64" s="94"/>
      <c r="T64" s="94"/>
      <c r="U64" s="94"/>
      <c r="V64" s="94"/>
    </row>
    <row r="65" spans="1:22" s="8" customFormat="1" ht="15" x14ac:dyDescent="0.3">
      <c r="A65" s="126"/>
      <c r="B65" s="127"/>
      <c r="C65" s="128"/>
      <c r="D65" s="128"/>
      <c r="P65" s="94"/>
      <c r="Q65" s="94"/>
      <c r="R65" s="94"/>
      <c r="S65" s="94"/>
      <c r="T65" s="94"/>
      <c r="U65" s="94"/>
      <c r="V65" s="94"/>
    </row>
    <row r="66" spans="1:22" s="8" customFormat="1" x14ac:dyDescent="0.2">
      <c r="A66" s="99"/>
      <c r="B66" s="124"/>
      <c r="C66" s="125"/>
      <c r="D66" s="125"/>
      <c r="P66" s="94"/>
      <c r="Q66" s="94"/>
      <c r="R66" s="94"/>
      <c r="S66" s="94"/>
      <c r="T66" s="94"/>
      <c r="U66" s="94"/>
      <c r="V66" s="94"/>
    </row>
    <row r="67" spans="1:22" s="8" customFormat="1" x14ac:dyDescent="0.2">
      <c r="A67" s="99"/>
      <c r="B67" s="124"/>
      <c r="C67" s="125"/>
      <c r="D67" s="125"/>
      <c r="P67" s="94"/>
      <c r="Q67" s="94"/>
      <c r="R67" s="94"/>
      <c r="S67" s="94"/>
      <c r="T67" s="94"/>
      <c r="U67" s="94"/>
      <c r="V67" s="94"/>
    </row>
    <row r="68" spans="1:22" s="8" customFormat="1" x14ac:dyDescent="0.2">
      <c r="A68" s="99"/>
      <c r="B68" s="124"/>
      <c r="C68" s="125"/>
      <c r="D68" s="125"/>
      <c r="P68" s="94"/>
      <c r="Q68" s="94"/>
      <c r="R68" s="94"/>
      <c r="S68" s="94"/>
      <c r="T68" s="94"/>
      <c r="U68" s="94"/>
      <c r="V68" s="94"/>
    </row>
    <row r="69" spans="1:22" s="8" customFormat="1" x14ac:dyDescent="0.2">
      <c r="A69" s="99"/>
      <c r="P69" s="94"/>
      <c r="Q69" s="94"/>
      <c r="R69" s="94"/>
      <c r="S69" s="94"/>
      <c r="T69" s="94"/>
      <c r="U69" s="94"/>
      <c r="V69" s="94"/>
    </row>
    <row r="70" spans="1:22" s="8" customFormat="1" x14ac:dyDescent="0.2">
      <c r="A70" s="99"/>
      <c r="P70" s="94"/>
      <c r="Q70" s="94"/>
      <c r="R70" s="94"/>
      <c r="S70" s="94"/>
      <c r="T70" s="94"/>
      <c r="U70" s="94"/>
      <c r="V70" s="94"/>
    </row>
    <row r="71" spans="1:22" s="8" customFormat="1" x14ac:dyDescent="0.2">
      <c r="A71" s="99"/>
      <c r="P71" s="94"/>
      <c r="Q71" s="94"/>
      <c r="R71" s="94"/>
      <c r="S71" s="94"/>
      <c r="T71" s="94"/>
      <c r="U71" s="94"/>
      <c r="V71" s="94"/>
    </row>
    <row r="72" spans="1:22" s="8" customFormat="1" x14ac:dyDescent="0.2">
      <c r="A72" s="99"/>
      <c r="P72" s="94"/>
      <c r="Q72" s="94"/>
      <c r="R72" s="94"/>
      <c r="S72" s="94"/>
      <c r="T72" s="94"/>
      <c r="U72" s="94"/>
      <c r="V72" s="94"/>
    </row>
    <row r="73" spans="1:22" s="8" customFormat="1" x14ac:dyDescent="0.2">
      <c r="A73" s="133"/>
      <c r="P73" s="94"/>
      <c r="Q73" s="94"/>
      <c r="R73" s="94"/>
      <c r="S73" s="94"/>
      <c r="T73" s="94"/>
      <c r="U73" s="94"/>
      <c r="V73" s="94"/>
    </row>
    <row r="74" spans="1:22" s="8" customFormat="1" x14ac:dyDescent="0.2">
      <c r="B74" s="134"/>
      <c r="C74" s="134"/>
      <c r="D74" s="134"/>
      <c r="P74" s="94"/>
      <c r="Q74" s="94"/>
      <c r="R74" s="94"/>
      <c r="S74" s="94"/>
      <c r="T74" s="94"/>
      <c r="U74" s="94"/>
      <c r="V74" s="94"/>
    </row>
    <row r="75" spans="1:22" s="8" customFormat="1" x14ac:dyDescent="0.2">
      <c r="A75" s="99"/>
      <c r="B75" s="124"/>
      <c r="C75" s="125"/>
      <c r="D75" s="125"/>
      <c r="P75" s="94"/>
      <c r="Q75" s="94"/>
      <c r="R75" s="94"/>
      <c r="S75" s="94"/>
      <c r="T75" s="94"/>
      <c r="U75" s="94"/>
      <c r="V75" s="94"/>
    </row>
    <row r="76" spans="1:22" s="8" customFormat="1" x14ac:dyDescent="0.2">
      <c r="A76" s="99"/>
      <c r="B76" s="124"/>
      <c r="C76" s="125"/>
      <c r="D76" s="125"/>
      <c r="P76" s="94"/>
      <c r="Q76" s="94"/>
      <c r="R76" s="94"/>
      <c r="S76" s="94"/>
      <c r="T76" s="94"/>
      <c r="U76" s="94"/>
      <c r="V76" s="94"/>
    </row>
    <row r="77" spans="1:22" s="8" customFormat="1" x14ac:dyDescent="0.2">
      <c r="A77" s="99"/>
      <c r="B77" s="124"/>
      <c r="C77" s="125"/>
      <c r="D77" s="125"/>
      <c r="P77" s="94"/>
      <c r="Q77" s="94"/>
      <c r="R77" s="94"/>
      <c r="S77" s="94"/>
      <c r="T77" s="94"/>
      <c r="U77" s="94"/>
      <c r="V77" s="94"/>
    </row>
    <row r="78" spans="1:22" s="8" customFormat="1" x14ac:dyDescent="0.2">
      <c r="A78" s="99"/>
      <c r="B78" s="124"/>
      <c r="C78" s="125"/>
      <c r="D78" s="125"/>
      <c r="P78" s="94"/>
      <c r="Q78" s="94"/>
      <c r="R78" s="94"/>
      <c r="S78" s="94"/>
      <c r="T78" s="94"/>
      <c r="U78" s="94"/>
      <c r="V78" s="94"/>
    </row>
    <row r="79" spans="1:22" s="8" customFormat="1" x14ac:dyDescent="0.2">
      <c r="A79" s="99"/>
      <c r="B79" s="124"/>
      <c r="C79" s="125"/>
      <c r="D79" s="125"/>
      <c r="P79" s="94"/>
      <c r="Q79" s="94"/>
      <c r="R79" s="94"/>
      <c r="S79" s="94"/>
      <c r="T79" s="94"/>
      <c r="U79" s="94"/>
      <c r="V79" s="94"/>
    </row>
    <row r="80" spans="1:22" s="8" customFormat="1" x14ac:dyDescent="0.2">
      <c r="A80" s="99"/>
      <c r="B80" s="124"/>
      <c r="C80" s="125"/>
      <c r="D80" s="125"/>
      <c r="P80" s="94"/>
      <c r="Q80" s="94"/>
      <c r="R80" s="94"/>
      <c r="S80" s="94"/>
      <c r="T80" s="94"/>
      <c r="U80" s="94"/>
      <c r="V80" s="94"/>
    </row>
    <row r="81" spans="1:22" s="8" customFormat="1" x14ac:dyDescent="0.2">
      <c r="A81" s="99"/>
      <c r="B81" s="124"/>
      <c r="C81" s="125"/>
      <c r="D81" s="125"/>
      <c r="P81" s="94"/>
      <c r="Q81" s="94"/>
      <c r="R81" s="94"/>
      <c r="S81" s="94"/>
      <c r="T81" s="94"/>
      <c r="U81" s="94"/>
      <c r="V81" s="94"/>
    </row>
    <row r="82" spans="1:22" s="8" customFormat="1" x14ac:dyDescent="0.2">
      <c r="A82" s="99"/>
      <c r="B82" s="124"/>
      <c r="C82" s="125"/>
      <c r="D82" s="125"/>
      <c r="P82" s="94"/>
      <c r="Q82" s="94"/>
      <c r="R82" s="94"/>
      <c r="S82" s="94"/>
      <c r="T82" s="94"/>
      <c r="U82" s="94"/>
      <c r="V82" s="94"/>
    </row>
    <row r="83" spans="1:22" s="8" customFormat="1" x14ac:dyDescent="0.2">
      <c r="A83" s="99"/>
      <c r="B83" s="124"/>
      <c r="C83" s="125"/>
      <c r="D83" s="125"/>
      <c r="P83" s="94"/>
      <c r="Q83" s="94"/>
      <c r="R83" s="94"/>
      <c r="S83" s="94"/>
      <c r="T83" s="94"/>
      <c r="U83" s="94"/>
      <c r="V83" s="94"/>
    </row>
    <row r="84" spans="1:22" s="8" customFormat="1" x14ac:dyDescent="0.2">
      <c r="A84" s="99"/>
      <c r="B84" s="124"/>
      <c r="C84" s="125"/>
      <c r="D84" s="125"/>
      <c r="P84" s="94"/>
      <c r="Q84" s="94"/>
      <c r="R84" s="94"/>
      <c r="S84" s="94"/>
      <c r="T84" s="94"/>
      <c r="U84" s="94"/>
      <c r="V84" s="94"/>
    </row>
    <row r="85" spans="1:22" s="8" customFormat="1" x14ac:dyDescent="0.2">
      <c r="A85" s="99"/>
      <c r="B85" s="124"/>
      <c r="C85" s="125"/>
      <c r="D85" s="125"/>
      <c r="P85" s="94"/>
      <c r="Q85" s="94"/>
      <c r="R85" s="94"/>
      <c r="S85" s="94"/>
      <c r="T85" s="94"/>
      <c r="U85" s="94"/>
      <c r="V85" s="94"/>
    </row>
    <row r="86" spans="1:22" s="8" customFormat="1" x14ac:dyDescent="0.2">
      <c r="A86" s="99"/>
      <c r="C86" s="125"/>
      <c r="D86" s="125"/>
      <c r="P86" s="94"/>
      <c r="Q86" s="94"/>
      <c r="R86" s="94"/>
      <c r="S86" s="94"/>
      <c r="T86" s="94"/>
      <c r="U86" s="94"/>
      <c r="V86" s="94"/>
    </row>
    <row r="87" spans="1:22" s="8" customFormat="1" x14ac:dyDescent="0.2">
      <c r="A87" s="99"/>
      <c r="B87" s="124"/>
      <c r="C87" s="125"/>
      <c r="D87" s="125"/>
      <c r="P87" s="94"/>
      <c r="Q87" s="94"/>
      <c r="R87" s="94"/>
      <c r="S87" s="94"/>
      <c r="T87" s="94"/>
      <c r="U87" s="94"/>
      <c r="V87" s="94"/>
    </row>
    <row r="88" spans="1:22" s="8" customFormat="1" x14ac:dyDescent="0.2">
      <c r="A88" s="99"/>
      <c r="B88" s="124"/>
      <c r="C88" s="125"/>
      <c r="D88" s="125"/>
      <c r="P88" s="94"/>
      <c r="Q88" s="94"/>
      <c r="R88" s="94"/>
      <c r="S88" s="94"/>
      <c r="T88" s="94"/>
      <c r="U88" s="94"/>
      <c r="V88" s="94"/>
    </row>
    <row r="89" spans="1:22" s="8" customFormat="1" x14ac:dyDescent="0.2">
      <c r="A89" s="99"/>
      <c r="B89" s="124"/>
      <c r="C89" s="125"/>
      <c r="D89" s="125"/>
      <c r="P89" s="94"/>
      <c r="Q89" s="94"/>
      <c r="R89" s="94"/>
      <c r="S89" s="94"/>
      <c r="T89" s="94"/>
      <c r="U89" s="94"/>
      <c r="V89" s="94"/>
    </row>
    <row r="90" spans="1:22" s="8" customFormat="1" x14ac:dyDescent="0.2">
      <c r="A90" s="99"/>
      <c r="B90" s="124"/>
      <c r="C90" s="125"/>
      <c r="D90" s="125"/>
      <c r="P90" s="94"/>
      <c r="Q90" s="94"/>
      <c r="R90" s="94"/>
      <c r="S90" s="94"/>
      <c r="T90" s="94"/>
      <c r="U90" s="94"/>
      <c r="V90" s="94"/>
    </row>
    <row r="91" spans="1:22" s="8" customFormat="1" x14ac:dyDescent="0.2">
      <c r="A91" s="99"/>
      <c r="B91" s="124"/>
      <c r="C91" s="125"/>
      <c r="D91" s="125"/>
      <c r="P91" s="94"/>
      <c r="Q91" s="94"/>
      <c r="R91" s="94"/>
      <c r="S91" s="94"/>
      <c r="T91" s="94"/>
      <c r="U91" s="94"/>
      <c r="V91" s="94"/>
    </row>
    <row r="92" spans="1:22" s="8" customFormat="1" x14ac:dyDescent="0.2">
      <c r="A92" s="99"/>
      <c r="P92" s="94"/>
      <c r="Q92" s="94"/>
      <c r="R92" s="94"/>
      <c r="S92" s="94"/>
      <c r="T92" s="94"/>
      <c r="U92" s="94"/>
      <c r="V92" s="94"/>
    </row>
    <row r="93" spans="1:22" s="8" customFormat="1" x14ac:dyDescent="0.2">
      <c r="A93" s="99"/>
      <c r="P93" s="94"/>
      <c r="Q93" s="94"/>
      <c r="R93" s="94"/>
      <c r="S93" s="94"/>
      <c r="T93" s="94"/>
      <c r="U93" s="94"/>
      <c r="V93" s="94"/>
    </row>
    <row r="94" spans="1:22" s="8" customFormat="1" x14ac:dyDescent="0.2">
      <c r="A94" s="99"/>
      <c r="P94" s="94"/>
      <c r="Q94" s="94"/>
      <c r="R94" s="94"/>
      <c r="S94" s="94"/>
      <c r="T94" s="94"/>
      <c r="U94" s="94"/>
      <c r="V94" s="94"/>
    </row>
    <row r="95" spans="1:22" s="8" customFormat="1" x14ac:dyDescent="0.2">
      <c r="A95" s="99"/>
      <c r="P95" s="94"/>
      <c r="Q95" s="94"/>
      <c r="R95" s="94"/>
      <c r="S95" s="94"/>
      <c r="T95" s="94"/>
      <c r="U95" s="94"/>
      <c r="V95" s="94"/>
    </row>
    <row r="96" spans="1:22" s="8" customFormat="1" x14ac:dyDescent="0.2">
      <c r="P96" s="94"/>
      <c r="Q96" s="94"/>
      <c r="R96" s="94"/>
      <c r="S96" s="94"/>
      <c r="T96" s="94"/>
      <c r="U96" s="94"/>
      <c r="V96" s="94"/>
    </row>
    <row r="97" spans="1:22" s="8" customFormat="1" x14ac:dyDescent="0.2">
      <c r="P97" s="94"/>
      <c r="Q97" s="94"/>
      <c r="R97" s="94"/>
      <c r="S97" s="94"/>
      <c r="T97" s="94"/>
      <c r="U97" s="94"/>
      <c r="V97" s="94"/>
    </row>
    <row r="98" spans="1:22" s="8" customFormat="1" x14ac:dyDescent="0.2">
      <c r="A98" s="99"/>
      <c r="P98" s="94"/>
      <c r="Q98" s="94"/>
      <c r="R98" s="94"/>
      <c r="S98" s="94"/>
      <c r="T98" s="94"/>
      <c r="U98" s="94"/>
      <c r="V98" s="94"/>
    </row>
    <row r="99" spans="1:22" s="8" customFormat="1" x14ac:dyDescent="0.2">
      <c r="A99" s="99"/>
      <c r="P99" s="94"/>
      <c r="Q99" s="94"/>
      <c r="R99" s="94"/>
      <c r="S99" s="94"/>
      <c r="T99" s="94"/>
      <c r="U99" s="94"/>
      <c r="V99" s="94"/>
    </row>
    <row r="100" spans="1:22" s="8" customFormat="1" x14ac:dyDescent="0.2">
      <c r="A100" s="99"/>
      <c r="P100" s="94"/>
      <c r="Q100" s="94"/>
      <c r="R100" s="94"/>
      <c r="S100" s="94"/>
      <c r="T100" s="94"/>
      <c r="U100" s="94"/>
      <c r="V100" s="94"/>
    </row>
    <row r="101" spans="1:22" s="8" customFormat="1" x14ac:dyDescent="0.2">
      <c r="A101" s="99"/>
      <c r="P101" s="94"/>
      <c r="Q101" s="94"/>
      <c r="R101" s="94"/>
      <c r="S101" s="94"/>
      <c r="T101" s="94"/>
      <c r="U101" s="94"/>
      <c r="V101" s="94"/>
    </row>
    <row r="102" spans="1:22" s="8" customFormat="1" x14ac:dyDescent="0.2">
      <c r="A102" s="99"/>
      <c r="P102" s="94"/>
      <c r="Q102" s="94"/>
      <c r="R102" s="94"/>
      <c r="S102" s="94"/>
      <c r="T102" s="94"/>
      <c r="U102" s="94"/>
      <c r="V102" s="94"/>
    </row>
    <row r="103" spans="1:22" s="8" customFormat="1" x14ac:dyDescent="0.2">
      <c r="A103" s="99"/>
      <c r="P103" s="94"/>
      <c r="Q103" s="94"/>
      <c r="R103" s="94"/>
      <c r="S103" s="94"/>
      <c r="T103" s="94"/>
      <c r="U103" s="94"/>
      <c r="V103" s="94"/>
    </row>
    <row r="104" spans="1:22" s="8" customFormat="1" x14ac:dyDescent="0.2">
      <c r="A104" s="99"/>
      <c r="P104" s="94"/>
      <c r="Q104" s="94"/>
      <c r="R104" s="94"/>
      <c r="S104" s="94"/>
      <c r="T104" s="94"/>
      <c r="U104" s="94"/>
      <c r="V104" s="94"/>
    </row>
    <row r="105" spans="1:22" s="8" customFormat="1" x14ac:dyDescent="0.2">
      <c r="A105" s="99"/>
      <c r="P105" s="94"/>
      <c r="Q105" s="94"/>
      <c r="R105" s="94"/>
      <c r="S105" s="94"/>
      <c r="T105" s="94"/>
      <c r="U105" s="94"/>
      <c r="V105" s="94"/>
    </row>
    <row r="106" spans="1:22" s="8" customFormat="1" x14ac:dyDescent="0.2">
      <c r="A106" s="99"/>
      <c r="P106" s="94"/>
      <c r="Q106" s="94"/>
      <c r="R106" s="94"/>
      <c r="S106" s="94"/>
      <c r="T106" s="94"/>
      <c r="U106" s="94"/>
      <c r="V106" s="94"/>
    </row>
    <row r="107" spans="1:22" s="8" customFormat="1" x14ac:dyDescent="0.2">
      <c r="A107" s="99"/>
      <c r="P107" s="94"/>
      <c r="Q107" s="94"/>
      <c r="R107" s="94"/>
      <c r="S107" s="94"/>
      <c r="T107" s="94"/>
      <c r="U107" s="94"/>
      <c r="V107" s="94"/>
    </row>
    <row r="108" spans="1:22" s="8" customFormat="1" x14ac:dyDescent="0.2">
      <c r="A108" s="99"/>
      <c r="P108" s="94"/>
      <c r="Q108" s="94"/>
      <c r="R108" s="94"/>
      <c r="S108" s="94"/>
      <c r="T108" s="94"/>
      <c r="U108" s="94"/>
      <c r="V108" s="94"/>
    </row>
    <row r="109" spans="1:22" s="8" customFormat="1" x14ac:dyDescent="0.2">
      <c r="A109" s="99"/>
      <c r="P109" s="94"/>
      <c r="Q109" s="94"/>
      <c r="R109" s="94"/>
      <c r="S109" s="94"/>
      <c r="T109" s="94"/>
      <c r="U109" s="94"/>
      <c r="V109" s="94"/>
    </row>
    <row r="110" spans="1:22" s="8" customFormat="1" x14ac:dyDescent="0.2">
      <c r="A110" s="99"/>
      <c r="P110" s="94"/>
      <c r="Q110" s="94"/>
      <c r="R110" s="94"/>
      <c r="S110" s="94"/>
      <c r="T110" s="94"/>
      <c r="U110" s="94"/>
      <c r="V110" s="94"/>
    </row>
    <row r="111" spans="1:22" s="8" customFormat="1" x14ac:dyDescent="0.2">
      <c r="A111" s="99"/>
      <c r="P111" s="94"/>
      <c r="Q111" s="94"/>
      <c r="R111" s="94"/>
      <c r="S111" s="94"/>
      <c r="T111" s="94"/>
      <c r="U111" s="94"/>
      <c r="V111" s="94"/>
    </row>
    <row r="112" spans="1:22" s="8" customFormat="1" x14ac:dyDescent="0.2">
      <c r="A112" s="99"/>
      <c r="P112" s="94"/>
      <c r="Q112" s="94"/>
      <c r="R112" s="94"/>
      <c r="S112" s="94"/>
      <c r="T112" s="94"/>
      <c r="U112" s="94"/>
      <c r="V112" s="94"/>
    </row>
    <row r="113" spans="1:22" s="8" customFormat="1" x14ac:dyDescent="0.2">
      <c r="A113" s="99"/>
      <c r="P113" s="94"/>
      <c r="Q113" s="94"/>
      <c r="R113" s="94"/>
      <c r="S113" s="94"/>
      <c r="T113" s="94"/>
      <c r="U113" s="94"/>
      <c r="V113" s="94"/>
    </row>
    <row r="114" spans="1:22" s="8" customFormat="1" x14ac:dyDescent="0.2">
      <c r="A114" s="99"/>
      <c r="P114" s="94"/>
      <c r="Q114" s="94"/>
      <c r="R114" s="94"/>
      <c r="S114" s="94"/>
      <c r="T114" s="94"/>
      <c r="U114" s="94"/>
      <c r="V114" s="94"/>
    </row>
    <row r="115" spans="1:22" s="8" customFormat="1" x14ac:dyDescent="0.2">
      <c r="P115" s="94"/>
      <c r="Q115" s="94"/>
      <c r="R115" s="94"/>
      <c r="S115" s="94"/>
      <c r="T115" s="94"/>
      <c r="U115" s="94"/>
      <c r="V115" s="94"/>
    </row>
    <row r="116" spans="1:22" s="8" customFormat="1" x14ac:dyDescent="0.2">
      <c r="P116" s="94"/>
      <c r="Q116" s="94"/>
      <c r="R116" s="94"/>
      <c r="S116" s="94"/>
      <c r="T116" s="94"/>
      <c r="U116" s="94"/>
      <c r="V116" s="94"/>
    </row>
    <row r="117" spans="1:22" s="8" customFormat="1" x14ac:dyDescent="0.2">
      <c r="A117" s="99"/>
      <c r="P117" s="94"/>
      <c r="Q117" s="94"/>
      <c r="R117" s="94"/>
      <c r="S117" s="94"/>
      <c r="T117" s="94"/>
      <c r="U117" s="94"/>
      <c r="V117" s="94"/>
    </row>
    <row r="118" spans="1:22" s="8" customFormat="1" x14ac:dyDescent="0.2">
      <c r="A118" s="99"/>
      <c r="P118" s="94"/>
      <c r="Q118" s="94"/>
      <c r="R118" s="94"/>
      <c r="S118" s="94"/>
      <c r="T118" s="94"/>
      <c r="U118" s="94"/>
      <c r="V118" s="94"/>
    </row>
    <row r="119" spans="1:22" s="8" customFormat="1" x14ac:dyDescent="0.2">
      <c r="A119" s="99"/>
      <c r="P119" s="94"/>
      <c r="Q119" s="94"/>
      <c r="R119" s="94"/>
      <c r="S119" s="94"/>
      <c r="T119" s="94"/>
      <c r="U119" s="94"/>
      <c r="V119" s="94"/>
    </row>
    <row r="120" spans="1:22" s="8" customFormat="1" x14ac:dyDescent="0.2">
      <c r="A120" s="99"/>
      <c r="P120" s="94"/>
      <c r="Q120" s="94"/>
      <c r="R120" s="94"/>
      <c r="S120" s="94"/>
      <c r="T120" s="94"/>
      <c r="U120" s="94"/>
      <c r="V120" s="94"/>
    </row>
    <row r="121" spans="1:22" s="8" customFormat="1" x14ac:dyDescent="0.2">
      <c r="A121" s="99"/>
      <c r="P121" s="94"/>
      <c r="Q121" s="94"/>
      <c r="R121" s="94"/>
      <c r="S121" s="94"/>
      <c r="T121" s="94"/>
      <c r="U121" s="94"/>
      <c r="V121" s="94"/>
    </row>
    <row r="122" spans="1:22" s="8" customFormat="1" x14ac:dyDescent="0.2">
      <c r="A122" s="99"/>
      <c r="P122" s="94"/>
      <c r="Q122" s="94"/>
      <c r="R122" s="94"/>
      <c r="S122" s="94"/>
      <c r="T122" s="94"/>
      <c r="U122" s="94"/>
      <c r="V122" s="94"/>
    </row>
    <row r="123" spans="1:22" s="8" customFormat="1" x14ac:dyDescent="0.2">
      <c r="A123" s="99"/>
      <c r="P123" s="94"/>
      <c r="Q123" s="94"/>
      <c r="R123" s="94"/>
      <c r="S123" s="94"/>
      <c r="T123" s="94"/>
      <c r="U123" s="94"/>
      <c r="V123" s="94"/>
    </row>
    <row r="124" spans="1:22" s="8" customFormat="1" x14ac:dyDescent="0.2">
      <c r="A124" s="99"/>
      <c r="P124" s="94"/>
      <c r="Q124" s="94"/>
      <c r="R124" s="94"/>
      <c r="S124" s="94"/>
      <c r="T124" s="94"/>
      <c r="U124" s="94"/>
      <c r="V124" s="94"/>
    </row>
    <row r="125" spans="1:22" s="8" customFormat="1" x14ac:dyDescent="0.2">
      <c r="A125" s="99"/>
      <c r="P125" s="94"/>
      <c r="Q125" s="94"/>
      <c r="R125" s="94"/>
      <c r="S125" s="94"/>
      <c r="T125" s="94"/>
      <c r="U125" s="94"/>
      <c r="V125" s="94"/>
    </row>
    <row r="126" spans="1:22" s="8" customFormat="1" x14ac:dyDescent="0.2">
      <c r="A126" s="99"/>
      <c r="P126" s="94"/>
      <c r="Q126" s="94"/>
      <c r="R126" s="94"/>
      <c r="S126" s="94"/>
      <c r="T126" s="94"/>
      <c r="U126" s="94"/>
      <c r="V126" s="94"/>
    </row>
    <row r="127" spans="1:22" s="8" customFormat="1" x14ac:dyDescent="0.2">
      <c r="A127" s="99"/>
      <c r="P127" s="94"/>
      <c r="Q127" s="94"/>
      <c r="R127" s="94"/>
      <c r="S127" s="94"/>
      <c r="T127" s="94"/>
      <c r="U127" s="94"/>
      <c r="V127" s="94"/>
    </row>
    <row r="128" spans="1:22" s="8" customFormat="1" x14ac:dyDescent="0.2">
      <c r="A128" s="99"/>
      <c r="P128" s="94"/>
      <c r="Q128" s="94"/>
      <c r="R128" s="94"/>
      <c r="S128" s="94"/>
      <c r="T128" s="94"/>
      <c r="U128" s="94"/>
      <c r="V128" s="94"/>
    </row>
    <row r="129" spans="1:22" s="8" customFormat="1" x14ac:dyDescent="0.2">
      <c r="A129" s="99"/>
      <c r="P129" s="94"/>
      <c r="Q129" s="94"/>
      <c r="R129" s="94"/>
      <c r="S129" s="94"/>
      <c r="T129" s="94"/>
      <c r="U129" s="94"/>
      <c r="V129" s="94"/>
    </row>
    <row r="130" spans="1:22" s="8" customFormat="1" x14ac:dyDescent="0.2">
      <c r="A130" s="99"/>
      <c r="P130" s="94"/>
      <c r="Q130" s="94"/>
      <c r="R130" s="94"/>
      <c r="S130" s="94"/>
      <c r="T130" s="94"/>
      <c r="U130" s="94"/>
      <c r="V130" s="94"/>
    </row>
    <row r="131" spans="1:22" s="8" customFormat="1" x14ac:dyDescent="0.2">
      <c r="A131" s="99"/>
      <c r="P131" s="94"/>
      <c r="Q131" s="94"/>
      <c r="R131" s="94"/>
      <c r="S131" s="94"/>
      <c r="T131" s="94"/>
      <c r="U131" s="94"/>
      <c r="V131" s="94"/>
    </row>
    <row r="132" spans="1:22" s="8" customFormat="1" x14ac:dyDescent="0.2">
      <c r="A132" s="99"/>
      <c r="P132" s="94"/>
      <c r="Q132" s="94"/>
      <c r="R132" s="94"/>
      <c r="S132" s="94"/>
      <c r="T132" s="94"/>
      <c r="U132" s="94"/>
      <c r="V132" s="94"/>
    </row>
    <row r="133" spans="1:22" s="8" customFormat="1" x14ac:dyDescent="0.2">
      <c r="A133" s="99"/>
      <c r="P133" s="94"/>
      <c r="Q133" s="94"/>
      <c r="R133" s="94"/>
      <c r="S133" s="94"/>
      <c r="T133" s="94"/>
      <c r="U133" s="94"/>
      <c r="V133" s="94"/>
    </row>
    <row r="134" spans="1:22" s="8" customFormat="1" x14ac:dyDescent="0.2">
      <c r="P134" s="94"/>
      <c r="Q134" s="94"/>
      <c r="R134" s="94"/>
      <c r="S134" s="94"/>
      <c r="T134" s="94"/>
      <c r="U134" s="94"/>
      <c r="V134" s="94"/>
    </row>
    <row r="135" spans="1:22" s="8" customFormat="1" x14ac:dyDescent="0.2">
      <c r="P135" s="94"/>
      <c r="Q135" s="94"/>
      <c r="R135" s="94"/>
      <c r="S135" s="94"/>
      <c r="T135" s="94"/>
      <c r="U135" s="94"/>
      <c r="V135" s="94"/>
    </row>
    <row r="136" spans="1:22" s="8" customFormat="1" x14ac:dyDescent="0.2">
      <c r="A136" s="99"/>
      <c r="P136" s="94"/>
      <c r="Q136" s="94"/>
      <c r="R136" s="94"/>
      <c r="S136" s="94"/>
      <c r="T136" s="94"/>
      <c r="U136" s="94"/>
      <c r="V136" s="94"/>
    </row>
    <row r="137" spans="1:22" s="8" customFormat="1" x14ac:dyDescent="0.2">
      <c r="A137" s="99"/>
      <c r="P137" s="94"/>
      <c r="Q137" s="94"/>
      <c r="R137" s="94"/>
      <c r="S137" s="94"/>
      <c r="T137" s="94"/>
      <c r="U137" s="94"/>
      <c r="V137" s="94"/>
    </row>
    <row r="138" spans="1:22" s="8" customFormat="1" x14ac:dyDescent="0.2">
      <c r="A138" s="99"/>
      <c r="P138" s="94"/>
      <c r="Q138" s="94"/>
      <c r="R138" s="94"/>
      <c r="S138" s="94"/>
      <c r="T138" s="94"/>
      <c r="U138" s="94"/>
      <c r="V138" s="94"/>
    </row>
    <row r="139" spans="1:22" s="8" customFormat="1" x14ac:dyDescent="0.2">
      <c r="A139" s="99"/>
      <c r="P139" s="94"/>
      <c r="Q139" s="94"/>
      <c r="R139" s="94"/>
      <c r="S139" s="94"/>
      <c r="T139" s="94"/>
      <c r="U139" s="94"/>
      <c r="V139" s="94"/>
    </row>
    <row r="140" spans="1:22" s="8" customFormat="1" x14ac:dyDescent="0.2">
      <c r="A140" s="99"/>
      <c r="P140" s="94"/>
      <c r="Q140" s="94"/>
      <c r="R140" s="94"/>
      <c r="S140" s="94"/>
      <c r="T140" s="94"/>
      <c r="U140" s="94"/>
      <c r="V140" s="94"/>
    </row>
    <row r="141" spans="1:22" s="8" customFormat="1" x14ac:dyDescent="0.2">
      <c r="A141" s="99"/>
      <c r="P141" s="94"/>
      <c r="Q141" s="94"/>
      <c r="R141" s="94"/>
      <c r="S141" s="94"/>
      <c r="T141" s="94"/>
      <c r="U141" s="94"/>
      <c r="V141" s="94"/>
    </row>
    <row r="142" spans="1:22" s="8" customFormat="1" x14ac:dyDescent="0.2">
      <c r="A142" s="99"/>
      <c r="P142" s="94"/>
      <c r="Q142" s="94"/>
      <c r="R142" s="94"/>
      <c r="S142" s="94"/>
      <c r="T142" s="94"/>
      <c r="U142" s="94"/>
      <c r="V142" s="94"/>
    </row>
    <row r="143" spans="1:22" s="8" customFormat="1" x14ac:dyDescent="0.2">
      <c r="A143" s="99"/>
      <c r="P143" s="94"/>
      <c r="Q143" s="94"/>
      <c r="R143" s="94"/>
      <c r="S143" s="94"/>
      <c r="T143" s="94"/>
      <c r="U143" s="94"/>
      <c r="V143" s="94"/>
    </row>
    <row r="144" spans="1:22" s="8" customFormat="1" x14ac:dyDescent="0.2">
      <c r="A144" s="99"/>
      <c r="P144" s="94"/>
      <c r="Q144" s="94"/>
      <c r="R144" s="94"/>
      <c r="S144" s="94"/>
      <c r="T144" s="94"/>
      <c r="U144" s="94"/>
      <c r="V144" s="94"/>
    </row>
    <row r="145" spans="1:22" s="8" customFormat="1" x14ac:dyDescent="0.2">
      <c r="A145" s="99"/>
      <c r="P145" s="94"/>
      <c r="Q145" s="94"/>
      <c r="R145" s="94"/>
      <c r="S145" s="94"/>
      <c r="T145" s="94"/>
      <c r="U145" s="94"/>
      <c r="V145" s="94"/>
    </row>
    <row r="146" spans="1:22" s="8" customFormat="1" x14ac:dyDescent="0.2">
      <c r="A146" s="99"/>
      <c r="P146" s="94"/>
      <c r="Q146" s="94"/>
      <c r="R146" s="94"/>
      <c r="S146" s="94"/>
      <c r="T146" s="94"/>
      <c r="U146" s="94"/>
      <c r="V146" s="94"/>
    </row>
    <row r="147" spans="1:22" s="8" customFormat="1" x14ac:dyDescent="0.2">
      <c r="A147" s="99"/>
      <c r="P147" s="94"/>
      <c r="Q147" s="94"/>
      <c r="R147" s="94"/>
      <c r="S147" s="94"/>
      <c r="T147" s="94"/>
      <c r="U147" s="94"/>
      <c r="V147" s="94"/>
    </row>
    <row r="148" spans="1:22" s="8" customFormat="1" x14ac:dyDescent="0.2">
      <c r="A148" s="99"/>
      <c r="P148" s="94"/>
      <c r="Q148" s="94"/>
      <c r="R148" s="94"/>
      <c r="S148" s="94"/>
      <c r="T148" s="94"/>
      <c r="U148" s="94"/>
      <c r="V148" s="94"/>
    </row>
    <row r="149" spans="1:22" x14ac:dyDescent="0.2">
      <c r="A149" s="97"/>
    </row>
    <row r="150" spans="1:22" x14ac:dyDescent="0.2">
      <c r="A150" s="97"/>
    </row>
    <row r="151" spans="1:22" x14ac:dyDescent="0.2">
      <c r="A151" s="97"/>
    </row>
    <row r="152" spans="1:22" x14ac:dyDescent="0.2">
      <c r="A152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  <pageSetUpPr fitToPage="1"/>
  </sheetPr>
  <dimension ref="A1:Z126"/>
  <sheetViews>
    <sheetView showGridLines="0" zoomScaleNormal="100" workbookViewId="0">
      <selection activeCell="A27" sqref="A27"/>
    </sheetView>
  </sheetViews>
  <sheetFormatPr defaultRowHeight="12.75" x14ac:dyDescent="0.2"/>
  <cols>
    <col min="1" max="1" width="38.7109375" style="3" customWidth="1"/>
    <col min="2" max="2" width="8.7109375" style="3" customWidth="1"/>
    <col min="3" max="3" width="7.7109375" style="3" customWidth="1"/>
    <col min="4" max="4" width="8.7109375" style="3" customWidth="1"/>
    <col min="5" max="5" width="7.7109375" style="3" customWidth="1"/>
    <col min="6" max="6" width="8.7109375" style="3" customWidth="1"/>
    <col min="7" max="8" width="7.7109375" style="3" customWidth="1"/>
    <col min="9" max="9" width="10.710937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5703125" style="8" customWidth="1"/>
    <col min="15" max="15" width="7.7109375" style="8" customWidth="1"/>
    <col min="16" max="24" width="9.140625" style="3"/>
    <col min="25" max="25" width="13.28515625" style="3" customWidth="1"/>
    <col min="26" max="26" width="17.28515625" style="3" customWidth="1"/>
    <col min="27" max="16384" width="9.140625" style="3"/>
  </cols>
  <sheetData>
    <row r="1" spans="1:26" ht="15" customHeight="1" x14ac:dyDescent="0.2">
      <c r="A1" s="64" t="s">
        <v>522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0"/>
      <c r="R1" s="100"/>
      <c r="S1" s="100"/>
      <c r="T1" s="101"/>
      <c r="U1" s="101"/>
      <c r="V1" s="101"/>
      <c r="W1" s="101"/>
      <c r="X1" s="101"/>
      <c r="Y1" s="101"/>
      <c r="Z1" s="101"/>
    </row>
    <row r="2" spans="1:26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5"/>
      <c r="R2" s="105"/>
      <c r="S2" s="106"/>
      <c r="T2" s="101"/>
      <c r="U2" s="101"/>
      <c r="V2" s="101"/>
      <c r="W2" s="101"/>
      <c r="X2" s="101"/>
      <c r="Y2" s="101"/>
      <c r="Z2" s="101"/>
    </row>
    <row r="3" spans="1:26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5"/>
      <c r="R3" s="105"/>
      <c r="S3" s="106"/>
      <c r="T3" s="101"/>
      <c r="U3" s="101"/>
      <c r="V3" s="101"/>
      <c r="W3" s="101"/>
      <c r="X3" s="101"/>
      <c r="Y3" s="101"/>
      <c r="Z3" s="101"/>
    </row>
    <row r="4" spans="1:26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5"/>
      <c r="R4" s="105"/>
      <c r="S4" s="106"/>
      <c r="T4" s="101"/>
      <c r="U4" s="101"/>
      <c r="V4" s="101"/>
      <c r="W4" s="101"/>
      <c r="X4" s="101"/>
      <c r="Y4" s="101"/>
      <c r="Z4" s="101"/>
    </row>
    <row r="5" spans="1:26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7"/>
      <c r="R5" s="107"/>
      <c r="S5" s="108"/>
      <c r="T5" s="109"/>
      <c r="U5" s="109"/>
      <c r="V5" s="109"/>
      <c r="W5" s="110"/>
      <c r="X5" s="110"/>
      <c r="Y5" s="110"/>
      <c r="Z5" s="111"/>
    </row>
    <row r="6" spans="1:26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7"/>
      <c r="R6" s="107"/>
      <c r="S6" s="108"/>
      <c r="T6" s="109"/>
      <c r="U6" s="109"/>
      <c r="V6" s="109"/>
      <c r="W6" s="110"/>
      <c r="X6" s="110"/>
      <c r="Y6" s="110"/>
      <c r="Z6" s="111"/>
    </row>
    <row r="7" spans="1:26" ht="19.5" customHeight="1" x14ac:dyDescent="0.3">
      <c r="A7" s="114" t="s">
        <v>52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7"/>
      <c r="Q7" s="107"/>
      <c r="R7" s="107"/>
      <c r="S7" s="108"/>
      <c r="T7" s="109"/>
      <c r="U7" s="109"/>
      <c r="V7" s="109"/>
      <c r="W7" s="110"/>
      <c r="X7" s="110"/>
      <c r="Y7" s="110"/>
      <c r="Z7" s="111"/>
    </row>
    <row r="8" spans="1:26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7"/>
      <c r="R8" s="107"/>
      <c r="S8" s="108"/>
      <c r="T8" s="109"/>
      <c r="U8" s="109"/>
      <c r="V8" s="109"/>
      <c r="W8" s="110"/>
      <c r="X8" s="110"/>
      <c r="Y8" s="110"/>
      <c r="Z8" s="111"/>
    </row>
    <row r="9" spans="1:26" ht="12.75" customHeight="1" x14ac:dyDescent="0.2">
      <c r="A9" s="120" t="s">
        <v>133</v>
      </c>
      <c r="B9" s="121" t="s">
        <v>14</v>
      </c>
      <c r="C9" s="121" t="s">
        <v>14</v>
      </c>
      <c r="D9" s="121" t="s">
        <v>14</v>
      </c>
      <c r="E9" s="121" t="s">
        <v>14</v>
      </c>
      <c r="F9" s="121" t="s">
        <v>14</v>
      </c>
      <c r="G9" s="121">
        <v>44.727840423583984</v>
      </c>
      <c r="H9" s="121">
        <v>108.40389442443848</v>
      </c>
      <c r="I9" s="121" t="s">
        <v>14</v>
      </c>
      <c r="J9" s="121" t="s">
        <v>14</v>
      </c>
      <c r="K9" s="121">
        <v>676.14430236816406</v>
      </c>
      <c r="L9" s="121">
        <v>155.66366577148438</v>
      </c>
      <c r="M9" s="122" t="s">
        <v>14</v>
      </c>
      <c r="N9" s="122">
        <v>800.74367904663086</v>
      </c>
      <c r="O9" s="118">
        <v>1785.6833820343018</v>
      </c>
      <c r="P9" s="119"/>
      <c r="R9" s="119"/>
      <c r="S9" s="108"/>
      <c r="T9" s="109"/>
      <c r="U9" s="109"/>
      <c r="V9" s="109"/>
      <c r="W9" s="110"/>
      <c r="X9" s="110"/>
      <c r="Y9" s="110"/>
      <c r="Z9" s="111"/>
    </row>
    <row r="10" spans="1:26" ht="12.75" customHeight="1" x14ac:dyDescent="0.2">
      <c r="A10" s="120" t="s">
        <v>134</v>
      </c>
      <c r="B10" s="121" t="s">
        <v>14</v>
      </c>
      <c r="C10" s="121">
        <v>384.20034027099609</v>
      </c>
      <c r="D10" s="121" t="s">
        <v>14</v>
      </c>
      <c r="E10" s="121">
        <v>130.30850219726563</v>
      </c>
      <c r="F10" s="121" t="s">
        <v>14</v>
      </c>
      <c r="G10" s="121">
        <v>354.42727279663086</v>
      </c>
      <c r="H10" s="121" t="s">
        <v>14</v>
      </c>
      <c r="I10" s="121" t="s">
        <v>14</v>
      </c>
      <c r="J10" s="121">
        <v>138.80650329589844</v>
      </c>
      <c r="K10" s="121" t="s">
        <v>14</v>
      </c>
      <c r="L10" s="121">
        <v>221.54030990600586</v>
      </c>
      <c r="M10" s="122">
        <v>278.28324699401855</v>
      </c>
      <c r="N10" s="122">
        <v>1367.8940658569336</v>
      </c>
      <c r="O10" s="118">
        <v>2875.460241317749</v>
      </c>
      <c r="P10" s="119"/>
      <c r="R10" s="119"/>
      <c r="S10" s="108"/>
      <c r="T10" s="109"/>
      <c r="U10" s="109"/>
      <c r="V10" s="109"/>
      <c r="W10" s="110"/>
      <c r="X10" s="110"/>
      <c r="Y10" s="110"/>
      <c r="Z10" s="111"/>
    </row>
    <row r="11" spans="1:26" ht="12.75" customHeight="1" x14ac:dyDescent="0.2">
      <c r="A11" s="120" t="s">
        <v>135</v>
      </c>
      <c r="B11" s="121" t="s">
        <v>14</v>
      </c>
      <c r="C11" s="121" t="s">
        <v>14</v>
      </c>
      <c r="D11" s="121" t="s">
        <v>14</v>
      </c>
      <c r="E11" s="121" t="s">
        <v>14</v>
      </c>
      <c r="F11" s="121" t="s">
        <v>14</v>
      </c>
      <c r="G11" s="121">
        <v>307.82389068603516</v>
      </c>
      <c r="H11" s="121" t="s">
        <v>14</v>
      </c>
      <c r="I11" s="121" t="s">
        <v>14</v>
      </c>
      <c r="J11" s="121" t="s">
        <v>14</v>
      </c>
      <c r="K11" s="121">
        <v>408.89239406585693</v>
      </c>
      <c r="L11" s="121" t="s">
        <v>14</v>
      </c>
      <c r="M11" s="122" t="s">
        <v>14</v>
      </c>
      <c r="N11" s="122" t="s">
        <v>14</v>
      </c>
      <c r="O11" s="118">
        <v>716.71628475189209</v>
      </c>
      <c r="P11" s="119"/>
      <c r="R11" s="119"/>
      <c r="S11" s="108"/>
      <c r="T11" s="109"/>
      <c r="U11" s="109"/>
      <c r="V11" s="109"/>
      <c r="W11" s="110"/>
      <c r="X11" s="110"/>
      <c r="Y11" s="111"/>
      <c r="Z11" s="111"/>
    </row>
    <row r="12" spans="1:26" ht="12.75" customHeight="1" x14ac:dyDescent="0.2">
      <c r="A12" s="120" t="s">
        <v>136</v>
      </c>
      <c r="B12" s="121" t="s">
        <v>14</v>
      </c>
      <c r="C12" s="121" t="s">
        <v>14</v>
      </c>
      <c r="D12" s="121" t="s">
        <v>14</v>
      </c>
      <c r="E12" s="121" t="s">
        <v>14</v>
      </c>
      <c r="F12" s="121" t="s">
        <v>14</v>
      </c>
      <c r="G12" s="121" t="s">
        <v>14</v>
      </c>
      <c r="H12" s="121" t="s">
        <v>14</v>
      </c>
      <c r="I12" s="121">
        <v>318.00336456298828</v>
      </c>
      <c r="J12" s="121" t="s">
        <v>14</v>
      </c>
      <c r="K12" s="121">
        <v>324.96666717529297</v>
      </c>
      <c r="L12" s="121" t="s">
        <v>14</v>
      </c>
      <c r="M12" s="122">
        <v>63.450000762939453</v>
      </c>
      <c r="N12" s="122">
        <v>1348.7615661621094</v>
      </c>
      <c r="O12" s="118">
        <v>2055.1815986633301</v>
      </c>
      <c r="P12" s="107"/>
      <c r="R12" s="119"/>
      <c r="S12" s="108"/>
      <c r="T12" s="109"/>
      <c r="U12" s="109"/>
      <c r="V12" s="109"/>
      <c r="W12" s="110"/>
      <c r="X12" s="110"/>
      <c r="Y12" s="111"/>
      <c r="Z12" s="111"/>
    </row>
    <row r="13" spans="1:26" ht="3.75" customHeight="1" x14ac:dyDescent="0.2">
      <c r="P13" s="119"/>
      <c r="R13" s="119"/>
      <c r="S13" s="108"/>
      <c r="T13" s="123"/>
      <c r="U13" s="109"/>
      <c r="V13" s="109"/>
      <c r="W13" s="111"/>
      <c r="X13" s="111"/>
      <c r="Y13" s="111"/>
      <c r="Z13" s="111"/>
    </row>
    <row r="14" spans="1:26" ht="12.75" customHeight="1" x14ac:dyDescent="0.2">
      <c r="A14" s="747" t="s">
        <v>137</v>
      </c>
      <c r="B14" s="748">
        <v>940.44358611106873</v>
      </c>
      <c r="C14" s="748">
        <v>426.06034088134766</v>
      </c>
      <c r="D14" s="748">
        <v>40350.598750114441</v>
      </c>
      <c r="E14" s="748">
        <v>1688.5865478515625</v>
      </c>
      <c r="F14" s="748">
        <v>4782</v>
      </c>
      <c r="G14" s="748">
        <v>21594.613636016846</v>
      </c>
      <c r="H14" s="748">
        <v>1942.0299892425537</v>
      </c>
      <c r="I14" s="748">
        <v>574.83401107788086</v>
      </c>
      <c r="J14" s="748">
        <v>555.22601318359375</v>
      </c>
      <c r="K14" s="748">
        <v>25537.408538341522</v>
      </c>
      <c r="L14" s="748">
        <v>2231.0606074333191</v>
      </c>
      <c r="M14" s="749">
        <v>1691.4316749572754</v>
      </c>
      <c r="N14" s="749">
        <v>31780.090547561646</v>
      </c>
      <c r="O14" s="749">
        <v>134094.38424277306</v>
      </c>
      <c r="P14" s="119"/>
      <c r="R14" s="107"/>
      <c r="S14" s="108"/>
      <c r="T14" s="109"/>
      <c r="U14" s="109"/>
      <c r="V14" s="109"/>
      <c r="W14" s="109"/>
      <c r="X14" s="109"/>
      <c r="Y14" s="109"/>
      <c r="Z14" s="123"/>
    </row>
    <row r="15" spans="1:26" ht="12.75" customHeight="1" x14ac:dyDescent="0.2">
      <c r="P15" s="119"/>
      <c r="R15" s="119"/>
      <c r="S15" s="108"/>
      <c r="T15" s="109"/>
      <c r="U15" s="109"/>
      <c r="V15" s="109"/>
      <c r="W15" s="109"/>
      <c r="X15" s="109"/>
      <c r="Y15" s="109"/>
      <c r="Z15" s="123"/>
    </row>
    <row r="16" spans="1:26" s="8" customFormat="1" x14ac:dyDescent="0.2">
      <c r="P16" s="94"/>
      <c r="Q16" s="94"/>
      <c r="R16" s="94"/>
      <c r="S16" s="94"/>
      <c r="T16" s="94"/>
      <c r="U16" s="94"/>
      <c r="V16" s="94"/>
    </row>
    <row r="17" spans="1:22" s="8" customFormat="1" x14ac:dyDescent="0.2">
      <c r="A17" s="99"/>
      <c r="B17" s="124"/>
      <c r="C17" s="125"/>
      <c r="P17" s="94"/>
      <c r="Q17" s="94"/>
      <c r="R17" s="94"/>
      <c r="S17" s="94"/>
      <c r="T17" s="94"/>
      <c r="U17" s="94"/>
      <c r="V17" s="94"/>
    </row>
    <row r="18" spans="1:22" s="8" customFormat="1" x14ac:dyDescent="0.2">
      <c r="P18" s="94"/>
      <c r="Q18" s="94"/>
      <c r="R18" s="94"/>
      <c r="S18" s="94"/>
      <c r="T18" s="94"/>
      <c r="U18" s="94"/>
      <c r="V18" s="94"/>
    </row>
    <row r="19" spans="1:22" s="8" customFormat="1" x14ac:dyDescent="0.2">
      <c r="A19" s="99"/>
      <c r="B19" s="124"/>
      <c r="C19" s="125"/>
      <c r="D19" s="125"/>
      <c r="P19" s="94"/>
      <c r="Q19" s="94"/>
      <c r="R19" s="94"/>
      <c r="S19" s="94"/>
      <c r="T19" s="94"/>
      <c r="U19" s="94"/>
      <c r="V19" s="94"/>
    </row>
    <row r="20" spans="1:22" s="8" customFormat="1" x14ac:dyDescent="0.2">
      <c r="A20" s="99"/>
      <c r="B20" s="129"/>
      <c r="C20" s="125"/>
      <c r="D20" s="125"/>
      <c r="P20" s="94"/>
      <c r="Q20" s="94"/>
      <c r="R20" s="94"/>
      <c r="S20" s="94"/>
      <c r="T20" s="94"/>
      <c r="U20" s="94"/>
      <c r="V20" s="94"/>
    </row>
    <row r="21" spans="1:22" s="8" customFormat="1" x14ac:dyDescent="0.2">
      <c r="A21" s="99"/>
      <c r="B21" s="130"/>
      <c r="C21" s="125"/>
      <c r="D21" s="125"/>
      <c r="P21" s="94"/>
      <c r="Q21" s="94"/>
      <c r="R21" s="94"/>
      <c r="S21" s="94"/>
      <c r="T21" s="94"/>
      <c r="U21" s="94"/>
      <c r="V21" s="94"/>
    </row>
    <row r="22" spans="1:22" s="8" customFormat="1" x14ac:dyDescent="0.2">
      <c r="A22" s="99"/>
      <c r="B22" s="131"/>
      <c r="C22" s="125"/>
      <c r="D22" s="125"/>
      <c r="P22" s="94"/>
      <c r="Q22" s="94"/>
      <c r="R22" s="94"/>
      <c r="S22" s="94"/>
      <c r="T22" s="94"/>
      <c r="U22" s="94"/>
      <c r="V22" s="94"/>
    </row>
    <row r="23" spans="1:22" s="8" customFormat="1" x14ac:dyDescent="0.2">
      <c r="A23" s="99"/>
      <c r="B23" s="104"/>
      <c r="C23" s="132"/>
      <c r="D23" s="132"/>
      <c r="P23" s="94"/>
      <c r="Q23" s="94"/>
      <c r="R23" s="94"/>
      <c r="S23" s="94"/>
      <c r="T23" s="94"/>
      <c r="U23" s="94"/>
      <c r="V23" s="94"/>
    </row>
    <row r="24" spans="1:22" s="8" customFormat="1" x14ac:dyDescent="0.2">
      <c r="A24" s="99"/>
      <c r="B24" s="124"/>
      <c r="C24" s="125"/>
      <c r="D24" s="125"/>
      <c r="P24" s="94"/>
      <c r="Q24" s="94"/>
      <c r="R24" s="94"/>
      <c r="S24" s="94"/>
      <c r="T24" s="94"/>
      <c r="U24" s="94"/>
      <c r="V24" s="94"/>
    </row>
    <row r="25" spans="1:22" s="8" customFormat="1" x14ac:dyDescent="0.2">
      <c r="A25" s="99"/>
      <c r="B25" s="124"/>
      <c r="C25" s="125"/>
      <c r="D25" s="125"/>
      <c r="P25" s="94"/>
      <c r="Q25" s="94"/>
      <c r="R25" s="94"/>
      <c r="S25" s="94"/>
      <c r="T25" s="94"/>
      <c r="U25" s="94"/>
      <c r="V25" s="94"/>
    </row>
    <row r="26" spans="1:22" s="8" customFormat="1" x14ac:dyDescent="0.2">
      <c r="A26" s="99"/>
      <c r="B26" s="124"/>
      <c r="C26" s="125"/>
      <c r="D26" s="125"/>
      <c r="P26" s="94"/>
      <c r="Q26" s="94"/>
      <c r="R26" s="94"/>
      <c r="S26" s="94"/>
      <c r="T26" s="94"/>
      <c r="U26" s="94"/>
      <c r="V26" s="94"/>
    </row>
    <row r="27" spans="1:22" s="8" customFormat="1" x14ac:dyDescent="0.2">
      <c r="A27" s="99"/>
      <c r="B27" s="124"/>
      <c r="C27" s="125"/>
      <c r="D27" s="125"/>
      <c r="P27" s="94"/>
      <c r="Q27" s="94"/>
      <c r="R27" s="94"/>
      <c r="S27" s="94"/>
      <c r="T27" s="94"/>
      <c r="U27" s="94"/>
      <c r="V27" s="94"/>
    </row>
    <row r="28" spans="1:22" s="8" customFormat="1" x14ac:dyDescent="0.2">
      <c r="A28" s="99"/>
      <c r="B28" s="124"/>
      <c r="C28" s="125"/>
      <c r="D28" s="125"/>
      <c r="P28" s="94"/>
      <c r="Q28" s="94"/>
      <c r="R28" s="94"/>
      <c r="S28" s="94"/>
      <c r="T28" s="94"/>
      <c r="U28" s="94"/>
      <c r="V28" s="94"/>
    </row>
    <row r="29" spans="1:22" s="8" customFormat="1" x14ac:dyDescent="0.2">
      <c r="A29" s="99"/>
      <c r="B29" s="124"/>
      <c r="C29" s="125"/>
      <c r="D29" s="125"/>
      <c r="P29" s="94"/>
      <c r="Q29" s="94"/>
      <c r="R29" s="94"/>
      <c r="S29" s="94"/>
      <c r="T29" s="94"/>
      <c r="U29" s="94"/>
      <c r="V29" s="94"/>
    </row>
    <row r="30" spans="1:22" s="8" customFormat="1" x14ac:dyDescent="0.2">
      <c r="A30" s="99"/>
      <c r="B30" s="124"/>
      <c r="C30" s="125"/>
      <c r="D30" s="125"/>
      <c r="P30" s="94"/>
      <c r="Q30" s="94"/>
      <c r="R30" s="94"/>
      <c r="S30" s="94"/>
      <c r="T30" s="94"/>
      <c r="U30" s="94"/>
      <c r="V30" s="94"/>
    </row>
    <row r="31" spans="1:22" s="8" customFormat="1" x14ac:dyDescent="0.2">
      <c r="A31" s="99"/>
      <c r="B31" s="124"/>
      <c r="C31" s="125"/>
      <c r="D31" s="125"/>
      <c r="P31" s="94"/>
      <c r="Q31" s="94"/>
      <c r="R31" s="94"/>
      <c r="S31" s="94"/>
      <c r="T31" s="94"/>
      <c r="U31" s="94"/>
      <c r="V31" s="94"/>
    </row>
    <row r="32" spans="1:22" s="8" customFormat="1" x14ac:dyDescent="0.2">
      <c r="A32" s="99"/>
      <c r="B32" s="124"/>
      <c r="C32" s="125"/>
      <c r="D32" s="125"/>
      <c r="P32" s="94"/>
      <c r="Q32" s="94"/>
      <c r="R32" s="94"/>
      <c r="S32" s="94"/>
      <c r="T32" s="94"/>
      <c r="U32" s="94"/>
      <c r="V32" s="94"/>
    </row>
    <row r="33" spans="1:22" s="8" customFormat="1" x14ac:dyDescent="0.2">
      <c r="A33" s="99"/>
      <c r="B33" s="124"/>
      <c r="C33" s="125"/>
      <c r="D33" s="125"/>
      <c r="P33" s="94"/>
      <c r="Q33" s="94"/>
      <c r="R33" s="94"/>
      <c r="S33" s="94"/>
      <c r="T33" s="94"/>
      <c r="U33" s="94"/>
      <c r="V33" s="94"/>
    </row>
    <row r="34" spans="1:22" s="8" customFormat="1" x14ac:dyDescent="0.2">
      <c r="A34" s="99"/>
      <c r="B34" s="124"/>
      <c r="C34" s="125"/>
      <c r="D34" s="125"/>
      <c r="P34" s="94"/>
      <c r="Q34" s="94"/>
      <c r="R34" s="94"/>
      <c r="S34" s="94"/>
      <c r="T34" s="94"/>
      <c r="U34" s="94"/>
      <c r="V34" s="94"/>
    </row>
    <row r="35" spans="1:22" s="8" customFormat="1" ht="15" x14ac:dyDescent="0.3">
      <c r="A35" s="126"/>
      <c r="B35" s="127"/>
      <c r="C35" s="128"/>
      <c r="D35" s="128"/>
      <c r="P35" s="94"/>
      <c r="Q35" s="94"/>
      <c r="R35" s="94"/>
      <c r="S35" s="94"/>
      <c r="T35" s="94"/>
      <c r="U35" s="94"/>
      <c r="V35" s="94"/>
    </row>
    <row r="36" spans="1:22" s="8" customFormat="1" ht="15" x14ac:dyDescent="0.3">
      <c r="A36" s="126"/>
      <c r="B36" s="127"/>
      <c r="C36" s="128"/>
      <c r="D36" s="128"/>
      <c r="P36" s="94"/>
      <c r="Q36" s="94"/>
      <c r="R36" s="94"/>
      <c r="S36" s="94"/>
      <c r="T36" s="94"/>
      <c r="U36" s="94"/>
      <c r="V36" s="94"/>
    </row>
    <row r="37" spans="1:22" s="8" customFormat="1" ht="15" x14ac:dyDescent="0.3">
      <c r="A37" s="126"/>
      <c r="B37" s="127"/>
      <c r="C37" s="128"/>
      <c r="D37" s="128"/>
      <c r="P37" s="94"/>
      <c r="Q37" s="94"/>
      <c r="R37" s="94"/>
      <c r="S37" s="94"/>
      <c r="T37" s="94"/>
      <c r="U37" s="94"/>
      <c r="V37" s="94"/>
    </row>
    <row r="38" spans="1:22" s="8" customFormat="1" ht="15" x14ac:dyDescent="0.3">
      <c r="A38" s="126"/>
      <c r="B38" s="127"/>
      <c r="C38" s="128"/>
      <c r="D38" s="128"/>
      <c r="P38" s="94"/>
      <c r="Q38" s="94"/>
      <c r="R38" s="94"/>
      <c r="S38" s="94"/>
      <c r="T38" s="94"/>
      <c r="U38" s="94"/>
      <c r="V38" s="94"/>
    </row>
    <row r="39" spans="1:22" s="8" customFormat="1" ht="15" x14ac:dyDescent="0.3">
      <c r="A39" s="126"/>
      <c r="B39" s="127"/>
      <c r="C39" s="128"/>
      <c r="D39" s="128"/>
      <c r="P39" s="94"/>
      <c r="Q39" s="94"/>
      <c r="R39" s="94"/>
      <c r="S39" s="94"/>
      <c r="T39" s="94"/>
      <c r="U39" s="94"/>
      <c r="V39" s="94"/>
    </row>
    <row r="40" spans="1:22" s="8" customFormat="1" x14ac:dyDescent="0.2">
      <c r="A40" s="99"/>
      <c r="B40" s="124"/>
      <c r="C40" s="125"/>
      <c r="D40" s="125"/>
      <c r="P40" s="94"/>
      <c r="Q40" s="94"/>
      <c r="R40" s="94"/>
      <c r="S40" s="94"/>
      <c r="T40" s="94"/>
      <c r="U40" s="94"/>
      <c r="V40" s="94"/>
    </row>
    <row r="41" spans="1:22" s="8" customFormat="1" x14ac:dyDescent="0.2">
      <c r="A41" s="99"/>
      <c r="B41" s="124"/>
      <c r="C41" s="125"/>
      <c r="D41" s="125"/>
      <c r="P41" s="94"/>
      <c r="Q41" s="94"/>
      <c r="R41" s="94"/>
      <c r="S41" s="94"/>
      <c r="T41" s="94"/>
      <c r="U41" s="94"/>
      <c r="V41" s="94"/>
    </row>
    <row r="42" spans="1:22" s="8" customFormat="1" x14ac:dyDescent="0.2">
      <c r="A42" s="99"/>
      <c r="B42" s="124"/>
      <c r="C42" s="125"/>
      <c r="D42" s="125"/>
      <c r="P42" s="94"/>
      <c r="Q42" s="94"/>
      <c r="R42" s="94"/>
      <c r="S42" s="94"/>
      <c r="T42" s="94"/>
      <c r="U42" s="94"/>
      <c r="V42" s="94"/>
    </row>
    <row r="43" spans="1:22" s="8" customFormat="1" x14ac:dyDescent="0.2">
      <c r="A43" s="99"/>
      <c r="P43" s="94"/>
      <c r="Q43" s="94"/>
      <c r="R43" s="94"/>
      <c r="S43" s="94"/>
      <c r="T43" s="94"/>
      <c r="U43" s="94"/>
      <c r="V43" s="94"/>
    </row>
    <row r="44" spans="1:22" s="8" customFormat="1" x14ac:dyDescent="0.2">
      <c r="A44" s="99"/>
      <c r="P44" s="94"/>
      <c r="Q44" s="94"/>
      <c r="R44" s="94"/>
      <c r="S44" s="94"/>
      <c r="T44" s="94"/>
      <c r="U44" s="94"/>
      <c r="V44" s="94"/>
    </row>
    <row r="45" spans="1:22" s="8" customFormat="1" x14ac:dyDescent="0.2">
      <c r="A45" s="99"/>
      <c r="P45" s="94"/>
      <c r="Q45" s="94"/>
      <c r="R45" s="94"/>
      <c r="S45" s="94"/>
      <c r="T45" s="94"/>
      <c r="U45" s="94"/>
      <c r="V45" s="94"/>
    </row>
    <row r="46" spans="1:22" s="8" customFormat="1" x14ac:dyDescent="0.2">
      <c r="A46" s="99"/>
      <c r="P46" s="94"/>
      <c r="Q46" s="94"/>
      <c r="R46" s="94"/>
      <c r="S46" s="94"/>
      <c r="T46" s="94"/>
      <c r="U46" s="94"/>
      <c r="V46" s="94"/>
    </row>
    <row r="47" spans="1:22" s="8" customFormat="1" x14ac:dyDescent="0.2">
      <c r="A47" s="133"/>
      <c r="P47" s="94"/>
      <c r="Q47" s="94"/>
      <c r="R47" s="94"/>
      <c r="S47" s="94"/>
      <c r="T47" s="94"/>
      <c r="U47" s="94"/>
      <c r="V47" s="94"/>
    </row>
    <row r="48" spans="1:22" s="8" customFormat="1" x14ac:dyDescent="0.2">
      <c r="B48" s="134"/>
      <c r="C48" s="134"/>
      <c r="D48" s="134"/>
      <c r="P48" s="94"/>
      <c r="Q48" s="94"/>
      <c r="R48" s="94"/>
      <c r="S48" s="94"/>
      <c r="T48" s="94"/>
      <c r="U48" s="94"/>
      <c r="V48" s="94"/>
    </row>
    <row r="49" spans="1:22" s="8" customFormat="1" x14ac:dyDescent="0.2">
      <c r="A49" s="99"/>
      <c r="B49" s="124"/>
      <c r="C49" s="125"/>
      <c r="D49" s="125"/>
      <c r="P49" s="94"/>
      <c r="Q49" s="94"/>
      <c r="R49" s="94"/>
      <c r="S49" s="94"/>
      <c r="T49" s="94"/>
      <c r="U49" s="94"/>
      <c r="V49" s="94"/>
    </row>
    <row r="50" spans="1:22" s="8" customFormat="1" x14ac:dyDescent="0.2">
      <c r="A50" s="99"/>
      <c r="B50" s="124"/>
      <c r="C50" s="125"/>
      <c r="D50" s="125"/>
      <c r="P50" s="94"/>
      <c r="Q50" s="94"/>
      <c r="R50" s="94"/>
      <c r="S50" s="94"/>
      <c r="T50" s="94"/>
      <c r="U50" s="94"/>
      <c r="V50" s="94"/>
    </row>
    <row r="51" spans="1:22" s="8" customFormat="1" x14ac:dyDescent="0.2">
      <c r="A51" s="99"/>
      <c r="B51" s="124"/>
      <c r="C51" s="125"/>
      <c r="D51" s="125"/>
      <c r="P51" s="94"/>
      <c r="Q51" s="94"/>
      <c r="R51" s="94"/>
      <c r="S51" s="94"/>
      <c r="T51" s="94"/>
      <c r="U51" s="94"/>
      <c r="V51" s="94"/>
    </row>
    <row r="52" spans="1:22" s="8" customFormat="1" x14ac:dyDescent="0.2">
      <c r="A52" s="99"/>
      <c r="B52" s="124"/>
      <c r="C52" s="125"/>
      <c r="D52" s="125"/>
      <c r="P52" s="94"/>
      <c r="Q52" s="94"/>
      <c r="R52" s="94"/>
      <c r="S52" s="94"/>
      <c r="T52" s="94"/>
      <c r="U52" s="94"/>
      <c r="V52" s="94"/>
    </row>
    <row r="53" spans="1:22" s="8" customFormat="1" x14ac:dyDescent="0.2">
      <c r="A53" s="99"/>
      <c r="B53" s="124"/>
      <c r="C53" s="125"/>
      <c r="D53" s="125"/>
      <c r="P53" s="94"/>
      <c r="Q53" s="94"/>
      <c r="R53" s="94"/>
      <c r="S53" s="94"/>
      <c r="T53" s="94"/>
      <c r="U53" s="94"/>
      <c r="V53" s="94"/>
    </row>
    <row r="54" spans="1:22" s="8" customFormat="1" x14ac:dyDescent="0.2">
      <c r="A54" s="99"/>
      <c r="B54" s="124"/>
      <c r="C54" s="125"/>
      <c r="D54" s="125"/>
      <c r="P54" s="94"/>
      <c r="Q54" s="94"/>
      <c r="R54" s="94"/>
      <c r="S54" s="94"/>
      <c r="T54" s="94"/>
      <c r="U54" s="94"/>
      <c r="V54" s="94"/>
    </row>
    <row r="55" spans="1:22" s="8" customFormat="1" x14ac:dyDescent="0.2">
      <c r="A55" s="99"/>
      <c r="B55" s="124"/>
      <c r="C55" s="125"/>
      <c r="D55" s="125"/>
      <c r="P55" s="94"/>
      <c r="Q55" s="94"/>
      <c r="R55" s="94"/>
      <c r="S55" s="94"/>
      <c r="T55" s="94"/>
      <c r="U55" s="94"/>
      <c r="V55" s="94"/>
    </row>
    <row r="56" spans="1:22" s="8" customFormat="1" x14ac:dyDescent="0.2">
      <c r="A56" s="99"/>
      <c r="B56" s="124"/>
      <c r="C56" s="125"/>
      <c r="D56" s="125"/>
      <c r="P56" s="94"/>
      <c r="Q56" s="94"/>
      <c r="R56" s="94"/>
      <c r="S56" s="94"/>
      <c r="T56" s="94"/>
      <c r="U56" s="94"/>
      <c r="V56" s="94"/>
    </row>
    <row r="57" spans="1:22" s="8" customFormat="1" x14ac:dyDescent="0.2">
      <c r="A57" s="99"/>
      <c r="B57" s="124"/>
      <c r="C57" s="125"/>
      <c r="D57" s="125"/>
      <c r="P57" s="94"/>
      <c r="Q57" s="94"/>
      <c r="R57" s="94"/>
      <c r="S57" s="94"/>
      <c r="T57" s="94"/>
      <c r="U57" s="94"/>
      <c r="V57" s="94"/>
    </row>
    <row r="58" spans="1:22" s="8" customFormat="1" x14ac:dyDescent="0.2">
      <c r="A58" s="99"/>
      <c r="B58" s="124"/>
      <c r="C58" s="125"/>
      <c r="D58" s="125"/>
      <c r="P58" s="94"/>
      <c r="Q58" s="94"/>
      <c r="R58" s="94"/>
      <c r="S58" s="94"/>
      <c r="T58" s="94"/>
      <c r="U58" s="94"/>
      <c r="V58" s="94"/>
    </row>
    <row r="59" spans="1:22" s="8" customFormat="1" x14ac:dyDescent="0.2">
      <c r="A59" s="99"/>
      <c r="B59" s="124"/>
      <c r="C59" s="125"/>
      <c r="D59" s="125"/>
      <c r="P59" s="94"/>
      <c r="Q59" s="94"/>
      <c r="R59" s="94"/>
      <c r="S59" s="94"/>
      <c r="T59" s="94"/>
      <c r="U59" s="94"/>
      <c r="V59" s="94"/>
    </row>
    <row r="60" spans="1:22" s="8" customFormat="1" x14ac:dyDescent="0.2">
      <c r="A60" s="99"/>
      <c r="C60" s="125"/>
      <c r="D60" s="125"/>
      <c r="P60" s="94"/>
      <c r="Q60" s="94"/>
      <c r="R60" s="94"/>
      <c r="S60" s="94"/>
      <c r="T60" s="94"/>
      <c r="U60" s="94"/>
      <c r="V60" s="94"/>
    </row>
    <row r="61" spans="1:22" s="8" customFormat="1" x14ac:dyDescent="0.2">
      <c r="A61" s="99"/>
      <c r="B61" s="124"/>
      <c r="C61" s="125"/>
      <c r="D61" s="125"/>
      <c r="P61" s="94"/>
      <c r="Q61" s="94"/>
      <c r="R61" s="94"/>
      <c r="S61" s="94"/>
      <c r="T61" s="94"/>
      <c r="U61" s="94"/>
      <c r="V61" s="94"/>
    </row>
    <row r="62" spans="1:22" s="8" customFormat="1" x14ac:dyDescent="0.2">
      <c r="A62" s="99"/>
      <c r="B62" s="124"/>
      <c r="C62" s="125"/>
      <c r="D62" s="125"/>
      <c r="P62" s="94"/>
      <c r="Q62" s="94"/>
      <c r="R62" s="94"/>
      <c r="S62" s="94"/>
      <c r="T62" s="94"/>
      <c r="U62" s="94"/>
      <c r="V62" s="94"/>
    </row>
    <row r="63" spans="1:22" s="8" customFormat="1" x14ac:dyDescent="0.2">
      <c r="A63" s="99"/>
      <c r="B63" s="124"/>
      <c r="C63" s="125"/>
      <c r="D63" s="125"/>
      <c r="P63" s="94"/>
      <c r="Q63" s="94"/>
      <c r="R63" s="94"/>
      <c r="S63" s="94"/>
      <c r="T63" s="94"/>
      <c r="U63" s="94"/>
      <c r="V63" s="94"/>
    </row>
    <row r="64" spans="1:22" s="8" customFormat="1" x14ac:dyDescent="0.2">
      <c r="A64" s="99"/>
      <c r="B64" s="124"/>
      <c r="C64" s="125"/>
      <c r="D64" s="125"/>
      <c r="P64" s="94"/>
      <c r="Q64" s="94"/>
      <c r="R64" s="94"/>
      <c r="S64" s="94"/>
      <c r="T64" s="94"/>
      <c r="U64" s="94"/>
      <c r="V64" s="94"/>
    </row>
    <row r="65" spans="1:22" s="8" customFormat="1" x14ac:dyDescent="0.2">
      <c r="A65" s="99"/>
      <c r="B65" s="124"/>
      <c r="C65" s="125"/>
      <c r="D65" s="125"/>
      <c r="P65" s="94"/>
      <c r="Q65" s="94"/>
      <c r="R65" s="94"/>
      <c r="S65" s="94"/>
      <c r="T65" s="94"/>
      <c r="U65" s="94"/>
      <c r="V65" s="94"/>
    </row>
    <row r="66" spans="1:22" s="8" customFormat="1" x14ac:dyDescent="0.2">
      <c r="A66" s="99"/>
      <c r="P66" s="94"/>
      <c r="Q66" s="94"/>
      <c r="R66" s="94"/>
      <c r="S66" s="94"/>
      <c r="T66" s="94"/>
      <c r="U66" s="94"/>
      <c r="V66" s="94"/>
    </row>
    <row r="67" spans="1:22" s="8" customFormat="1" x14ac:dyDescent="0.2">
      <c r="A67" s="99"/>
      <c r="P67" s="94"/>
      <c r="Q67" s="94"/>
      <c r="R67" s="94"/>
      <c r="S67" s="94"/>
      <c r="T67" s="94"/>
      <c r="U67" s="94"/>
      <c r="V67" s="94"/>
    </row>
    <row r="68" spans="1:22" s="8" customFormat="1" x14ac:dyDescent="0.2">
      <c r="A68" s="99"/>
      <c r="P68" s="94"/>
      <c r="Q68" s="94"/>
      <c r="R68" s="94"/>
      <c r="S68" s="94"/>
      <c r="T68" s="94"/>
      <c r="U68" s="94"/>
      <c r="V68" s="94"/>
    </row>
    <row r="69" spans="1:22" s="8" customFormat="1" x14ac:dyDescent="0.2">
      <c r="A69" s="99"/>
      <c r="P69" s="94"/>
      <c r="Q69" s="94"/>
      <c r="R69" s="94"/>
      <c r="S69" s="94"/>
      <c r="T69" s="94"/>
      <c r="U69" s="94"/>
      <c r="V69" s="94"/>
    </row>
    <row r="70" spans="1:22" s="8" customFormat="1" x14ac:dyDescent="0.2">
      <c r="P70" s="94"/>
      <c r="Q70" s="94"/>
      <c r="R70" s="94"/>
      <c r="S70" s="94"/>
      <c r="T70" s="94"/>
      <c r="U70" s="94"/>
      <c r="V70" s="94"/>
    </row>
    <row r="71" spans="1:22" s="8" customFormat="1" x14ac:dyDescent="0.2">
      <c r="P71" s="94"/>
      <c r="Q71" s="94"/>
      <c r="R71" s="94"/>
      <c r="S71" s="94"/>
      <c r="T71" s="94"/>
      <c r="U71" s="94"/>
      <c r="V71" s="94"/>
    </row>
    <row r="72" spans="1:22" s="8" customFormat="1" x14ac:dyDescent="0.2">
      <c r="A72" s="99"/>
      <c r="P72" s="94"/>
      <c r="Q72" s="94"/>
      <c r="R72" s="94"/>
      <c r="S72" s="94"/>
      <c r="T72" s="94"/>
      <c r="U72" s="94"/>
      <c r="V72" s="94"/>
    </row>
    <row r="73" spans="1:22" s="8" customFormat="1" x14ac:dyDescent="0.2">
      <c r="A73" s="99"/>
      <c r="P73" s="94"/>
      <c r="Q73" s="94"/>
      <c r="R73" s="94"/>
      <c r="S73" s="94"/>
      <c r="T73" s="94"/>
      <c r="U73" s="94"/>
      <c r="V73" s="94"/>
    </row>
    <row r="74" spans="1:22" s="8" customFormat="1" x14ac:dyDescent="0.2">
      <c r="A74" s="99"/>
      <c r="P74" s="94"/>
      <c r="Q74" s="94"/>
      <c r="R74" s="94"/>
      <c r="S74" s="94"/>
      <c r="T74" s="94"/>
      <c r="U74" s="94"/>
      <c r="V74" s="94"/>
    </row>
    <row r="75" spans="1:22" s="8" customFormat="1" x14ac:dyDescent="0.2">
      <c r="A75" s="99"/>
      <c r="P75" s="94"/>
      <c r="Q75" s="94"/>
      <c r="R75" s="94"/>
      <c r="S75" s="94"/>
      <c r="T75" s="94"/>
      <c r="U75" s="94"/>
      <c r="V75" s="94"/>
    </row>
    <row r="76" spans="1:22" s="8" customFormat="1" x14ac:dyDescent="0.2">
      <c r="A76" s="99"/>
      <c r="P76" s="94"/>
      <c r="Q76" s="94"/>
      <c r="R76" s="94"/>
      <c r="S76" s="94"/>
      <c r="T76" s="94"/>
      <c r="U76" s="94"/>
      <c r="V76" s="94"/>
    </row>
    <row r="77" spans="1:22" s="8" customFormat="1" x14ac:dyDescent="0.2">
      <c r="A77" s="99"/>
      <c r="P77" s="94"/>
      <c r="Q77" s="94"/>
      <c r="R77" s="94"/>
      <c r="S77" s="94"/>
      <c r="T77" s="94"/>
      <c r="U77" s="94"/>
      <c r="V77" s="94"/>
    </row>
    <row r="78" spans="1:22" s="8" customFormat="1" x14ac:dyDescent="0.2">
      <c r="A78" s="99"/>
      <c r="P78" s="94"/>
      <c r="Q78" s="94"/>
      <c r="R78" s="94"/>
      <c r="S78" s="94"/>
      <c r="T78" s="94"/>
      <c r="U78" s="94"/>
      <c r="V78" s="94"/>
    </row>
    <row r="79" spans="1:22" s="8" customFormat="1" x14ac:dyDescent="0.2">
      <c r="A79" s="99"/>
      <c r="P79" s="94"/>
      <c r="Q79" s="94"/>
      <c r="R79" s="94"/>
      <c r="S79" s="94"/>
      <c r="T79" s="94"/>
      <c r="U79" s="94"/>
      <c r="V79" s="94"/>
    </row>
    <row r="80" spans="1:22" s="8" customFormat="1" x14ac:dyDescent="0.2">
      <c r="A80" s="99"/>
      <c r="P80" s="94"/>
      <c r="Q80" s="94"/>
      <c r="R80" s="94"/>
      <c r="S80" s="94"/>
      <c r="T80" s="94"/>
      <c r="U80" s="94"/>
      <c r="V80" s="94"/>
    </row>
    <row r="81" spans="1:22" s="8" customFormat="1" x14ac:dyDescent="0.2">
      <c r="A81" s="99"/>
      <c r="P81" s="94"/>
      <c r="Q81" s="94"/>
      <c r="R81" s="94"/>
      <c r="S81" s="94"/>
      <c r="T81" s="94"/>
      <c r="U81" s="94"/>
      <c r="V81" s="94"/>
    </row>
    <row r="82" spans="1:22" s="8" customFormat="1" x14ac:dyDescent="0.2">
      <c r="A82" s="99"/>
      <c r="P82" s="94"/>
      <c r="Q82" s="94"/>
      <c r="R82" s="94"/>
      <c r="S82" s="94"/>
      <c r="T82" s="94"/>
      <c r="U82" s="94"/>
      <c r="V82" s="94"/>
    </row>
    <row r="83" spans="1:22" s="8" customFormat="1" x14ac:dyDescent="0.2">
      <c r="A83" s="99"/>
      <c r="P83" s="94"/>
      <c r="Q83" s="94"/>
      <c r="R83" s="94"/>
      <c r="S83" s="94"/>
      <c r="T83" s="94"/>
      <c r="U83" s="94"/>
      <c r="V83" s="94"/>
    </row>
    <row r="84" spans="1:22" s="8" customFormat="1" x14ac:dyDescent="0.2">
      <c r="A84" s="99"/>
      <c r="P84" s="94"/>
      <c r="Q84" s="94"/>
      <c r="R84" s="94"/>
      <c r="S84" s="94"/>
      <c r="T84" s="94"/>
      <c r="U84" s="94"/>
      <c r="V84" s="94"/>
    </row>
    <row r="85" spans="1:22" s="8" customFormat="1" x14ac:dyDescent="0.2">
      <c r="A85" s="99"/>
      <c r="P85" s="94"/>
      <c r="Q85" s="94"/>
      <c r="R85" s="94"/>
      <c r="S85" s="94"/>
      <c r="T85" s="94"/>
      <c r="U85" s="94"/>
      <c r="V85" s="94"/>
    </row>
    <row r="86" spans="1:22" s="8" customFormat="1" x14ac:dyDescent="0.2">
      <c r="A86" s="99"/>
      <c r="P86" s="94"/>
      <c r="Q86" s="94"/>
      <c r="R86" s="94"/>
      <c r="S86" s="94"/>
      <c r="T86" s="94"/>
      <c r="U86" s="94"/>
      <c r="V86" s="94"/>
    </row>
    <row r="87" spans="1:22" s="8" customFormat="1" x14ac:dyDescent="0.2">
      <c r="A87" s="99"/>
      <c r="P87" s="94"/>
      <c r="Q87" s="94"/>
      <c r="R87" s="94"/>
      <c r="S87" s="94"/>
      <c r="T87" s="94"/>
      <c r="U87" s="94"/>
      <c r="V87" s="94"/>
    </row>
    <row r="88" spans="1:22" s="8" customFormat="1" x14ac:dyDescent="0.2">
      <c r="A88" s="99"/>
      <c r="P88" s="94"/>
      <c r="Q88" s="94"/>
      <c r="R88" s="94"/>
      <c r="S88" s="94"/>
      <c r="T88" s="94"/>
      <c r="U88" s="94"/>
      <c r="V88" s="94"/>
    </row>
    <row r="89" spans="1:22" s="8" customFormat="1" x14ac:dyDescent="0.2">
      <c r="P89" s="94"/>
      <c r="Q89" s="94"/>
      <c r="R89" s="94"/>
      <c r="S89" s="94"/>
      <c r="T89" s="94"/>
      <c r="U89" s="94"/>
      <c r="V89" s="94"/>
    </row>
    <row r="90" spans="1:22" s="8" customFormat="1" x14ac:dyDescent="0.2">
      <c r="P90" s="94"/>
      <c r="Q90" s="94"/>
      <c r="R90" s="94"/>
      <c r="S90" s="94"/>
      <c r="T90" s="94"/>
      <c r="U90" s="94"/>
      <c r="V90" s="94"/>
    </row>
    <row r="91" spans="1:22" s="8" customFormat="1" x14ac:dyDescent="0.2">
      <c r="A91" s="99"/>
      <c r="P91" s="94"/>
      <c r="Q91" s="94"/>
      <c r="R91" s="94"/>
      <c r="S91" s="94"/>
      <c r="T91" s="94"/>
      <c r="U91" s="94"/>
      <c r="V91" s="94"/>
    </row>
    <row r="92" spans="1:22" s="8" customFormat="1" x14ac:dyDescent="0.2">
      <c r="A92" s="99"/>
      <c r="P92" s="94"/>
      <c r="Q92" s="94"/>
      <c r="R92" s="94"/>
      <c r="S92" s="94"/>
      <c r="T92" s="94"/>
      <c r="U92" s="94"/>
      <c r="V92" s="94"/>
    </row>
    <row r="93" spans="1:22" s="8" customFormat="1" x14ac:dyDescent="0.2">
      <c r="A93" s="99"/>
      <c r="P93" s="94"/>
      <c r="Q93" s="94"/>
      <c r="R93" s="94"/>
      <c r="S93" s="94"/>
      <c r="T93" s="94"/>
      <c r="U93" s="94"/>
      <c r="V93" s="94"/>
    </row>
    <row r="94" spans="1:22" s="8" customFormat="1" x14ac:dyDescent="0.2">
      <c r="A94" s="99"/>
      <c r="P94" s="94"/>
      <c r="Q94" s="94"/>
      <c r="R94" s="94"/>
      <c r="S94" s="94"/>
      <c r="T94" s="94"/>
      <c r="U94" s="94"/>
      <c r="V94" s="94"/>
    </row>
    <row r="95" spans="1:22" s="8" customFormat="1" x14ac:dyDescent="0.2">
      <c r="A95" s="99"/>
      <c r="P95" s="94"/>
      <c r="Q95" s="94"/>
      <c r="R95" s="94"/>
      <c r="S95" s="94"/>
      <c r="T95" s="94"/>
      <c r="U95" s="94"/>
      <c r="V95" s="94"/>
    </row>
    <row r="96" spans="1:22" s="8" customFormat="1" x14ac:dyDescent="0.2">
      <c r="A96" s="99"/>
      <c r="P96" s="94"/>
      <c r="Q96" s="94"/>
      <c r="R96" s="94"/>
      <c r="S96" s="94"/>
      <c r="T96" s="94"/>
      <c r="U96" s="94"/>
      <c r="V96" s="94"/>
    </row>
    <row r="97" spans="1:22" s="8" customFormat="1" x14ac:dyDescent="0.2">
      <c r="A97" s="99"/>
      <c r="P97" s="94"/>
      <c r="Q97" s="94"/>
      <c r="R97" s="94"/>
      <c r="S97" s="94"/>
      <c r="T97" s="94"/>
      <c r="U97" s="94"/>
      <c r="V97" s="94"/>
    </row>
    <row r="98" spans="1:22" s="8" customFormat="1" x14ac:dyDescent="0.2">
      <c r="A98" s="99"/>
      <c r="P98" s="94"/>
      <c r="Q98" s="94"/>
      <c r="R98" s="94"/>
      <c r="S98" s="94"/>
      <c r="T98" s="94"/>
      <c r="U98" s="94"/>
      <c r="V98" s="94"/>
    </row>
    <row r="99" spans="1:22" s="8" customFormat="1" x14ac:dyDescent="0.2">
      <c r="A99" s="99"/>
      <c r="P99" s="94"/>
      <c r="Q99" s="94"/>
      <c r="R99" s="94"/>
      <c r="S99" s="94"/>
      <c r="T99" s="94"/>
      <c r="U99" s="94"/>
      <c r="V99" s="94"/>
    </row>
    <row r="100" spans="1:22" s="8" customFormat="1" x14ac:dyDescent="0.2">
      <c r="A100" s="99"/>
      <c r="P100" s="94"/>
      <c r="Q100" s="94"/>
      <c r="R100" s="94"/>
      <c r="S100" s="94"/>
      <c r="T100" s="94"/>
      <c r="U100" s="94"/>
      <c r="V100" s="94"/>
    </row>
    <row r="101" spans="1:22" s="8" customFormat="1" x14ac:dyDescent="0.2">
      <c r="A101" s="99"/>
      <c r="P101" s="94"/>
      <c r="Q101" s="94"/>
      <c r="R101" s="94"/>
      <c r="S101" s="94"/>
      <c r="T101" s="94"/>
      <c r="U101" s="94"/>
      <c r="V101" s="94"/>
    </row>
    <row r="102" spans="1:22" s="8" customFormat="1" x14ac:dyDescent="0.2">
      <c r="A102" s="99"/>
      <c r="P102" s="94"/>
      <c r="Q102" s="94"/>
      <c r="R102" s="94"/>
      <c r="S102" s="94"/>
      <c r="T102" s="94"/>
      <c r="U102" s="94"/>
      <c r="V102" s="94"/>
    </row>
    <row r="103" spans="1:22" s="8" customFormat="1" x14ac:dyDescent="0.2">
      <c r="A103" s="99"/>
      <c r="P103" s="94"/>
      <c r="Q103" s="94"/>
      <c r="R103" s="94"/>
      <c r="S103" s="94"/>
      <c r="T103" s="94"/>
      <c r="U103" s="94"/>
      <c r="V103" s="94"/>
    </row>
    <row r="104" spans="1:22" s="8" customFormat="1" x14ac:dyDescent="0.2">
      <c r="A104" s="99"/>
      <c r="P104" s="94"/>
      <c r="Q104" s="94"/>
      <c r="R104" s="94"/>
      <c r="S104" s="94"/>
      <c r="T104" s="94"/>
      <c r="U104" s="94"/>
      <c r="V104" s="94"/>
    </row>
    <row r="105" spans="1:22" s="8" customFormat="1" x14ac:dyDescent="0.2">
      <c r="A105" s="99"/>
      <c r="P105" s="94"/>
      <c r="Q105" s="94"/>
      <c r="R105" s="94"/>
      <c r="S105" s="94"/>
      <c r="T105" s="94"/>
      <c r="U105" s="94"/>
      <c r="V105" s="94"/>
    </row>
    <row r="106" spans="1:22" s="8" customFormat="1" x14ac:dyDescent="0.2">
      <c r="A106" s="99"/>
      <c r="P106" s="94"/>
      <c r="Q106" s="94"/>
      <c r="R106" s="94"/>
      <c r="S106" s="94"/>
      <c r="T106" s="94"/>
      <c r="U106" s="94"/>
      <c r="V106" s="94"/>
    </row>
    <row r="107" spans="1:22" s="8" customFormat="1" x14ac:dyDescent="0.2">
      <c r="A107" s="99"/>
      <c r="P107" s="94"/>
      <c r="Q107" s="94"/>
      <c r="R107" s="94"/>
      <c r="S107" s="94"/>
      <c r="T107" s="94"/>
      <c r="U107" s="94"/>
      <c r="V107" s="94"/>
    </row>
    <row r="108" spans="1:22" s="8" customFormat="1" x14ac:dyDescent="0.2">
      <c r="P108" s="94"/>
      <c r="Q108" s="94"/>
      <c r="R108" s="94"/>
      <c r="S108" s="94"/>
      <c r="T108" s="94"/>
      <c r="U108" s="94"/>
      <c r="V108" s="94"/>
    </row>
    <row r="109" spans="1:22" s="8" customFormat="1" x14ac:dyDescent="0.2">
      <c r="P109" s="94"/>
      <c r="Q109" s="94"/>
      <c r="R109" s="94"/>
      <c r="S109" s="94"/>
      <c r="T109" s="94"/>
      <c r="U109" s="94"/>
      <c r="V109" s="94"/>
    </row>
    <row r="110" spans="1:22" s="8" customFormat="1" x14ac:dyDescent="0.2">
      <c r="A110" s="99"/>
      <c r="P110" s="94"/>
      <c r="Q110" s="94"/>
      <c r="R110" s="94"/>
      <c r="S110" s="94"/>
      <c r="T110" s="94"/>
      <c r="U110" s="94"/>
      <c r="V110" s="94"/>
    </row>
    <row r="111" spans="1:22" s="8" customFormat="1" x14ac:dyDescent="0.2">
      <c r="A111" s="99"/>
      <c r="P111" s="94"/>
      <c r="Q111" s="94"/>
      <c r="R111" s="94"/>
      <c r="S111" s="94"/>
      <c r="T111" s="94"/>
      <c r="U111" s="94"/>
      <c r="V111" s="94"/>
    </row>
    <row r="112" spans="1:22" s="8" customFormat="1" x14ac:dyDescent="0.2">
      <c r="A112" s="99"/>
      <c r="P112" s="94"/>
      <c r="Q112" s="94"/>
      <c r="R112" s="94"/>
      <c r="S112" s="94"/>
      <c r="T112" s="94"/>
      <c r="U112" s="94"/>
      <c r="V112" s="94"/>
    </row>
    <row r="113" spans="1:22" s="8" customFormat="1" x14ac:dyDescent="0.2">
      <c r="A113" s="99"/>
      <c r="P113" s="94"/>
      <c r="Q113" s="94"/>
      <c r="R113" s="94"/>
      <c r="S113" s="94"/>
      <c r="T113" s="94"/>
      <c r="U113" s="94"/>
      <c r="V113" s="94"/>
    </row>
    <row r="114" spans="1:22" s="8" customFormat="1" x14ac:dyDescent="0.2">
      <c r="A114" s="99"/>
      <c r="P114" s="94"/>
      <c r="Q114" s="94"/>
      <c r="R114" s="94"/>
      <c r="S114" s="94"/>
      <c r="T114" s="94"/>
      <c r="U114" s="94"/>
      <c r="V114" s="94"/>
    </row>
    <row r="115" spans="1:22" s="8" customFormat="1" x14ac:dyDescent="0.2">
      <c r="A115" s="99"/>
      <c r="P115" s="94"/>
      <c r="Q115" s="94"/>
      <c r="R115" s="94"/>
      <c r="S115" s="94"/>
      <c r="T115" s="94"/>
      <c r="U115" s="94"/>
      <c r="V115" s="94"/>
    </row>
    <row r="116" spans="1:22" s="8" customFormat="1" x14ac:dyDescent="0.2">
      <c r="A116" s="99"/>
      <c r="P116" s="94"/>
      <c r="Q116" s="94"/>
      <c r="R116" s="94"/>
      <c r="S116" s="94"/>
      <c r="T116" s="94"/>
      <c r="U116" s="94"/>
      <c r="V116" s="94"/>
    </row>
    <row r="117" spans="1:22" s="8" customFormat="1" x14ac:dyDescent="0.2">
      <c r="A117" s="99"/>
      <c r="P117" s="94"/>
      <c r="Q117" s="94"/>
      <c r="R117" s="94"/>
      <c r="S117" s="94"/>
      <c r="T117" s="94"/>
      <c r="U117" s="94"/>
      <c r="V117" s="94"/>
    </row>
    <row r="118" spans="1:22" s="8" customFormat="1" x14ac:dyDescent="0.2">
      <c r="A118" s="99"/>
      <c r="P118" s="94"/>
      <c r="Q118" s="94"/>
      <c r="R118" s="94"/>
      <c r="S118" s="94"/>
      <c r="T118" s="94"/>
      <c r="U118" s="94"/>
      <c r="V118" s="94"/>
    </row>
    <row r="119" spans="1:22" s="8" customFormat="1" x14ac:dyDescent="0.2">
      <c r="A119" s="99"/>
      <c r="P119" s="94"/>
      <c r="Q119" s="94"/>
      <c r="R119" s="94"/>
      <c r="S119" s="94"/>
      <c r="T119" s="94"/>
      <c r="U119" s="94"/>
      <c r="V119" s="94"/>
    </row>
    <row r="120" spans="1:22" s="8" customFormat="1" x14ac:dyDescent="0.2">
      <c r="A120" s="99"/>
      <c r="P120" s="94"/>
      <c r="Q120" s="94"/>
      <c r="R120" s="94"/>
      <c r="S120" s="94"/>
      <c r="T120" s="94"/>
      <c r="U120" s="94"/>
      <c r="V120" s="94"/>
    </row>
    <row r="121" spans="1:22" s="8" customFormat="1" x14ac:dyDescent="0.2">
      <c r="A121" s="99"/>
      <c r="P121" s="94"/>
      <c r="Q121" s="94"/>
      <c r="R121" s="94"/>
      <c r="S121" s="94"/>
      <c r="T121" s="94"/>
      <c r="U121" s="94"/>
      <c r="V121" s="94"/>
    </row>
    <row r="122" spans="1:22" s="8" customFormat="1" x14ac:dyDescent="0.2">
      <c r="A122" s="99"/>
      <c r="P122" s="94"/>
      <c r="Q122" s="94"/>
      <c r="R122" s="94"/>
      <c r="S122" s="94"/>
      <c r="T122" s="94"/>
      <c r="U122" s="94"/>
      <c r="V122" s="94"/>
    </row>
    <row r="123" spans="1:22" x14ac:dyDescent="0.2">
      <c r="A123" s="97"/>
    </row>
    <row r="124" spans="1:22" x14ac:dyDescent="0.2">
      <c r="A124" s="97"/>
    </row>
    <row r="125" spans="1:22" x14ac:dyDescent="0.2">
      <c r="A125" s="97"/>
    </row>
    <row r="126" spans="1:22" x14ac:dyDescent="0.2">
      <c r="A126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  <pageSetUpPr fitToPage="1"/>
  </sheetPr>
  <dimension ref="A1:V179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54.42578125" style="3" customWidth="1"/>
    <col min="2" max="2" width="8.5703125" style="3" customWidth="1"/>
    <col min="3" max="3" width="7.7109375" style="3" customWidth="1"/>
    <col min="4" max="4" width="8.7109375" style="3" customWidth="1"/>
    <col min="5" max="8" width="7.7109375" style="3" customWidth="1"/>
    <col min="9" max="9" width="10.2851562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7109375" style="8" customWidth="1"/>
    <col min="15" max="15" width="7.7109375" style="8" customWidth="1"/>
    <col min="16" max="20" width="9.140625" style="3"/>
    <col min="21" max="21" width="13.28515625" style="3" customWidth="1"/>
    <col min="22" max="22" width="17.28515625" style="3" customWidth="1"/>
    <col min="23" max="16384" width="9.140625" style="3"/>
  </cols>
  <sheetData>
    <row r="1" spans="1:22" ht="15" customHeight="1" x14ac:dyDescent="0.2">
      <c r="A1" s="64" t="s">
        <v>522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1"/>
      <c r="R1" s="101"/>
      <c r="S1" s="101"/>
      <c r="T1" s="101"/>
      <c r="U1" s="101"/>
      <c r="V1" s="101"/>
    </row>
    <row r="2" spans="1:22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1"/>
      <c r="R2" s="101"/>
      <c r="S2" s="101"/>
      <c r="T2" s="101"/>
      <c r="U2" s="101"/>
      <c r="V2" s="101"/>
    </row>
    <row r="3" spans="1:22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1"/>
      <c r="R3" s="101"/>
      <c r="S3" s="101"/>
      <c r="T3" s="101"/>
      <c r="U3" s="101"/>
      <c r="V3" s="101"/>
    </row>
    <row r="4" spans="1:22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1"/>
      <c r="R4" s="101"/>
      <c r="S4" s="101"/>
      <c r="T4" s="101"/>
      <c r="U4" s="101"/>
      <c r="V4" s="101"/>
    </row>
    <row r="5" spans="1:22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9"/>
      <c r="R5" s="109"/>
      <c r="S5" s="110"/>
      <c r="T5" s="110"/>
      <c r="U5" s="110"/>
      <c r="V5" s="111"/>
    </row>
    <row r="6" spans="1:22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9"/>
      <c r="R6" s="109"/>
      <c r="S6" s="110"/>
      <c r="T6" s="110"/>
      <c r="U6" s="110"/>
      <c r="V6" s="111"/>
    </row>
    <row r="7" spans="1:22" ht="19.5" customHeight="1" x14ac:dyDescent="0.3">
      <c r="A7" s="114" t="s">
        <v>53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07"/>
      <c r="Q7" s="109"/>
      <c r="R7" s="109"/>
      <c r="S7" s="110"/>
      <c r="T7" s="110"/>
      <c r="U7" s="110"/>
      <c r="V7" s="111"/>
    </row>
    <row r="8" spans="1:22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9"/>
      <c r="R8" s="109"/>
      <c r="S8" s="110"/>
      <c r="T8" s="110"/>
      <c r="U8" s="110"/>
      <c r="V8" s="111"/>
    </row>
    <row r="9" spans="1:22" ht="12.75" customHeight="1" x14ac:dyDescent="0.2">
      <c r="A9" s="135" t="s">
        <v>138</v>
      </c>
      <c r="B9" s="116" t="s">
        <v>14</v>
      </c>
      <c r="C9" s="116" t="s">
        <v>14</v>
      </c>
      <c r="D9" s="116">
        <v>459.7457275390625</v>
      </c>
      <c r="E9" s="116" t="s">
        <v>14</v>
      </c>
      <c r="F9" s="116" t="s">
        <v>14</v>
      </c>
      <c r="G9" s="116" t="s">
        <v>14</v>
      </c>
      <c r="H9" s="116" t="s">
        <v>14</v>
      </c>
      <c r="I9" s="116" t="s">
        <v>14</v>
      </c>
      <c r="J9" s="116" t="s">
        <v>14</v>
      </c>
      <c r="K9" s="116" t="s">
        <v>14</v>
      </c>
      <c r="L9" s="116" t="s">
        <v>14</v>
      </c>
      <c r="M9" s="116" t="s">
        <v>14</v>
      </c>
      <c r="N9" s="116" t="s">
        <v>14</v>
      </c>
      <c r="O9" s="118">
        <v>459.7457275390625</v>
      </c>
      <c r="P9" s="119"/>
      <c r="Q9" s="109"/>
      <c r="R9" s="109"/>
      <c r="S9" s="110"/>
      <c r="T9" s="110"/>
      <c r="U9" s="110"/>
      <c r="V9" s="111"/>
    </row>
    <row r="10" spans="1:22" ht="12.75" customHeight="1" x14ac:dyDescent="0.2">
      <c r="A10" s="136" t="s">
        <v>139</v>
      </c>
      <c r="B10" s="121" t="s">
        <v>14</v>
      </c>
      <c r="C10" s="121" t="s">
        <v>14</v>
      </c>
      <c r="D10" s="121" t="s">
        <v>14</v>
      </c>
      <c r="E10" s="121" t="s">
        <v>14</v>
      </c>
      <c r="F10" s="121" t="s">
        <v>14</v>
      </c>
      <c r="G10" s="121" t="s">
        <v>14</v>
      </c>
      <c r="H10" s="121" t="s">
        <v>14</v>
      </c>
      <c r="I10" s="121" t="s">
        <v>14</v>
      </c>
      <c r="J10" s="121" t="s">
        <v>14</v>
      </c>
      <c r="K10" s="121" t="s">
        <v>14</v>
      </c>
      <c r="L10" s="121" t="s">
        <v>14</v>
      </c>
      <c r="M10" s="121" t="s">
        <v>14</v>
      </c>
      <c r="N10" s="121">
        <v>31.162429809570313</v>
      </c>
      <c r="O10" s="118">
        <v>31.162429809570313</v>
      </c>
      <c r="P10" s="119"/>
      <c r="Q10" s="109"/>
      <c r="R10" s="109"/>
      <c r="S10" s="110"/>
      <c r="T10" s="110"/>
      <c r="U10" s="110"/>
      <c r="V10" s="111"/>
    </row>
    <row r="11" spans="1:22" ht="12.75" customHeight="1" x14ac:dyDescent="0.2">
      <c r="A11" s="136" t="s">
        <v>140</v>
      </c>
      <c r="B11" s="121" t="s">
        <v>14</v>
      </c>
      <c r="C11" s="121" t="s">
        <v>14</v>
      </c>
      <c r="D11" s="121" t="s">
        <v>14</v>
      </c>
      <c r="E11" s="121" t="s">
        <v>14</v>
      </c>
      <c r="F11" s="121" t="s">
        <v>14</v>
      </c>
      <c r="G11" s="121" t="s">
        <v>14</v>
      </c>
      <c r="H11" s="121" t="s">
        <v>14</v>
      </c>
      <c r="I11" s="121" t="s">
        <v>14</v>
      </c>
      <c r="J11" s="121" t="s">
        <v>14</v>
      </c>
      <c r="K11" s="121" t="s">
        <v>14</v>
      </c>
      <c r="L11" s="121" t="s">
        <v>14</v>
      </c>
      <c r="M11" s="121">
        <v>21.245700836181641</v>
      </c>
      <c r="N11" s="121" t="s">
        <v>14</v>
      </c>
      <c r="O11" s="118">
        <v>21.245700836181641</v>
      </c>
      <c r="P11" s="119"/>
      <c r="Q11" s="109"/>
      <c r="R11" s="109"/>
      <c r="S11" s="110"/>
      <c r="T11" s="110"/>
      <c r="U11" s="111"/>
      <c r="V11" s="111"/>
    </row>
    <row r="12" spans="1:22" ht="12.75" customHeight="1" x14ac:dyDescent="0.2">
      <c r="A12" s="136" t="s">
        <v>141</v>
      </c>
      <c r="B12" s="121" t="s">
        <v>14</v>
      </c>
      <c r="C12" s="121">
        <v>20.930000305175781</v>
      </c>
      <c r="D12" s="121" t="s">
        <v>14</v>
      </c>
      <c r="E12" s="121" t="s">
        <v>14</v>
      </c>
      <c r="F12" s="121" t="s">
        <v>14</v>
      </c>
      <c r="G12" s="121" t="s">
        <v>14</v>
      </c>
      <c r="H12" s="121" t="s">
        <v>14</v>
      </c>
      <c r="I12" s="121" t="s">
        <v>14</v>
      </c>
      <c r="J12" s="121" t="s">
        <v>14</v>
      </c>
      <c r="K12" s="121" t="s">
        <v>14</v>
      </c>
      <c r="L12" s="121" t="s">
        <v>14</v>
      </c>
      <c r="M12" s="121" t="s">
        <v>14</v>
      </c>
      <c r="N12" s="121" t="s">
        <v>14</v>
      </c>
      <c r="O12" s="118">
        <v>20.930000305175781</v>
      </c>
      <c r="P12" s="119"/>
      <c r="Q12" s="109"/>
      <c r="R12" s="109"/>
      <c r="S12" s="110"/>
      <c r="T12" s="110"/>
      <c r="U12" s="111"/>
      <c r="V12" s="111"/>
    </row>
    <row r="13" spans="1:22" ht="12.75" customHeight="1" x14ac:dyDescent="0.2">
      <c r="A13" s="136" t="s">
        <v>142</v>
      </c>
      <c r="B13" s="121">
        <v>310.05313396453857</v>
      </c>
      <c r="C13" s="121" t="s">
        <v>14</v>
      </c>
      <c r="D13" s="121">
        <v>3253.2674808502197</v>
      </c>
      <c r="E13" s="121" t="s">
        <v>14</v>
      </c>
      <c r="F13" s="121">
        <v>398.5</v>
      </c>
      <c r="G13" s="121" t="s">
        <v>14</v>
      </c>
      <c r="H13" s="121" t="s">
        <v>14</v>
      </c>
      <c r="I13" s="121" t="s">
        <v>14</v>
      </c>
      <c r="J13" s="121" t="s">
        <v>14</v>
      </c>
      <c r="K13" s="121" t="s">
        <v>14</v>
      </c>
      <c r="L13" s="121" t="s">
        <v>14</v>
      </c>
      <c r="M13" s="121" t="s">
        <v>14</v>
      </c>
      <c r="N13" s="121" t="s">
        <v>14</v>
      </c>
      <c r="O13" s="118">
        <v>3961.8206148147583</v>
      </c>
      <c r="P13" s="119"/>
      <c r="Q13" s="109"/>
      <c r="R13" s="109"/>
      <c r="S13" s="111"/>
      <c r="T13" s="111"/>
      <c r="U13" s="111"/>
      <c r="V13" s="111"/>
    </row>
    <row r="14" spans="1:22" ht="12.75" customHeight="1" x14ac:dyDescent="0.2">
      <c r="A14" s="136" t="s">
        <v>143</v>
      </c>
      <c r="B14" s="121" t="s">
        <v>14</v>
      </c>
      <c r="C14" s="121" t="s">
        <v>14</v>
      </c>
      <c r="D14" s="121" t="s">
        <v>14</v>
      </c>
      <c r="E14" s="121" t="s">
        <v>14</v>
      </c>
      <c r="F14" s="121" t="s">
        <v>14</v>
      </c>
      <c r="G14" s="121" t="s">
        <v>14</v>
      </c>
      <c r="H14" s="121" t="s">
        <v>14</v>
      </c>
      <c r="I14" s="121" t="s">
        <v>14</v>
      </c>
      <c r="J14" s="121" t="s">
        <v>14</v>
      </c>
      <c r="K14" s="121">
        <v>221.81634521484375</v>
      </c>
      <c r="L14" s="121" t="s">
        <v>14</v>
      </c>
      <c r="M14" s="121" t="s">
        <v>14</v>
      </c>
      <c r="N14" s="121" t="s">
        <v>14</v>
      </c>
      <c r="O14" s="118">
        <v>221.81634521484375</v>
      </c>
      <c r="P14" s="107"/>
      <c r="Q14" s="109"/>
      <c r="R14" s="109"/>
      <c r="S14" s="109"/>
      <c r="T14" s="109"/>
      <c r="U14" s="109"/>
      <c r="V14" s="123"/>
    </row>
    <row r="15" spans="1:22" ht="12.75" customHeight="1" x14ac:dyDescent="0.2">
      <c r="A15" s="136" t="s">
        <v>144</v>
      </c>
      <c r="B15" s="121" t="s">
        <v>14</v>
      </c>
      <c r="C15" s="121">
        <v>326.73546981811523</v>
      </c>
      <c r="D15" s="121">
        <v>363.54011917114258</v>
      </c>
      <c r="E15" s="121" t="s">
        <v>14</v>
      </c>
      <c r="F15" s="121" t="s">
        <v>14</v>
      </c>
      <c r="G15" s="121" t="s">
        <v>14</v>
      </c>
      <c r="H15" s="121" t="s">
        <v>14</v>
      </c>
      <c r="I15" s="121" t="s">
        <v>14</v>
      </c>
      <c r="J15" s="121" t="s">
        <v>14</v>
      </c>
      <c r="K15" s="121" t="s">
        <v>14</v>
      </c>
      <c r="L15" s="121" t="s">
        <v>14</v>
      </c>
      <c r="M15" s="121" t="s">
        <v>14</v>
      </c>
      <c r="N15" s="121" t="s">
        <v>14</v>
      </c>
      <c r="O15" s="118">
        <v>690.27558898925781</v>
      </c>
      <c r="P15" s="119"/>
      <c r="Q15" s="109"/>
      <c r="R15" s="109"/>
      <c r="S15" s="109"/>
      <c r="T15" s="109"/>
      <c r="U15" s="109"/>
      <c r="V15" s="123"/>
    </row>
    <row r="16" spans="1:22" ht="12.75" customHeight="1" x14ac:dyDescent="0.2">
      <c r="A16" s="136" t="s">
        <v>145</v>
      </c>
      <c r="B16" s="121" t="s">
        <v>14</v>
      </c>
      <c r="C16" s="121">
        <v>20.930000305175781</v>
      </c>
      <c r="D16" s="121" t="s">
        <v>14</v>
      </c>
      <c r="E16" s="121" t="s">
        <v>14</v>
      </c>
      <c r="F16" s="121" t="s">
        <v>14</v>
      </c>
      <c r="G16" s="121" t="s">
        <v>14</v>
      </c>
      <c r="H16" s="121" t="s">
        <v>14</v>
      </c>
      <c r="I16" s="121" t="s">
        <v>14</v>
      </c>
      <c r="J16" s="121" t="s">
        <v>14</v>
      </c>
      <c r="K16" s="121" t="s">
        <v>14</v>
      </c>
      <c r="L16" s="121" t="s">
        <v>14</v>
      </c>
      <c r="M16" s="121" t="s">
        <v>14</v>
      </c>
      <c r="N16" s="121" t="s">
        <v>14</v>
      </c>
      <c r="O16" s="118">
        <v>20.930000305175781</v>
      </c>
      <c r="P16" s="119"/>
      <c r="Q16" s="109"/>
      <c r="R16" s="109"/>
      <c r="S16" s="109"/>
      <c r="T16" s="109"/>
      <c r="U16" s="109"/>
      <c r="V16" s="123"/>
    </row>
    <row r="17" spans="1:22" ht="12.75" customHeight="1" x14ac:dyDescent="0.2">
      <c r="A17" s="136" t="s">
        <v>146</v>
      </c>
      <c r="B17" s="121" t="s">
        <v>14</v>
      </c>
      <c r="C17" s="121" t="s">
        <v>14</v>
      </c>
      <c r="D17" s="121" t="s">
        <v>14</v>
      </c>
      <c r="E17" s="121" t="s">
        <v>14</v>
      </c>
      <c r="F17" s="121" t="s">
        <v>14</v>
      </c>
      <c r="G17" s="121" t="s">
        <v>14</v>
      </c>
      <c r="H17" s="121" t="s">
        <v>14</v>
      </c>
      <c r="I17" s="121" t="s">
        <v>14</v>
      </c>
      <c r="J17" s="121" t="s">
        <v>14</v>
      </c>
      <c r="K17" s="121" t="s">
        <v>14</v>
      </c>
      <c r="L17" s="121">
        <v>37.010589599609375</v>
      </c>
      <c r="M17" s="121" t="s">
        <v>14</v>
      </c>
      <c r="N17" s="121" t="s">
        <v>14</v>
      </c>
      <c r="O17" s="118">
        <v>37.010589599609375</v>
      </c>
      <c r="P17" s="119"/>
      <c r="Q17" s="109"/>
      <c r="R17" s="109"/>
      <c r="S17" s="109"/>
      <c r="T17" s="109"/>
      <c r="U17" s="109"/>
      <c r="V17" s="123"/>
    </row>
    <row r="18" spans="1:22" ht="12.75" customHeight="1" x14ac:dyDescent="0.2">
      <c r="A18" s="136" t="s">
        <v>147</v>
      </c>
      <c r="B18" s="121" t="s">
        <v>14</v>
      </c>
      <c r="C18" s="121" t="s">
        <v>14</v>
      </c>
      <c r="D18" s="121" t="s">
        <v>14</v>
      </c>
      <c r="E18" s="121" t="s">
        <v>14</v>
      </c>
      <c r="F18" s="121" t="s">
        <v>14</v>
      </c>
      <c r="G18" s="121">
        <v>468.9965763092041</v>
      </c>
      <c r="H18" s="121">
        <v>697.8656005859375</v>
      </c>
      <c r="I18" s="121">
        <v>38.187385559082031</v>
      </c>
      <c r="J18" s="121" t="s">
        <v>14</v>
      </c>
      <c r="K18" s="121">
        <v>115.77852630615234</v>
      </c>
      <c r="L18" s="121">
        <v>37.743091583251953</v>
      </c>
      <c r="M18" s="121" t="s">
        <v>14</v>
      </c>
      <c r="N18" s="121" t="s">
        <v>14</v>
      </c>
      <c r="O18" s="118">
        <v>1358.5711803436279</v>
      </c>
      <c r="P18" s="119"/>
      <c r="Q18" s="109"/>
      <c r="R18" s="109"/>
      <c r="S18" s="109"/>
      <c r="T18" s="109"/>
      <c r="U18" s="109"/>
      <c r="V18" s="123"/>
    </row>
    <row r="19" spans="1:22" ht="12.75" customHeight="1" x14ac:dyDescent="0.2">
      <c r="A19" s="136" t="s">
        <v>148</v>
      </c>
      <c r="B19" s="121" t="s">
        <v>14</v>
      </c>
      <c r="C19" s="121" t="s">
        <v>14</v>
      </c>
      <c r="D19" s="121" t="s">
        <v>14</v>
      </c>
      <c r="E19" s="121" t="s">
        <v>14</v>
      </c>
      <c r="F19" s="121" t="s">
        <v>14</v>
      </c>
      <c r="G19" s="121">
        <v>222.42513847351074</v>
      </c>
      <c r="H19" s="121">
        <v>33.353622436523438</v>
      </c>
      <c r="I19" s="121" t="s">
        <v>14</v>
      </c>
      <c r="J19" s="121" t="s">
        <v>14</v>
      </c>
      <c r="K19" s="121">
        <v>2285.6984338760376</v>
      </c>
      <c r="L19" s="121">
        <v>262.92743587493896</v>
      </c>
      <c r="M19" s="121" t="s">
        <v>14</v>
      </c>
      <c r="N19" s="121">
        <v>1207.4778032302856</v>
      </c>
      <c r="O19" s="118">
        <v>4011.8824338912964</v>
      </c>
      <c r="P19" s="119"/>
      <c r="Q19" s="109"/>
      <c r="R19" s="109"/>
      <c r="S19" s="109"/>
      <c r="T19" s="109"/>
      <c r="U19" s="109"/>
      <c r="V19" s="123"/>
    </row>
    <row r="20" spans="1:22" ht="12.75" customHeight="1" x14ac:dyDescent="0.2">
      <c r="A20" s="136" t="s">
        <v>149</v>
      </c>
      <c r="B20" s="121" t="s">
        <v>14</v>
      </c>
      <c r="C20" s="121" t="s">
        <v>14</v>
      </c>
      <c r="D20" s="121" t="s">
        <v>14</v>
      </c>
      <c r="E20" s="121" t="s">
        <v>14</v>
      </c>
      <c r="F20" s="121" t="s">
        <v>14</v>
      </c>
      <c r="G20" s="121">
        <v>567.41117668151855</v>
      </c>
      <c r="H20" s="121" t="s">
        <v>14</v>
      </c>
      <c r="I20" s="121" t="s">
        <v>14</v>
      </c>
      <c r="J20" s="121" t="s">
        <v>14</v>
      </c>
      <c r="K20" s="121">
        <v>2040.823618888855</v>
      </c>
      <c r="L20" s="121">
        <v>322.82651138305664</v>
      </c>
      <c r="M20" s="121" t="s">
        <v>14</v>
      </c>
      <c r="N20" s="121">
        <v>1446.1906518936157</v>
      </c>
      <c r="O20" s="118">
        <v>4377.2519588470459</v>
      </c>
      <c r="P20" s="119"/>
      <c r="Q20" s="109"/>
      <c r="R20" s="109"/>
      <c r="S20" s="109"/>
      <c r="T20" s="109"/>
      <c r="U20" s="109"/>
      <c r="V20" s="123"/>
    </row>
    <row r="21" spans="1:22" ht="12.75" customHeight="1" x14ac:dyDescent="0.2">
      <c r="A21" s="136" t="s">
        <v>150</v>
      </c>
      <c r="B21" s="121" t="s">
        <v>14</v>
      </c>
      <c r="C21" s="121" t="s">
        <v>14</v>
      </c>
      <c r="D21" s="121" t="s">
        <v>14</v>
      </c>
      <c r="E21" s="121" t="s">
        <v>14</v>
      </c>
      <c r="F21" s="121" t="s">
        <v>14</v>
      </c>
      <c r="G21" s="121" t="s">
        <v>14</v>
      </c>
      <c r="H21" s="121" t="s">
        <v>14</v>
      </c>
      <c r="I21" s="121" t="s">
        <v>14</v>
      </c>
      <c r="J21" s="121" t="s">
        <v>14</v>
      </c>
      <c r="K21" s="121">
        <v>209.18814086914063</v>
      </c>
      <c r="L21" s="121" t="s">
        <v>14</v>
      </c>
      <c r="M21" s="121" t="s">
        <v>14</v>
      </c>
      <c r="N21" s="121" t="s">
        <v>14</v>
      </c>
      <c r="O21" s="118">
        <v>209.18814086914063</v>
      </c>
      <c r="P21" s="119"/>
      <c r="Q21" s="109"/>
      <c r="R21" s="109"/>
      <c r="S21" s="109"/>
      <c r="T21" s="109"/>
      <c r="U21" s="109"/>
      <c r="V21" s="123"/>
    </row>
    <row r="22" spans="1:22" ht="12.75" customHeight="1" x14ac:dyDescent="0.2">
      <c r="A22" s="136" t="s">
        <v>151</v>
      </c>
      <c r="B22" s="121" t="s">
        <v>14</v>
      </c>
      <c r="C22" s="121" t="s">
        <v>14</v>
      </c>
      <c r="D22" s="121" t="s">
        <v>14</v>
      </c>
      <c r="E22" s="121" t="s">
        <v>14</v>
      </c>
      <c r="F22" s="121" t="s">
        <v>14</v>
      </c>
      <c r="G22" s="121" t="s">
        <v>14</v>
      </c>
      <c r="H22" s="121" t="s">
        <v>14</v>
      </c>
      <c r="I22" s="121" t="s">
        <v>14</v>
      </c>
      <c r="J22" s="121" t="s">
        <v>14</v>
      </c>
      <c r="K22" s="121" t="s">
        <v>14</v>
      </c>
      <c r="L22" s="121" t="s">
        <v>14</v>
      </c>
      <c r="M22" s="121" t="s">
        <v>14</v>
      </c>
      <c r="N22" s="121">
        <v>2233.9896907806396</v>
      </c>
      <c r="O22" s="118">
        <v>2233.9896907806396</v>
      </c>
      <c r="P22" s="119"/>
      <c r="Q22" s="109"/>
      <c r="R22" s="109"/>
      <c r="S22" s="109"/>
      <c r="T22" s="109"/>
      <c r="U22" s="109"/>
      <c r="V22" s="123"/>
    </row>
    <row r="23" spans="1:22" ht="12.75" customHeight="1" x14ac:dyDescent="0.2">
      <c r="A23" s="136" t="s">
        <v>152</v>
      </c>
      <c r="B23" s="121" t="s">
        <v>14</v>
      </c>
      <c r="C23" s="121" t="s">
        <v>14</v>
      </c>
      <c r="D23" s="121" t="s">
        <v>14</v>
      </c>
      <c r="E23" s="121" t="s">
        <v>14</v>
      </c>
      <c r="F23" s="121" t="s">
        <v>14</v>
      </c>
      <c r="G23" s="121" t="s">
        <v>14</v>
      </c>
      <c r="H23" s="121" t="s">
        <v>14</v>
      </c>
      <c r="I23" s="121" t="s">
        <v>14</v>
      </c>
      <c r="J23" s="121" t="s">
        <v>14</v>
      </c>
      <c r="K23" s="121" t="s">
        <v>14</v>
      </c>
      <c r="L23" s="121" t="s">
        <v>14</v>
      </c>
      <c r="M23" s="121">
        <v>225.30125045776367</v>
      </c>
      <c r="N23" s="121" t="s">
        <v>14</v>
      </c>
      <c r="O23" s="118">
        <v>225.30125045776367</v>
      </c>
      <c r="P23" s="119"/>
      <c r="Q23" s="109"/>
      <c r="R23" s="109"/>
      <c r="S23" s="109"/>
      <c r="T23" s="109"/>
      <c r="U23" s="123"/>
      <c r="V23" s="123"/>
    </row>
    <row r="24" spans="1:22" ht="12.75" customHeight="1" x14ac:dyDescent="0.2">
      <c r="A24" s="136" t="s">
        <v>153</v>
      </c>
      <c r="B24" s="121" t="s">
        <v>14</v>
      </c>
      <c r="C24" s="121" t="s">
        <v>14</v>
      </c>
      <c r="D24" s="121">
        <v>1122.7599105834961</v>
      </c>
      <c r="E24" s="121" t="s">
        <v>14</v>
      </c>
      <c r="F24" s="121">
        <v>398.5</v>
      </c>
      <c r="G24" s="121" t="s">
        <v>14</v>
      </c>
      <c r="H24" s="121" t="s">
        <v>14</v>
      </c>
      <c r="I24" s="121" t="s">
        <v>14</v>
      </c>
      <c r="J24" s="121" t="s">
        <v>14</v>
      </c>
      <c r="K24" s="121" t="s">
        <v>14</v>
      </c>
      <c r="L24" s="121" t="s">
        <v>14</v>
      </c>
      <c r="M24" s="121" t="s">
        <v>14</v>
      </c>
      <c r="N24" s="121" t="s">
        <v>14</v>
      </c>
      <c r="O24" s="118">
        <v>1521.2599105834961</v>
      </c>
      <c r="P24" s="119"/>
      <c r="Q24" s="109"/>
      <c r="R24" s="109"/>
      <c r="S24" s="109"/>
      <c r="T24" s="109"/>
      <c r="U24" s="109"/>
      <c r="V24" s="123"/>
    </row>
    <row r="25" spans="1:22" ht="12.75" customHeight="1" x14ac:dyDescent="0.2">
      <c r="A25" s="136" t="s">
        <v>154</v>
      </c>
      <c r="B25" s="121" t="s">
        <v>14</v>
      </c>
      <c r="C25" s="121" t="s">
        <v>14</v>
      </c>
      <c r="D25" s="121" t="s">
        <v>14</v>
      </c>
      <c r="E25" s="121" t="s">
        <v>14</v>
      </c>
      <c r="F25" s="121" t="s">
        <v>14</v>
      </c>
      <c r="G25" s="121" t="s">
        <v>14</v>
      </c>
      <c r="H25" s="121" t="s">
        <v>14</v>
      </c>
      <c r="I25" s="121" t="s">
        <v>14</v>
      </c>
      <c r="J25" s="121" t="s">
        <v>14</v>
      </c>
      <c r="K25" s="121">
        <v>577.94046020507813</v>
      </c>
      <c r="L25" s="121">
        <v>141.7249116897583</v>
      </c>
      <c r="M25" s="121" t="s">
        <v>14</v>
      </c>
      <c r="N25" s="121" t="s">
        <v>14</v>
      </c>
      <c r="O25" s="118">
        <v>719.66537189483643</v>
      </c>
      <c r="P25" s="119"/>
      <c r="Q25" s="109"/>
      <c r="R25" s="109"/>
      <c r="S25" s="109"/>
      <c r="T25" s="109"/>
      <c r="U25" s="109"/>
      <c r="V25" s="123"/>
    </row>
    <row r="26" spans="1:22" ht="12.75" customHeight="1" x14ac:dyDescent="0.2">
      <c r="A26" s="136" t="s">
        <v>155</v>
      </c>
      <c r="B26" s="121" t="s">
        <v>14</v>
      </c>
      <c r="C26" s="121" t="s">
        <v>14</v>
      </c>
      <c r="D26" s="121" t="s">
        <v>14</v>
      </c>
      <c r="E26" s="121" t="s">
        <v>14</v>
      </c>
      <c r="F26" s="121" t="s">
        <v>14</v>
      </c>
      <c r="G26" s="121">
        <v>271.90850067138672</v>
      </c>
      <c r="H26" s="121" t="s">
        <v>14</v>
      </c>
      <c r="I26" s="121" t="s">
        <v>14</v>
      </c>
      <c r="J26" s="121" t="s">
        <v>14</v>
      </c>
      <c r="K26" s="121">
        <v>262.56915283203125</v>
      </c>
      <c r="L26" s="121" t="s">
        <v>14</v>
      </c>
      <c r="M26" s="121" t="s">
        <v>14</v>
      </c>
      <c r="N26" s="121" t="s">
        <v>14</v>
      </c>
      <c r="O26" s="118">
        <v>534.47765350341797</v>
      </c>
      <c r="P26" s="119"/>
      <c r="Q26" s="109"/>
      <c r="R26" s="109"/>
      <c r="S26" s="109"/>
      <c r="T26" s="109"/>
      <c r="U26" s="109"/>
      <c r="V26" s="123"/>
    </row>
    <row r="27" spans="1:22" ht="12.75" customHeight="1" x14ac:dyDescent="0.2">
      <c r="A27" s="136" t="s">
        <v>156</v>
      </c>
      <c r="B27" s="121" t="s">
        <v>14</v>
      </c>
      <c r="C27" s="121" t="s">
        <v>14</v>
      </c>
      <c r="D27" s="121" t="s">
        <v>14</v>
      </c>
      <c r="E27" s="121">
        <v>130.30850219726563</v>
      </c>
      <c r="F27" s="121" t="s">
        <v>14</v>
      </c>
      <c r="G27" s="121">
        <v>3325.4450712203979</v>
      </c>
      <c r="H27" s="121">
        <v>14.964756965637207</v>
      </c>
      <c r="I27" s="121">
        <v>67.511405944824219</v>
      </c>
      <c r="J27" s="121">
        <v>138.80650329589844</v>
      </c>
      <c r="K27" s="121">
        <v>1156.6942534446716</v>
      </c>
      <c r="L27" s="121">
        <v>53.626800537109375</v>
      </c>
      <c r="M27" s="121" t="s">
        <v>14</v>
      </c>
      <c r="N27" s="121">
        <v>2319.5648288726807</v>
      </c>
      <c r="O27" s="118">
        <v>7206.9221224784851</v>
      </c>
      <c r="P27" s="107"/>
      <c r="Q27" s="109"/>
      <c r="R27" s="109"/>
      <c r="S27" s="109"/>
      <c r="T27" s="109"/>
      <c r="U27" s="109"/>
      <c r="V27" s="123"/>
    </row>
    <row r="28" spans="1:22" ht="12.75" customHeight="1" x14ac:dyDescent="0.2">
      <c r="A28" s="136" t="s">
        <v>157</v>
      </c>
      <c r="B28" s="121" t="s">
        <v>14</v>
      </c>
      <c r="C28" s="121" t="s">
        <v>14</v>
      </c>
      <c r="D28" s="121" t="s">
        <v>14</v>
      </c>
      <c r="E28" s="121" t="s">
        <v>14</v>
      </c>
      <c r="F28" s="121" t="s">
        <v>14</v>
      </c>
      <c r="G28" s="121" t="s">
        <v>14</v>
      </c>
      <c r="H28" s="121" t="s">
        <v>14</v>
      </c>
      <c r="I28" s="121">
        <v>127.78474426269531</v>
      </c>
      <c r="J28" s="121" t="s">
        <v>14</v>
      </c>
      <c r="K28" s="121" t="s">
        <v>14</v>
      </c>
      <c r="L28" s="121" t="s">
        <v>14</v>
      </c>
      <c r="M28" s="121" t="s">
        <v>14</v>
      </c>
      <c r="N28" s="121">
        <v>233.96353912353516</v>
      </c>
      <c r="O28" s="118">
        <v>361.74828338623047</v>
      </c>
      <c r="P28" s="119"/>
      <c r="Q28" s="109"/>
      <c r="R28" s="109"/>
      <c r="S28" s="109"/>
      <c r="T28" s="109"/>
      <c r="U28" s="109"/>
      <c r="V28" s="123"/>
    </row>
    <row r="29" spans="1:22" ht="12.75" customHeight="1" x14ac:dyDescent="0.2">
      <c r="A29" s="136" t="s">
        <v>158</v>
      </c>
      <c r="B29" s="121" t="s">
        <v>14</v>
      </c>
      <c r="C29" s="121" t="s">
        <v>14</v>
      </c>
      <c r="D29" s="121">
        <v>613.0006103515625</v>
      </c>
      <c r="E29" s="121" t="s">
        <v>14</v>
      </c>
      <c r="F29" s="121" t="s">
        <v>14</v>
      </c>
      <c r="G29" s="121" t="s">
        <v>14</v>
      </c>
      <c r="H29" s="121" t="s">
        <v>14</v>
      </c>
      <c r="I29" s="121" t="s">
        <v>14</v>
      </c>
      <c r="J29" s="121" t="s">
        <v>14</v>
      </c>
      <c r="K29" s="121" t="s">
        <v>14</v>
      </c>
      <c r="L29" s="121" t="s">
        <v>14</v>
      </c>
      <c r="M29" s="121" t="s">
        <v>14</v>
      </c>
      <c r="N29" s="121" t="s">
        <v>14</v>
      </c>
      <c r="O29" s="118">
        <v>613.0006103515625</v>
      </c>
      <c r="P29" s="119"/>
      <c r="Q29" s="109"/>
      <c r="R29" s="109"/>
      <c r="S29" s="109"/>
      <c r="T29" s="109"/>
      <c r="U29" s="109"/>
      <c r="V29" s="123"/>
    </row>
    <row r="30" spans="1:22" ht="12.75" customHeight="1" x14ac:dyDescent="0.2">
      <c r="A30" s="136" t="s">
        <v>159</v>
      </c>
      <c r="B30" s="121" t="s">
        <v>14</v>
      </c>
      <c r="C30" s="121" t="s">
        <v>14</v>
      </c>
      <c r="D30" s="121" t="s">
        <v>14</v>
      </c>
      <c r="E30" s="121" t="s">
        <v>14</v>
      </c>
      <c r="F30" s="121" t="s">
        <v>14</v>
      </c>
      <c r="G30" s="121">
        <v>207.93092346191406</v>
      </c>
      <c r="H30" s="121" t="s">
        <v>14</v>
      </c>
      <c r="I30" s="121" t="s">
        <v>14</v>
      </c>
      <c r="J30" s="121" t="s">
        <v>14</v>
      </c>
      <c r="K30" s="121">
        <v>1798.5127372741699</v>
      </c>
      <c r="L30" s="121" t="s">
        <v>14</v>
      </c>
      <c r="M30" s="121" t="s">
        <v>14</v>
      </c>
      <c r="N30" s="121">
        <v>811.65280055999756</v>
      </c>
      <c r="O30" s="118">
        <v>2818.0964612960815</v>
      </c>
      <c r="P30" s="119"/>
      <c r="Q30" s="109"/>
      <c r="R30" s="109"/>
      <c r="S30" s="109"/>
      <c r="T30" s="109"/>
      <c r="U30" s="109"/>
      <c r="V30" s="123"/>
    </row>
    <row r="31" spans="1:22" ht="12.75" customHeight="1" x14ac:dyDescent="0.2">
      <c r="A31" s="136" t="s">
        <v>160</v>
      </c>
      <c r="B31" s="121" t="s">
        <v>14</v>
      </c>
      <c r="C31" s="121" t="s">
        <v>14</v>
      </c>
      <c r="D31" s="121" t="s">
        <v>14</v>
      </c>
      <c r="E31" s="121" t="s">
        <v>14</v>
      </c>
      <c r="F31" s="121" t="s">
        <v>14</v>
      </c>
      <c r="G31" s="121" t="s">
        <v>14</v>
      </c>
      <c r="H31" s="121" t="s">
        <v>14</v>
      </c>
      <c r="I31" s="121" t="s">
        <v>14</v>
      </c>
      <c r="J31" s="121" t="s">
        <v>14</v>
      </c>
      <c r="K31" s="121">
        <v>743.20494842529297</v>
      </c>
      <c r="L31" s="121" t="s">
        <v>14</v>
      </c>
      <c r="M31" s="121" t="s">
        <v>14</v>
      </c>
      <c r="N31" s="121">
        <v>251.37770652770996</v>
      </c>
      <c r="O31" s="118">
        <v>994.58265495300293</v>
      </c>
      <c r="P31" s="119"/>
      <c r="Q31" s="109"/>
      <c r="R31" s="109"/>
      <c r="S31" s="109"/>
      <c r="T31" s="109"/>
      <c r="U31" s="109"/>
      <c r="V31" s="123"/>
    </row>
    <row r="32" spans="1:22" ht="12.75" customHeight="1" x14ac:dyDescent="0.2">
      <c r="A32" s="136" t="s">
        <v>161</v>
      </c>
      <c r="B32" s="121" t="s">
        <v>14</v>
      </c>
      <c r="C32" s="121" t="s">
        <v>14</v>
      </c>
      <c r="D32" s="121" t="s">
        <v>14</v>
      </c>
      <c r="E32" s="121" t="s">
        <v>14</v>
      </c>
      <c r="F32" s="121" t="s">
        <v>14</v>
      </c>
      <c r="G32" s="121" t="s">
        <v>14</v>
      </c>
      <c r="H32" s="121" t="s">
        <v>14</v>
      </c>
      <c r="I32" s="121" t="s">
        <v>14</v>
      </c>
      <c r="J32" s="121" t="s">
        <v>14</v>
      </c>
      <c r="K32" s="121" t="s">
        <v>14</v>
      </c>
      <c r="L32" s="121" t="s">
        <v>14</v>
      </c>
      <c r="M32" s="121" t="s">
        <v>14</v>
      </c>
      <c r="N32" s="121">
        <v>11.84184741973877</v>
      </c>
      <c r="O32" s="118">
        <v>11.84184741973877</v>
      </c>
      <c r="P32" s="119"/>
      <c r="Q32" s="123"/>
      <c r="R32" s="109"/>
      <c r="S32" s="123"/>
      <c r="T32" s="123"/>
      <c r="U32" s="123"/>
      <c r="V32" s="123"/>
    </row>
    <row r="33" spans="1:22" ht="12.75" customHeight="1" x14ac:dyDescent="0.2">
      <c r="A33" s="136" t="s">
        <v>162</v>
      </c>
      <c r="B33" s="121" t="s">
        <v>14</v>
      </c>
      <c r="C33" s="121" t="s">
        <v>14</v>
      </c>
      <c r="D33" s="121" t="s">
        <v>14</v>
      </c>
      <c r="E33" s="121" t="s">
        <v>14</v>
      </c>
      <c r="F33" s="121" t="s">
        <v>14</v>
      </c>
      <c r="G33" s="121">
        <v>4226.016658782959</v>
      </c>
      <c r="H33" s="121">
        <v>103.26415348052979</v>
      </c>
      <c r="I33" s="121">
        <v>184.81522750854492</v>
      </c>
      <c r="J33" s="121" t="s">
        <v>14</v>
      </c>
      <c r="K33" s="121">
        <v>838.34604263305664</v>
      </c>
      <c r="L33" s="121">
        <v>278.94659948348999</v>
      </c>
      <c r="M33" s="121" t="s">
        <v>14</v>
      </c>
      <c r="N33" s="121">
        <v>812.38960838317871</v>
      </c>
      <c r="O33" s="118">
        <v>6443.778290271759</v>
      </c>
      <c r="P33" s="119"/>
      <c r="Q33" s="109"/>
      <c r="R33" s="109"/>
      <c r="S33" s="109"/>
      <c r="T33" s="109"/>
      <c r="U33" s="109"/>
      <c r="V33" s="123"/>
    </row>
    <row r="34" spans="1:22" ht="12.75" customHeight="1" x14ac:dyDescent="0.2">
      <c r="A34" s="136" t="s">
        <v>163</v>
      </c>
      <c r="B34" s="121" t="s">
        <v>14</v>
      </c>
      <c r="C34" s="121" t="s">
        <v>14</v>
      </c>
      <c r="D34" s="121" t="s">
        <v>14</v>
      </c>
      <c r="E34" s="121" t="s">
        <v>14</v>
      </c>
      <c r="F34" s="121" t="s">
        <v>14</v>
      </c>
      <c r="G34" s="121">
        <v>780.94010162353516</v>
      </c>
      <c r="H34" s="121">
        <v>94.193145751953125</v>
      </c>
      <c r="I34" s="121" t="s">
        <v>14</v>
      </c>
      <c r="J34" s="121" t="s">
        <v>14</v>
      </c>
      <c r="K34" s="121" t="s">
        <v>14</v>
      </c>
      <c r="L34" s="121" t="s">
        <v>14</v>
      </c>
      <c r="M34" s="121" t="s">
        <v>14</v>
      </c>
      <c r="N34" s="121">
        <v>391.22930908203125</v>
      </c>
      <c r="O34" s="118">
        <v>1266.3625564575195</v>
      </c>
      <c r="P34" s="107"/>
      <c r="Q34" s="109"/>
      <c r="R34" s="109"/>
      <c r="S34" s="109"/>
      <c r="T34" s="109"/>
      <c r="U34" s="109"/>
      <c r="V34" s="123"/>
    </row>
    <row r="35" spans="1:22" ht="12.75" customHeight="1" x14ac:dyDescent="0.2">
      <c r="A35" s="136" t="s">
        <v>164</v>
      </c>
      <c r="B35" s="121" t="s">
        <v>14</v>
      </c>
      <c r="C35" s="121" t="s">
        <v>14</v>
      </c>
      <c r="D35" s="121" t="s">
        <v>14</v>
      </c>
      <c r="E35" s="121" t="s">
        <v>14</v>
      </c>
      <c r="F35" s="121" t="s">
        <v>14</v>
      </c>
      <c r="G35" s="121" t="s">
        <v>14</v>
      </c>
      <c r="H35" s="121" t="s">
        <v>14</v>
      </c>
      <c r="I35" s="121" t="s">
        <v>14</v>
      </c>
      <c r="J35" s="121" t="s">
        <v>14</v>
      </c>
      <c r="K35" s="121">
        <v>100.2166051864624</v>
      </c>
      <c r="L35" s="121" t="s">
        <v>14</v>
      </c>
      <c r="M35" s="121" t="s">
        <v>14</v>
      </c>
      <c r="N35" s="121" t="s">
        <v>14</v>
      </c>
      <c r="O35" s="118">
        <v>100.2166051864624</v>
      </c>
      <c r="P35" s="119"/>
      <c r="Q35" s="109"/>
      <c r="R35" s="109"/>
      <c r="S35" s="109"/>
      <c r="T35" s="109"/>
      <c r="U35" s="109"/>
      <c r="V35" s="123"/>
    </row>
    <row r="36" spans="1:22" ht="12.75" customHeight="1" x14ac:dyDescent="0.2">
      <c r="A36" s="136" t="s">
        <v>165</v>
      </c>
      <c r="B36" s="121" t="s">
        <v>14</v>
      </c>
      <c r="C36" s="121" t="s">
        <v>14</v>
      </c>
      <c r="D36" s="121" t="s">
        <v>14</v>
      </c>
      <c r="E36" s="121" t="s">
        <v>14</v>
      </c>
      <c r="F36" s="121" t="s">
        <v>14</v>
      </c>
      <c r="G36" s="121" t="s">
        <v>14</v>
      </c>
      <c r="H36" s="121" t="s">
        <v>14</v>
      </c>
      <c r="I36" s="121" t="s">
        <v>14</v>
      </c>
      <c r="J36" s="121" t="s">
        <v>14</v>
      </c>
      <c r="K36" s="121">
        <v>108.43913269042969</v>
      </c>
      <c r="L36" s="121" t="s">
        <v>14</v>
      </c>
      <c r="M36" s="121" t="s">
        <v>14</v>
      </c>
      <c r="N36" s="121" t="s">
        <v>14</v>
      </c>
      <c r="O36" s="118">
        <v>108.43913269042969</v>
      </c>
      <c r="P36" s="119"/>
      <c r="Q36" s="109"/>
      <c r="R36" s="109"/>
      <c r="S36" s="109"/>
      <c r="T36" s="109"/>
      <c r="U36" s="109"/>
      <c r="V36" s="123"/>
    </row>
    <row r="37" spans="1:22" ht="12.75" customHeight="1" x14ac:dyDescent="0.2">
      <c r="A37" s="136" t="s">
        <v>166</v>
      </c>
      <c r="B37" s="121" t="s">
        <v>14</v>
      </c>
      <c r="C37" s="121">
        <v>347.66547012329102</v>
      </c>
      <c r="D37" s="121">
        <v>260.41542053222656</v>
      </c>
      <c r="E37" s="121" t="s">
        <v>14</v>
      </c>
      <c r="F37" s="121" t="s">
        <v>14</v>
      </c>
      <c r="G37" s="121">
        <v>6734.744945526123</v>
      </c>
      <c r="H37" s="121">
        <v>140.46810531616211</v>
      </c>
      <c r="I37" s="121">
        <v>274.53799819946289</v>
      </c>
      <c r="J37" s="121" t="s">
        <v>14</v>
      </c>
      <c r="K37" s="121">
        <v>4682.3586149215698</v>
      </c>
      <c r="L37" s="121">
        <v>382.15828943252563</v>
      </c>
      <c r="M37" s="121">
        <v>471.4122142791748</v>
      </c>
      <c r="N37" s="121">
        <v>3638.579460144043</v>
      </c>
      <c r="O37" s="118">
        <v>16932.340518474579</v>
      </c>
      <c r="P37" s="119"/>
      <c r="Q37" s="109"/>
      <c r="R37" s="109"/>
      <c r="S37" s="109"/>
      <c r="T37" s="109"/>
      <c r="U37" s="109"/>
      <c r="V37" s="123"/>
    </row>
    <row r="38" spans="1:22" ht="12.75" customHeight="1" x14ac:dyDescent="0.2">
      <c r="A38" s="136" t="s">
        <v>167</v>
      </c>
      <c r="B38" s="121" t="s">
        <v>14</v>
      </c>
      <c r="C38" s="121" t="s">
        <v>14</v>
      </c>
      <c r="D38" s="121" t="s">
        <v>14</v>
      </c>
      <c r="E38" s="121" t="s">
        <v>14</v>
      </c>
      <c r="F38" s="121" t="s">
        <v>14</v>
      </c>
      <c r="G38" s="121" t="s">
        <v>14</v>
      </c>
      <c r="H38" s="121" t="s">
        <v>14</v>
      </c>
      <c r="I38" s="121" t="s">
        <v>14</v>
      </c>
      <c r="J38" s="121" t="s">
        <v>14</v>
      </c>
      <c r="K38" s="121" t="s">
        <v>14</v>
      </c>
      <c r="L38" s="121" t="s">
        <v>14</v>
      </c>
      <c r="M38" s="121">
        <v>44.380001068115234</v>
      </c>
      <c r="N38" s="121" t="s">
        <v>14</v>
      </c>
      <c r="O38" s="118">
        <v>44.380001068115234</v>
      </c>
      <c r="P38" s="119"/>
      <c r="Q38" s="109"/>
      <c r="R38" s="109"/>
      <c r="S38" s="123"/>
      <c r="T38" s="123"/>
      <c r="U38" s="123"/>
      <c r="V38" s="123"/>
    </row>
    <row r="39" spans="1:22" ht="12.75" customHeight="1" x14ac:dyDescent="0.2">
      <c r="A39" s="136" t="s">
        <v>168</v>
      </c>
      <c r="B39" s="121" t="s">
        <v>14</v>
      </c>
      <c r="C39" s="121">
        <v>20.930000305175781</v>
      </c>
      <c r="D39" s="121" t="s">
        <v>14</v>
      </c>
      <c r="E39" s="121" t="s">
        <v>14</v>
      </c>
      <c r="F39" s="121" t="s">
        <v>14</v>
      </c>
      <c r="G39" s="121" t="s">
        <v>14</v>
      </c>
      <c r="H39" s="121" t="s">
        <v>14</v>
      </c>
      <c r="I39" s="121" t="s">
        <v>14</v>
      </c>
      <c r="J39" s="121" t="s">
        <v>14</v>
      </c>
      <c r="K39" s="121" t="s">
        <v>14</v>
      </c>
      <c r="L39" s="121" t="s">
        <v>14</v>
      </c>
      <c r="M39" s="121" t="s">
        <v>14</v>
      </c>
      <c r="N39" s="121" t="s">
        <v>14</v>
      </c>
      <c r="O39" s="118">
        <v>20.930000305175781</v>
      </c>
      <c r="P39" s="107"/>
      <c r="Q39" s="109"/>
      <c r="R39" s="109"/>
      <c r="S39" s="109"/>
      <c r="T39" s="109"/>
      <c r="U39" s="109"/>
      <c r="V39" s="123"/>
    </row>
    <row r="40" spans="1:22" ht="12.75" customHeight="1" x14ac:dyDescent="0.2">
      <c r="A40" s="136" t="s">
        <v>169</v>
      </c>
      <c r="B40" s="121" t="s">
        <v>14</v>
      </c>
      <c r="C40" s="121" t="s">
        <v>14</v>
      </c>
      <c r="D40" s="121" t="s">
        <v>14</v>
      </c>
      <c r="E40" s="121" t="s">
        <v>14</v>
      </c>
      <c r="F40" s="121" t="s">
        <v>14</v>
      </c>
      <c r="G40" s="121" t="s">
        <v>14</v>
      </c>
      <c r="H40" s="121" t="s">
        <v>14</v>
      </c>
      <c r="I40" s="121" t="s">
        <v>14</v>
      </c>
      <c r="J40" s="121" t="s">
        <v>14</v>
      </c>
      <c r="K40" s="121" t="s">
        <v>14</v>
      </c>
      <c r="L40" s="121" t="s">
        <v>14</v>
      </c>
      <c r="M40" s="121" t="s">
        <v>14</v>
      </c>
      <c r="N40" s="121">
        <v>311.08663558959961</v>
      </c>
      <c r="O40" s="118">
        <v>311.08663558959961</v>
      </c>
      <c r="P40" s="119"/>
      <c r="Q40" s="109"/>
      <c r="R40" s="109"/>
      <c r="S40" s="109"/>
      <c r="T40" s="109"/>
      <c r="U40" s="109"/>
      <c r="V40" s="123"/>
    </row>
    <row r="41" spans="1:22" s="8" customFormat="1" ht="13.5" x14ac:dyDescent="0.25">
      <c r="A41" s="99"/>
      <c r="B41" s="137"/>
      <c r="C41" s="125"/>
      <c r="D41" s="125"/>
      <c r="P41" s="94"/>
      <c r="Q41" s="94"/>
      <c r="R41" s="94"/>
    </row>
    <row r="42" spans="1:22" s="8" customFormat="1" x14ac:dyDescent="0.2">
      <c r="A42" s="99"/>
      <c r="B42" s="124"/>
      <c r="C42" s="138"/>
      <c r="D42" s="138"/>
      <c r="E42" s="124"/>
      <c r="P42" s="94"/>
      <c r="Q42" s="94"/>
      <c r="R42" s="94"/>
    </row>
    <row r="43" spans="1:22" s="8" customFormat="1" x14ac:dyDescent="0.2">
      <c r="A43" s="99"/>
      <c r="B43" s="124"/>
      <c r="C43" s="138"/>
      <c r="D43" s="138"/>
      <c r="E43" s="124"/>
      <c r="P43" s="94"/>
      <c r="Q43" s="94"/>
      <c r="R43" s="94"/>
    </row>
    <row r="44" spans="1:22" s="8" customFormat="1" x14ac:dyDescent="0.2">
      <c r="A44" s="99"/>
      <c r="B44" s="124"/>
      <c r="C44" s="138"/>
      <c r="D44" s="138"/>
      <c r="E44" s="124"/>
      <c r="P44" s="94"/>
      <c r="Q44" s="94"/>
      <c r="R44" s="94"/>
    </row>
    <row r="45" spans="1:22" s="8" customFormat="1" x14ac:dyDescent="0.2">
      <c r="A45" s="99"/>
      <c r="C45" s="138"/>
      <c r="D45" s="138"/>
      <c r="P45" s="94"/>
      <c r="Q45" s="94"/>
      <c r="R45" s="94"/>
    </row>
    <row r="46" spans="1:22" s="8" customFormat="1" x14ac:dyDescent="0.2">
      <c r="A46" s="99"/>
      <c r="C46" s="138"/>
      <c r="D46" s="138"/>
      <c r="P46" s="94"/>
      <c r="Q46" s="94"/>
      <c r="R46" s="94"/>
    </row>
    <row r="47" spans="1:22" s="8" customFormat="1" x14ac:dyDescent="0.2">
      <c r="A47" s="99"/>
      <c r="B47" s="104"/>
      <c r="C47" s="125"/>
      <c r="D47" s="125"/>
      <c r="P47" s="94"/>
      <c r="Q47" s="94"/>
      <c r="R47" s="94"/>
    </row>
    <row r="48" spans="1:22" s="8" customFormat="1" x14ac:dyDescent="0.2">
      <c r="A48" s="99"/>
      <c r="B48" s="129"/>
      <c r="C48" s="125"/>
      <c r="D48" s="125"/>
      <c r="P48" s="94"/>
      <c r="Q48" s="94"/>
      <c r="R48" s="94"/>
    </row>
    <row r="49" spans="1:18" s="8" customFormat="1" x14ac:dyDescent="0.2">
      <c r="A49" s="99"/>
      <c r="B49" s="130"/>
      <c r="C49" s="125"/>
      <c r="D49" s="125"/>
      <c r="P49" s="94"/>
      <c r="Q49" s="94"/>
      <c r="R49" s="94"/>
    </row>
    <row r="50" spans="1:18" s="8" customFormat="1" x14ac:dyDescent="0.2">
      <c r="A50" s="133"/>
      <c r="B50" s="104"/>
      <c r="C50" s="132"/>
      <c r="D50" s="132"/>
      <c r="P50" s="94"/>
      <c r="Q50" s="94"/>
      <c r="R50" s="94"/>
    </row>
    <row r="51" spans="1:18" s="8" customFormat="1" x14ac:dyDescent="0.2">
      <c r="A51" s="99"/>
      <c r="B51" s="124"/>
      <c r="C51" s="125"/>
      <c r="D51" s="125"/>
      <c r="P51" s="94"/>
      <c r="Q51" s="94"/>
      <c r="R51" s="94"/>
    </row>
    <row r="52" spans="1:18" s="8" customFormat="1" x14ac:dyDescent="0.2">
      <c r="A52" s="99"/>
      <c r="B52" s="124"/>
      <c r="C52" s="125"/>
      <c r="D52" s="125"/>
      <c r="P52" s="94"/>
      <c r="Q52" s="94"/>
      <c r="R52" s="94"/>
    </row>
    <row r="53" spans="1:18" s="8" customFormat="1" x14ac:dyDescent="0.2">
      <c r="A53" s="99"/>
      <c r="B53" s="124"/>
      <c r="C53" s="125"/>
      <c r="D53" s="125"/>
      <c r="P53" s="94"/>
      <c r="Q53" s="94"/>
      <c r="R53" s="94"/>
    </row>
    <row r="54" spans="1:18" s="8" customFormat="1" x14ac:dyDescent="0.2">
      <c r="A54" s="99"/>
      <c r="B54" s="124"/>
      <c r="C54" s="125"/>
      <c r="D54" s="125"/>
      <c r="P54" s="94"/>
      <c r="Q54" s="94"/>
      <c r="R54" s="94"/>
    </row>
    <row r="55" spans="1:18" s="8" customFormat="1" x14ac:dyDescent="0.2">
      <c r="A55" s="99"/>
      <c r="B55" s="124"/>
      <c r="C55" s="125"/>
      <c r="D55" s="125"/>
      <c r="P55" s="94"/>
      <c r="Q55" s="94"/>
      <c r="R55" s="94"/>
    </row>
    <row r="56" spans="1:18" s="8" customFormat="1" x14ac:dyDescent="0.2">
      <c r="A56" s="99"/>
      <c r="B56" s="124"/>
      <c r="C56" s="125"/>
      <c r="D56" s="125"/>
      <c r="P56" s="94"/>
      <c r="Q56" s="94"/>
      <c r="R56" s="94"/>
    </row>
    <row r="57" spans="1:18" s="8" customFormat="1" x14ac:dyDescent="0.2">
      <c r="A57" s="99"/>
      <c r="B57" s="124"/>
      <c r="C57" s="125"/>
      <c r="D57" s="125"/>
      <c r="P57" s="94"/>
      <c r="Q57" s="94"/>
      <c r="R57" s="94"/>
    </row>
    <row r="58" spans="1:18" s="8" customFormat="1" x14ac:dyDescent="0.2">
      <c r="A58" s="99"/>
      <c r="B58" s="124"/>
      <c r="C58" s="125"/>
      <c r="D58" s="125"/>
      <c r="P58" s="94"/>
      <c r="Q58" s="94"/>
      <c r="R58" s="94"/>
    </row>
    <row r="59" spans="1:18" s="8" customFormat="1" x14ac:dyDescent="0.2">
      <c r="A59" s="99"/>
      <c r="B59" s="124"/>
      <c r="C59" s="125"/>
      <c r="D59" s="125"/>
      <c r="P59" s="94"/>
      <c r="Q59" s="94"/>
      <c r="R59" s="94"/>
    </row>
    <row r="60" spans="1:18" s="8" customFormat="1" x14ac:dyDescent="0.2">
      <c r="A60" s="99"/>
      <c r="B60" s="124"/>
      <c r="C60" s="125"/>
      <c r="D60" s="125"/>
      <c r="P60" s="94"/>
      <c r="Q60" s="94"/>
      <c r="R60" s="94"/>
    </row>
    <row r="61" spans="1:18" s="8" customFormat="1" x14ac:dyDescent="0.2">
      <c r="A61" s="99"/>
      <c r="B61" s="124"/>
      <c r="C61" s="125"/>
      <c r="D61" s="125"/>
      <c r="P61" s="94"/>
      <c r="Q61" s="94"/>
      <c r="R61" s="94"/>
    </row>
    <row r="62" spans="1:18" s="8" customFormat="1" x14ac:dyDescent="0.2">
      <c r="A62" s="99"/>
      <c r="B62" s="124"/>
      <c r="C62" s="125"/>
      <c r="D62" s="125"/>
      <c r="P62" s="94"/>
      <c r="Q62" s="94"/>
      <c r="R62" s="94"/>
    </row>
    <row r="63" spans="1:18" s="8" customFormat="1" x14ac:dyDescent="0.2">
      <c r="A63" s="99"/>
      <c r="B63" s="124"/>
      <c r="C63" s="125"/>
      <c r="D63" s="125"/>
      <c r="P63" s="94"/>
      <c r="Q63" s="94"/>
      <c r="R63" s="94"/>
    </row>
    <row r="64" spans="1:18" s="8" customFormat="1" x14ac:dyDescent="0.2">
      <c r="A64" s="99"/>
      <c r="B64" s="124"/>
      <c r="C64" s="125"/>
      <c r="D64" s="125"/>
      <c r="P64" s="94"/>
      <c r="Q64" s="94"/>
      <c r="R64" s="94"/>
    </row>
    <row r="65" spans="1:18" s="8" customFormat="1" ht="15" x14ac:dyDescent="0.3">
      <c r="A65" s="126"/>
      <c r="B65" s="127"/>
      <c r="C65" s="128"/>
      <c r="D65" s="128"/>
      <c r="P65" s="94"/>
      <c r="Q65" s="94"/>
      <c r="R65" s="94"/>
    </row>
    <row r="66" spans="1:18" s="8" customFormat="1" ht="15" x14ac:dyDescent="0.3">
      <c r="A66" s="126"/>
      <c r="B66" s="127"/>
      <c r="C66" s="128"/>
      <c r="D66" s="128"/>
      <c r="P66" s="94"/>
      <c r="Q66" s="94"/>
      <c r="R66" s="94"/>
    </row>
    <row r="67" spans="1:18" s="8" customFormat="1" x14ac:dyDescent="0.2">
      <c r="A67" s="99"/>
      <c r="C67" s="125"/>
      <c r="D67" s="125"/>
      <c r="P67" s="94"/>
      <c r="Q67" s="94"/>
      <c r="R67" s="94"/>
    </row>
    <row r="68" spans="1:18" s="8" customFormat="1" x14ac:dyDescent="0.2">
      <c r="A68" s="99"/>
      <c r="B68" s="124"/>
      <c r="C68" s="125"/>
      <c r="D68" s="125"/>
      <c r="P68" s="94"/>
      <c r="Q68" s="94"/>
      <c r="R68" s="94"/>
    </row>
    <row r="69" spans="1:18" s="8" customFormat="1" x14ac:dyDescent="0.2">
      <c r="A69" s="99"/>
      <c r="B69" s="124"/>
      <c r="C69" s="125"/>
      <c r="D69" s="125"/>
      <c r="P69" s="94"/>
      <c r="Q69" s="94"/>
      <c r="R69" s="94"/>
    </row>
    <row r="70" spans="1:18" s="8" customFormat="1" x14ac:dyDescent="0.2">
      <c r="A70" s="99"/>
      <c r="B70" s="124"/>
      <c r="C70" s="125"/>
      <c r="D70" s="125"/>
      <c r="P70" s="94"/>
      <c r="Q70" s="94"/>
      <c r="R70" s="94"/>
    </row>
    <row r="71" spans="1:18" s="8" customFormat="1" x14ac:dyDescent="0.2">
      <c r="A71" s="99"/>
      <c r="B71" s="124"/>
      <c r="C71" s="125"/>
      <c r="D71" s="125"/>
      <c r="P71" s="94"/>
      <c r="Q71" s="94"/>
      <c r="R71" s="94"/>
    </row>
    <row r="72" spans="1:18" s="8" customFormat="1" x14ac:dyDescent="0.2">
      <c r="A72" s="99"/>
      <c r="B72" s="124"/>
      <c r="C72" s="125"/>
      <c r="D72" s="125"/>
      <c r="P72" s="94"/>
      <c r="Q72" s="94"/>
      <c r="R72" s="94"/>
    </row>
    <row r="73" spans="1:18" s="8" customFormat="1" x14ac:dyDescent="0.2">
      <c r="A73" s="99"/>
      <c r="B73" s="129"/>
      <c r="C73" s="125"/>
      <c r="D73" s="125"/>
      <c r="P73" s="94"/>
      <c r="Q73" s="94"/>
      <c r="R73" s="94"/>
    </row>
    <row r="74" spans="1:18" s="8" customFormat="1" x14ac:dyDescent="0.2">
      <c r="A74" s="99"/>
      <c r="B74" s="130"/>
      <c r="C74" s="125"/>
      <c r="D74" s="125"/>
      <c r="P74" s="94"/>
      <c r="Q74" s="94"/>
      <c r="R74" s="94"/>
    </row>
    <row r="75" spans="1:18" s="8" customFormat="1" x14ac:dyDescent="0.2">
      <c r="A75" s="99"/>
      <c r="B75" s="131"/>
      <c r="C75" s="125"/>
      <c r="D75" s="125"/>
      <c r="P75" s="94"/>
      <c r="Q75" s="94"/>
      <c r="R75" s="94"/>
    </row>
    <row r="76" spans="1:18" s="8" customFormat="1" x14ac:dyDescent="0.2">
      <c r="A76" s="99"/>
      <c r="B76" s="104"/>
      <c r="C76" s="132"/>
      <c r="D76" s="132"/>
      <c r="P76" s="94"/>
      <c r="Q76" s="94"/>
      <c r="R76" s="94"/>
    </row>
    <row r="77" spans="1:18" s="8" customFormat="1" x14ac:dyDescent="0.2">
      <c r="A77" s="99"/>
      <c r="B77" s="124"/>
      <c r="C77" s="125"/>
      <c r="D77" s="125"/>
      <c r="P77" s="94"/>
      <c r="Q77" s="94"/>
      <c r="R77" s="94"/>
    </row>
    <row r="78" spans="1:18" s="8" customFormat="1" x14ac:dyDescent="0.2">
      <c r="A78" s="99"/>
      <c r="B78" s="124"/>
      <c r="C78" s="125"/>
      <c r="D78" s="125"/>
      <c r="P78" s="94"/>
      <c r="Q78" s="94"/>
      <c r="R78" s="94"/>
    </row>
    <row r="79" spans="1:18" s="8" customFormat="1" x14ac:dyDescent="0.2">
      <c r="A79" s="99"/>
      <c r="B79" s="124"/>
      <c r="C79" s="125"/>
      <c r="D79" s="125"/>
      <c r="P79" s="94"/>
      <c r="Q79" s="94"/>
      <c r="R79" s="94"/>
    </row>
    <row r="80" spans="1:18" s="8" customFormat="1" x14ac:dyDescent="0.2">
      <c r="A80" s="99"/>
      <c r="B80" s="124"/>
      <c r="C80" s="125"/>
      <c r="D80" s="125"/>
      <c r="P80" s="94"/>
      <c r="Q80" s="94"/>
      <c r="R80" s="94"/>
    </row>
    <row r="81" spans="1:18" s="8" customFormat="1" x14ac:dyDescent="0.2">
      <c r="A81" s="99"/>
      <c r="B81" s="124"/>
      <c r="C81" s="125"/>
      <c r="D81" s="125"/>
      <c r="P81" s="94"/>
      <c r="Q81" s="94"/>
      <c r="R81" s="94"/>
    </row>
    <row r="82" spans="1:18" s="8" customFormat="1" x14ac:dyDescent="0.2">
      <c r="A82" s="99"/>
      <c r="B82" s="124"/>
      <c r="C82" s="125"/>
      <c r="D82" s="125"/>
      <c r="P82" s="94"/>
      <c r="Q82" s="94"/>
      <c r="R82" s="94"/>
    </row>
    <row r="83" spans="1:18" s="8" customFormat="1" x14ac:dyDescent="0.2">
      <c r="A83" s="99"/>
      <c r="B83" s="124"/>
      <c r="C83" s="125"/>
      <c r="D83" s="125"/>
      <c r="P83" s="94"/>
      <c r="Q83" s="94"/>
      <c r="R83" s="94"/>
    </row>
    <row r="84" spans="1:18" s="8" customFormat="1" x14ac:dyDescent="0.2">
      <c r="A84" s="99"/>
      <c r="B84" s="124"/>
      <c r="C84" s="125"/>
      <c r="D84" s="125"/>
      <c r="P84" s="94"/>
      <c r="Q84" s="94"/>
      <c r="R84" s="94"/>
    </row>
    <row r="85" spans="1:18" s="8" customFormat="1" x14ac:dyDescent="0.2">
      <c r="A85" s="99"/>
      <c r="B85" s="124"/>
      <c r="C85" s="125"/>
      <c r="D85" s="125"/>
      <c r="P85" s="94"/>
      <c r="Q85" s="94"/>
      <c r="R85" s="94"/>
    </row>
    <row r="86" spans="1:18" s="8" customFormat="1" x14ac:dyDescent="0.2">
      <c r="A86" s="99"/>
      <c r="B86" s="124"/>
      <c r="C86" s="125"/>
      <c r="D86" s="125"/>
      <c r="P86" s="94"/>
      <c r="Q86" s="94"/>
      <c r="R86" s="94"/>
    </row>
    <row r="87" spans="1:18" s="8" customFormat="1" x14ac:dyDescent="0.2">
      <c r="A87" s="99"/>
      <c r="B87" s="124"/>
      <c r="C87" s="125"/>
      <c r="D87" s="125"/>
      <c r="P87" s="94"/>
      <c r="Q87" s="94"/>
      <c r="R87" s="94"/>
    </row>
    <row r="88" spans="1:18" s="8" customFormat="1" ht="15" x14ac:dyDescent="0.3">
      <c r="A88" s="126"/>
      <c r="B88" s="127"/>
      <c r="C88" s="128"/>
      <c r="D88" s="128"/>
      <c r="P88" s="94"/>
      <c r="Q88" s="94"/>
      <c r="R88" s="94"/>
    </row>
    <row r="89" spans="1:18" s="8" customFormat="1" ht="15" x14ac:dyDescent="0.3">
      <c r="A89" s="126"/>
      <c r="B89" s="127"/>
      <c r="C89" s="128"/>
      <c r="D89" s="128"/>
      <c r="P89" s="94"/>
      <c r="Q89" s="94"/>
      <c r="R89" s="94"/>
    </row>
    <row r="90" spans="1:18" s="8" customFormat="1" ht="15" x14ac:dyDescent="0.3">
      <c r="A90" s="126"/>
      <c r="B90" s="127"/>
      <c r="C90" s="128"/>
      <c r="D90" s="128"/>
      <c r="P90" s="94"/>
      <c r="Q90" s="94"/>
      <c r="R90" s="94"/>
    </row>
    <row r="91" spans="1:18" s="8" customFormat="1" ht="15" x14ac:dyDescent="0.3">
      <c r="A91" s="126"/>
      <c r="B91" s="127"/>
      <c r="C91" s="128"/>
      <c r="D91" s="128"/>
      <c r="P91" s="94"/>
      <c r="Q91" s="94"/>
      <c r="R91" s="94"/>
    </row>
    <row r="92" spans="1:18" s="8" customFormat="1" ht="15" x14ac:dyDescent="0.3">
      <c r="A92" s="126"/>
      <c r="B92" s="127"/>
      <c r="C92" s="128"/>
      <c r="D92" s="128"/>
      <c r="P92" s="94"/>
      <c r="Q92" s="94"/>
      <c r="R92" s="94"/>
    </row>
    <row r="93" spans="1:18" s="8" customFormat="1" x14ac:dyDescent="0.2">
      <c r="A93" s="99"/>
      <c r="B93" s="124"/>
      <c r="C93" s="125"/>
      <c r="D93" s="125"/>
      <c r="P93" s="94"/>
      <c r="Q93" s="94"/>
      <c r="R93" s="94"/>
    </row>
    <row r="94" spans="1:18" s="8" customFormat="1" x14ac:dyDescent="0.2">
      <c r="A94" s="99"/>
      <c r="B94" s="124"/>
      <c r="C94" s="125"/>
      <c r="D94" s="125"/>
      <c r="P94" s="94"/>
      <c r="Q94" s="94"/>
      <c r="R94" s="94"/>
    </row>
    <row r="95" spans="1:18" s="8" customFormat="1" x14ac:dyDescent="0.2">
      <c r="A95" s="99"/>
      <c r="B95" s="124"/>
      <c r="C95" s="125"/>
      <c r="D95" s="125"/>
      <c r="P95" s="94"/>
      <c r="Q95" s="94"/>
      <c r="R95" s="94"/>
    </row>
    <row r="96" spans="1:18" s="8" customFormat="1" x14ac:dyDescent="0.2">
      <c r="A96" s="99"/>
      <c r="P96" s="94"/>
      <c r="Q96" s="94"/>
      <c r="R96" s="94"/>
    </row>
    <row r="97" spans="1:18" s="8" customFormat="1" x14ac:dyDescent="0.2">
      <c r="A97" s="99"/>
      <c r="P97" s="94"/>
      <c r="Q97" s="94"/>
      <c r="R97" s="94"/>
    </row>
    <row r="98" spans="1:18" s="8" customFormat="1" x14ac:dyDescent="0.2">
      <c r="A98" s="99"/>
      <c r="P98" s="94"/>
      <c r="Q98" s="94"/>
      <c r="R98" s="94"/>
    </row>
    <row r="99" spans="1:18" s="8" customFormat="1" x14ac:dyDescent="0.2">
      <c r="A99" s="99"/>
      <c r="P99" s="94"/>
      <c r="Q99" s="94"/>
      <c r="R99" s="94"/>
    </row>
    <row r="100" spans="1:18" s="8" customFormat="1" x14ac:dyDescent="0.2">
      <c r="A100" s="133"/>
      <c r="P100" s="94"/>
      <c r="Q100" s="94"/>
      <c r="R100" s="94"/>
    </row>
    <row r="101" spans="1:18" s="8" customFormat="1" x14ac:dyDescent="0.2">
      <c r="B101" s="134"/>
      <c r="C101" s="134"/>
      <c r="D101" s="134"/>
      <c r="P101" s="94"/>
      <c r="Q101" s="94"/>
      <c r="R101" s="94"/>
    </row>
    <row r="102" spans="1:18" s="8" customFormat="1" x14ac:dyDescent="0.2">
      <c r="A102" s="99"/>
      <c r="B102" s="124"/>
      <c r="C102" s="125"/>
      <c r="D102" s="125"/>
      <c r="P102" s="94"/>
      <c r="Q102" s="94"/>
      <c r="R102" s="94"/>
    </row>
    <row r="103" spans="1:18" s="8" customFormat="1" x14ac:dyDescent="0.2">
      <c r="A103" s="99"/>
      <c r="B103" s="124"/>
      <c r="C103" s="125"/>
      <c r="D103" s="125"/>
      <c r="P103" s="94"/>
      <c r="Q103" s="94"/>
      <c r="R103" s="94"/>
    </row>
    <row r="104" spans="1:18" s="8" customFormat="1" x14ac:dyDescent="0.2">
      <c r="A104" s="99"/>
      <c r="B104" s="124"/>
      <c r="C104" s="125"/>
      <c r="D104" s="125"/>
      <c r="P104" s="94"/>
      <c r="Q104" s="94"/>
      <c r="R104" s="94"/>
    </row>
    <row r="105" spans="1:18" s="8" customFormat="1" x14ac:dyDescent="0.2">
      <c r="A105" s="99"/>
      <c r="B105" s="124"/>
      <c r="C105" s="125"/>
      <c r="D105" s="125"/>
      <c r="P105" s="94"/>
      <c r="Q105" s="94"/>
      <c r="R105" s="94"/>
    </row>
    <row r="106" spans="1:18" s="8" customFormat="1" x14ac:dyDescent="0.2">
      <c r="A106" s="99"/>
      <c r="B106" s="124"/>
      <c r="C106" s="125"/>
      <c r="D106" s="125"/>
      <c r="P106" s="94"/>
      <c r="Q106" s="94"/>
      <c r="R106" s="94"/>
    </row>
    <row r="107" spans="1:18" s="8" customFormat="1" x14ac:dyDescent="0.2">
      <c r="A107" s="99"/>
      <c r="B107" s="124"/>
      <c r="C107" s="125"/>
      <c r="D107" s="125"/>
      <c r="P107" s="94"/>
      <c r="Q107" s="94"/>
      <c r="R107" s="94"/>
    </row>
    <row r="108" spans="1:18" s="8" customFormat="1" x14ac:dyDescent="0.2">
      <c r="A108" s="99"/>
      <c r="B108" s="124"/>
      <c r="C108" s="125"/>
      <c r="D108" s="125"/>
      <c r="P108" s="94"/>
      <c r="Q108" s="94"/>
      <c r="R108" s="94"/>
    </row>
    <row r="109" spans="1:18" s="8" customFormat="1" x14ac:dyDescent="0.2">
      <c r="A109" s="99"/>
      <c r="B109" s="124"/>
      <c r="C109" s="125"/>
      <c r="D109" s="125"/>
      <c r="P109" s="94"/>
      <c r="Q109" s="94"/>
      <c r="R109" s="94"/>
    </row>
    <row r="110" spans="1:18" s="8" customFormat="1" x14ac:dyDescent="0.2">
      <c r="A110" s="99"/>
      <c r="B110" s="124"/>
      <c r="C110" s="125"/>
      <c r="D110" s="125"/>
      <c r="P110" s="94"/>
      <c r="Q110" s="94"/>
      <c r="R110" s="94"/>
    </row>
    <row r="111" spans="1:18" s="8" customFormat="1" x14ac:dyDescent="0.2">
      <c r="A111" s="99"/>
      <c r="B111" s="124"/>
      <c r="C111" s="125"/>
      <c r="D111" s="125"/>
      <c r="P111" s="94"/>
      <c r="Q111" s="94"/>
      <c r="R111" s="94"/>
    </row>
    <row r="112" spans="1:18" s="8" customFormat="1" x14ac:dyDescent="0.2">
      <c r="A112" s="99"/>
      <c r="B112" s="124"/>
      <c r="C112" s="125"/>
      <c r="D112" s="125"/>
      <c r="P112" s="94"/>
      <c r="Q112" s="94"/>
      <c r="R112" s="94"/>
    </row>
    <row r="113" spans="1:18" s="8" customFormat="1" x14ac:dyDescent="0.2">
      <c r="A113" s="99"/>
      <c r="C113" s="125"/>
      <c r="D113" s="125"/>
      <c r="P113" s="94"/>
      <c r="Q113" s="94"/>
      <c r="R113" s="94"/>
    </row>
    <row r="114" spans="1:18" s="8" customFormat="1" x14ac:dyDescent="0.2">
      <c r="A114" s="99"/>
      <c r="B114" s="124"/>
      <c r="C114" s="125"/>
      <c r="D114" s="125"/>
      <c r="P114" s="94"/>
      <c r="Q114" s="94"/>
      <c r="R114" s="94"/>
    </row>
    <row r="115" spans="1:18" s="8" customFormat="1" x14ac:dyDescent="0.2">
      <c r="A115" s="99"/>
      <c r="B115" s="124"/>
      <c r="C115" s="125"/>
      <c r="D115" s="125"/>
      <c r="P115" s="94"/>
      <c r="Q115" s="94"/>
      <c r="R115" s="94"/>
    </row>
    <row r="116" spans="1:18" s="8" customFormat="1" x14ac:dyDescent="0.2">
      <c r="A116" s="99"/>
      <c r="B116" s="124"/>
      <c r="C116" s="125"/>
      <c r="D116" s="125"/>
      <c r="P116" s="94"/>
      <c r="Q116" s="94"/>
      <c r="R116" s="94"/>
    </row>
    <row r="117" spans="1:18" s="8" customFormat="1" x14ac:dyDescent="0.2">
      <c r="A117" s="99"/>
      <c r="B117" s="124"/>
      <c r="C117" s="125"/>
      <c r="D117" s="125"/>
      <c r="P117" s="94"/>
      <c r="Q117" s="94"/>
      <c r="R117" s="94"/>
    </row>
    <row r="118" spans="1:18" s="8" customFormat="1" x14ac:dyDescent="0.2">
      <c r="A118" s="99"/>
      <c r="B118" s="124"/>
      <c r="C118" s="125"/>
      <c r="D118" s="125"/>
      <c r="P118" s="94"/>
      <c r="Q118" s="94"/>
      <c r="R118" s="94"/>
    </row>
    <row r="119" spans="1:18" s="8" customFormat="1" x14ac:dyDescent="0.2">
      <c r="A119" s="99"/>
      <c r="P119" s="94"/>
      <c r="Q119" s="94"/>
      <c r="R119" s="94"/>
    </row>
    <row r="120" spans="1:18" s="8" customFormat="1" x14ac:dyDescent="0.2">
      <c r="A120" s="99"/>
      <c r="P120" s="94"/>
      <c r="Q120" s="94"/>
      <c r="R120" s="94"/>
    </row>
    <row r="121" spans="1:18" s="8" customFormat="1" x14ac:dyDescent="0.2">
      <c r="A121" s="99"/>
      <c r="P121" s="94"/>
      <c r="Q121" s="94"/>
      <c r="R121" s="94"/>
    </row>
    <row r="122" spans="1:18" s="8" customFormat="1" x14ac:dyDescent="0.2">
      <c r="A122" s="99"/>
      <c r="P122" s="94"/>
      <c r="Q122" s="94"/>
      <c r="R122" s="94"/>
    </row>
    <row r="123" spans="1:18" s="8" customFormat="1" x14ac:dyDescent="0.2">
      <c r="P123" s="94"/>
      <c r="Q123" s="94"/>
      <c r="R123" s="94"/>
    </row>
    <row r="124" spans="1:18" s="8" customFormat="1" x14ac:dyDescent="0.2">
      <c r="P124" s="94"/>
      <c r="Q124" s="94"/>
      <c r="R124" s="94"/>
    </row>
    <row r="125" spans="1:18" s="8" customFormat="1" x14ac:dyDescent="0.2">
      <c r="A125" s="99"/>
      <c r="P125" s="94"/>
      <c r="Q125" s="94"/>
      <c r="R125" s="94"/>
    </row>
    <row r="126" spans="1:18" s="8" customFormat="1" x14ac:dyDescent="0.2">
      <c r="A126" s="99"/>
      <c r="P126" s="94"/>
      <c r="Q126" s="94"/>
      <c r="R126" s="94"/>
    </row>
    <row r="127" spans="1:18" s="8" customFormat="1" x14ac:dyDescent="0.2">
      <c r="A127" s="99"/>
      <c r="P127" s="94"/>
      <c r="Q127" s="94"/>
      <c r="R127" s="94"/>
    </row>
    <row r="128" spans="1:18" s="8" customFormat="1" x14ac:dyDescent="0.2">
      <c r="A128" s="99"/>
      <c r="P128" s="94"/>
      <c r="Q128" s="94"/>
      <c r="R128" s="94"/>
    </row>
    <row r="129" spans="1:18" s="8" customFormat="1" x14ac:dyDescent="0.2">
      <c r="A129" s="99"/>
      <c r="P129" s="94"/>
      <c r="Q129" s="94"/>
      <c r="R129" s="94"/>
    </row>
    <row r="130" spans="1:18" s="8" customFormat="1" x14ac:dyDescent="0.2">
      <c r="A130" s="99"/>
      <c r="P130" s="94"/>
      <c r="Q130" s="94"/>
      <c r="R130" s="94"/>
    </row>
    <row r="131" spans="1:18" s="8" customFormat="1" x14ac:dyDescent="0.2">
      <c r="A131" s="99"/>
      <c r="P131" s="94"/>
      <c r="Q131" s="94"/>
      <c r="R131" s="94"/>
    </row>
    <row r="132" spans="1:18" s="8" customFormat="1" x14ac:dyDescent="0.2">
      <c r="A132" s="99"/>
      <c r="P132" s="94"/>
      <c r="Q132" s="94"/>
      <c r="R132" s="94"/>
    </row>
    <row r="133" spans="1:18" s="8" customFormat="1" x14ac:dyDescent="0.2">
      <c r="A133" s="99"/>
      <c r="P133" s="94"/>
      <c r="Q133" s="94"/>
      <c r="R133" s="94"/>
    </row>
    <row r="134" spans="1:18" s="8" customFormat="1" x14ac:dyDescent="0.2">
      <c r="A134" s="99"/>
      <c r="P134" s="94"/>
      <c r="Q134" s="94"/>
      <c r="R134" s="94"/>
    </row>
    <row r="135" spans="1:18" s="8" customFormat="1" x14ac:dyDescent="0.2">
      <c r="A135" s="99"/>
      <c r="P135" s="94"/>
      <c r="Q135" s="94"/>
      <c r="R135" s="94"/>
    </row>
    <row r="136" spans="1:18" s="8" customFormat="1" x14ac:dyDescent="0.2">
      <c r="A136" s="99"/>
      <c r="P136" s="94"/>
      <c r="Q136" s="94"/>
      <c r="R136" s="94"/>
    </row>
    <row r="137" spans="1:18" s="8" customFormat="1" x14ac:dyDescent="0.2">
      <c r="A137" s="99"/>
      <c r="P137" s="94"/>
      <c r="Q137" s="94"/>
      <c r="R137" s="94"/>
    </row>
    <row r="138" spans="1:18" s="8" customFormat="1" x14ac:dyDescent="0.2">
      <c r="A138" s="99"/>
      <c r="P138" s="94"/>
      <c r="Q138" s="94"/>
      <c r="R138" s="94"/>
    </row>
    <row r="139" spans="1:18" s="8" customFormat="1" x14ac:dyDescent="0.2">
      <c r="A139" s="99"/>
      <c r="P139" s="94"/>
      <c r="Q139" s="94"/>
      <c r="R139" s="94"/>
    </row>
    <row r="140" spans="1:18" s="8" customFormat="1" x14ac:dyDescent="0.2">
      <c r="A140" s="99"/>
      <c r="P140" s="94"/>
      <c r="Q140" s="94"/>
      <c r="R140" s="94"/>
    </row>
    <row r="141" spans="1:18" s="8" customFormat="1" x14ac:dyDescent="0.2">
      <c r="A141" s="99"/>
      <c r="P141" s="94"/>
      <c r="Q141" s="94"/>
      <c r="R141" s="94"/>
    </row>
    <row r="142" spans="1:18" s="8" customFormat="1" x14ac:dyDescent="0.2">
      <c r="P142" s="94"/>
      <c r="Q142" s="94"/>
      <c r="R142" s="94"/>
    </row>
    <row r="143" spans="1:18" s="8" customFormat="1" x14ac:dyDescent="0.2">
      <c r="P143" s="94"/>
      <c r="Q143" s="94"/>
      <c r="R143" s="94"/>
    </row>
    <row r="144" spans="1:18" s="8" customFormat="1" x14ac:dyDescent="0.2">
      <c r="A144" s="99"/>
      <c r="P144" s="94"/>
      <c r="Q144" s="94"/>
      <c r="R144" s="94"/>
    </row>
    <row r="145" spans="1:18" s="8" customFormat="1" x14ac:dyDescent="0.2">
      <c r="A145" s="99"/>
      <c r="P145" s="94"/>
      <c r="Q145" s="94"/>
      <c r="R145" s="94"/>
    </row>
    <row r="146" spans="1:18" s="8" customFormat="1" x14ac:dyDescent="0.2">
      <c r="A146" s="99"/>
      <c r="P146" s="94"/>
      <c r="Q146" s="94"/>
      <c r="R146" s="94"/>
    </row>
    <row r="147" spans="1:18" s="8" customFormat="1" x14ac:dyDescent="0.2">
      <c r="A147" s="99"/>
      <c r="P147" s="94"/>
      <c r="Q147" s="94"/>
      <c r="R147" s="94"/>
    </row>
    <row r="148" spans="1:18" s="8" customFormat="1" x14ac:dyDescent="0.2">
      <c r="A148" s="99"/>
      <c r="P148" s="94"/>
      <c r="Q148" s="94"/>
      <c r="R148" s="94"/>
    </row>
    <row r="149" spans="1:18" s="8" customFormat="1" x14ac:dyDescent="0.2">
      <c r="A149" s="99"/>
      <c r="P149" s="94"/>
      <c r="Q149" s="94"/>
      <c r="R149" s="94"/>
    </row>
    <row r="150" spans="1:18" s="8" customFormat="1" x14ac:dyDescent="0.2">
      <c r="A150" s="99"/>
      <c r="P150" s="94"/>
      <c r="Q150" s="94"/>
      <c r="R150" s="94"/>
    </row>
    <row r="151" spans="1:18" s="8" customFormat="1" x14ac:dyDescent="0.2">
      <c r="A151" s="99"/>
      <c r="P151" s="94"/>
      <c r="Q151" s="94"/>
      <c r="R151" s="94"/>
    </row>
    <row r="152" spans="1:18" s="8" customFormat="1" x14ac:dyDescent="0.2">
      <c r="A152" s="99"/>
      <c r="P152" s="94"/>
      <c r="Q152" s="94"/>
      <c r="R152" s="94"/>
    </row>
    <row r="153" spans="1:18" s="8" customFormat="1" x14ac:dyDescent="0.2">
      <c r="A153" s="99"/>
      <c r="P153" s="94"/>
      <c r="Q153" s="94"/>
      <c r="R153" s="94"/>
    </row>
    <row r="154" spans="1:18" s="8" customFormat="1" x14ac:dyDescent="0.2">
      <c r="A154" s="99"/>
      <c r="P154" s="94"/>
      <c r="Q154" s="94"/>
      <c r="R154" s="94"/>
    </row>
    <row r="155" spans="1:18" s="8" customFormat="1" x14ac:dyDescent="0.2">
      <c r="A155" s="99"/>
      <c r="P155" s="94"/>
      <c r="Q155" s="94"/>
      <c r="R155" s="94"/>
    </row>
    <row r="156" spans="1:18" s="8" customFormat="1" x14ac:dyDescent="0.2">
      <c r="A156" s="99"/>
      <c r="P156" s="94"/>
      <c r="Q156" s="94"/>
      <c r="R156" s="94"/>
    </row>
    <row r="157" spans="1:18" s="8" customFormat="1" x14ac:dyDescent="0.2">
      <c r="A157" s="99"/>
      <c r="P157" s="94"/>
      <c r="Q157" s="94"/>
      <c r="R157" s="94"/>
    </row>
    <row r="158" spans="1:18" s="8" customFormat="1" x14ac:dyDescent="0.2">
      <c r="A158" s="99"/>
      <c r="P158" s="94"/>
      <c r="Q158" s="94"/>
      <c r="R158" s="94"/>
    </row>
    <row r="159" spans="1:18" s="8" customFormat="1" x14ac:dyDescent="0.2">
      <c r="A159" s="99"/>
      <c r="P159" s="94"/>
      <c r="Q159" s="94"/>
      <c r="R159" s="94"/>
    </row>
    <row r="160" spans="1:18" s="8" customFormat="1" x14ac:dyDescent="0.2">
      <c r="A160" s="99"/>
      <c r="P160" s="94"/>
      <c r="Q160" s="94"/>
      <c r="R160" s="94"/>
    </row>
    <row r="161" spans="1:18" s="8" customFormat="1" x14ac:dyDescent="0.2">
      <c r="P161" s="94"/>
      <c r="Q161" s="94"/>
      <c r="R161" s="94"/>
    </row>
    <row r="162" spans="1:18" s="8" customFormat="1" x14ac:dyDescent="0.2">
      <c r="P162" s="94"/>
      <c r="Q162" s="94"/>
      <c r="R162" s="94"/>
    </row>
    <row r="163" spans="1:18" s="8" customFormat="1" x14ac:dyDescent="0.2">
      <c r="A163" s="99"/>
      <c r="P163" s="94"/>
      <c r="Q163" s="94"/>
      <c r="R163" s="94"/>
    </row>
    <row r="164" spans="1:18" s="8" customFormat="1" x14ac:dyDescent="0.2">
      <c r="A164" s="99"/>
      <c r="P164" s="94"/>
      <c r="Q164" s="94"/>
      <c r="R164" s="94"/>
    </row>
    <row r="165" spans="1:18" s="8" customFormat="1" x14ac:dyDescent="0.2">
      <c r="A165" s="99"/>
      <c r="P165" s="94"/>
      <c r="Q165" s="94"/>
      <c r="R165" s="94"/>
    </row>
    <row r="166" spans="1:18" s="8" customFormat="1" x14ac:dyDescent="0.2">
      <c r="A166" s="99"/>
      <c r="P166" s="94"/>
      <c r="Q166" s="94"/>
      <c r="R166" s="94"/>
    </row>
    <row r="167" spans="1:18" s="8" customFormat="1" x14ac:dyDescent="0.2">
      <c r="A167" s="99"/>
      <c r="P167" s="94"/>
      <c r="Q167" s="94"/>
      <c r="R167" s="94"/>
    </row>
    <row r="168" spans="1:18" s="8" customFormat="1" x14ac:dyDescent="0.2">
      <c r="A168" s="99"/>
      <c r="P168" s="94"/>
      <c r="Q168" s="94"/>
      <c r="R168" s="94"/>
    </row>
    <row r="169" spans="1:18" s="8" customFormat="1" x14ac:dyDescent="0.2">
      <c r="A169" s="99"/>
      <c r="P169" s="94"/>
      <c r="Q169" s="94"/>
      <c r="R169" s="94"/>
    </row>
    <row r="170" spans="1:18" s="8" customFormat="1" x14ac:dyDescent="0.2">
      <c r="A170" s="99"/>
      <c r="P170" s="94"/>
      <c r="Q170" s="94"/>
      <c r="R170" s="94"/>
    </row>
    <row r="171" spans="1:18" s="8" customFormat="1" x14ac:dyDescent="0.2">
      <c r="A171" s="99"/>
      <c r="P171" s="94"/>
      <c r="Q171" s="94"/>
      <c r="R171" s="94"/>
    </row>
    <row r="172" spans="1:18" s="8" customFormat="1" x14ac:dyDescent="0.2">
      <c r="A172" s="99"/>
      <c r="P172" s="94"/>
      <c r="Q172" s="94"/>
      <c r="R172" s="94"/>
    </row>
    <row r="173" spans="1:18" s="8" customFormat="1" x14ac:dyDescent="0.2">
      <c r="A173" s="99"/>
      <c r="P173" s="94"/>
      <c r="Q173" s="94"/>
      <c r="R173" s="94"/>
    </row>
    <row r="174" spans="1:18" s="8" customFormat="1" x14ac:dyDescent="0.2">
      <c r="A174" s="99"/>
      <c r="P174" s="94"/>
      <c r="Q174" s="94"/>
      <c r="R174" s="94"/>
    </row>
    <row r="175" spans="1:18" s="8" customFormat="1" x14ac:dyDescent="0.2">
      <c r="A175" s="99"/>
      <c r="P175" s="94"/>
      <c r="Q175" s="94"/>
      <c r="R175" s="94"/>
    </row>
    <row r="176" spans="1:18" x14ac:dyDescent="0.2">
      <c r="A176" s="97"/>
    </row>
    <row r="177" spans="1:1" x14ac:dyDescent="0.2">
      <c r="A177" s="97"/>
    </row>
    <row r="178" spans="1:1" x14ac:dyDescent="0.2">
      <c r="A178" s="97"/>
    </row>
    <row r="179" spans="1:1" x14ac:dyDescent="0.2">
      <c r="A179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59999389629810485"/>
    <pageSetUpPr fitToPage="1"/>
  </sheetPr>
  <dimension ref="A1:V181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40" style="3" customWidth="1"/>
    <col min="2" max="2" width="8.5703125" style="3" customWidth="1"/>
    <col min="3" max="3" width="7.7109375" style="3" customWidth="1"/>
    <col min="4" max="4" width="8.7109375" style="3" customWidth="1"/>
    <col min="5" max="8" width="7.7109375" style="3" customWidth="1"/>
    <col min="9" max="9" width="10.2851562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7109375" style="8" customWidth="1"/>
    <col min="15" max="15" width="7.7109375" style="8" customWidth="1"/>
    <col min="16" max="20" width="9.140625" style="3"/>
    <col min="21" max="21" width="13.28515625" style="3" customWidth="1"/>
    <col min="22" max="22" width="17.28515625" style="3" customWidth="1"/>
    <col min="23" max="16384" width="9.140625" style="3"/>
  </cols>
  <sheetData>
    <row r="1" spans="1:22" ht="15" customHeight="1" x14ac:dyDescent="0.2">
      <c r="A1" s="64" t="s">
        <v>522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1"/>
      <c r="R1" s="101"/>
      <c r="S1" s="101"/>
      <c r="T1" s="101"/>
      <c r="U1" s="101"/>
      <c r="V1" s="101"/>
    </row>
    <row r="2" spans="1:22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1"/>
      <c r="R2" s="101"/>
      <c r="S2" s="101"/>
      <c r="T2" s="101"/>
      <c r="U2" s="101"/>
      <c r="V2" s="101"/>
    </row>
    <row r="3" spans="1:22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1"/>
      <c r="R3" s="101"/>
      <c r="S3" s="101"/>
      <c r="T3" s="101"/>
      <c r="U3" s="101"/>
      <c r="V3" s="101"/>
    </row>
    <row r="4" spans="1:22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1"/>
      <c r="R4" s="101"/>
      <c r="S4" s="101"/>
      <c r="T4" s="101"/>
      <c r="U4" s="101"/>
      <c r="V4" s="101"/>
    </row>
    <row r="5" spans="1:22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9"/>
      <c r="R5" s="109"/>
      <c r="S5" s="110"/>
      <c r="T5" s="110"/>
      <c r="U5" s="110"/>
      <c r="V5" s="111"/>
    </row>
    <row r="6" spans="1:22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9"/>
      <c r="R6" s="109"/>
      <c r="S6" s="110"/>
      <c r="T6" s="110"/>
      <c r="U6" s="110"/>
      <c r="V6" s="111"/>
    </row>
    <row r="7" spans="1:22" ht="19.5" customHeight="1" x14ac:dyDescent="0.3">
      <c r="A7" s="114" t="s">
        <v>53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07"/>
      <c r="Q7" s="109"/>
      <c r="R7" s="109"/>
      <c r="S7" s="110"/>
      <c r="T7" s="110"/>
      <c r="U7" s="110"/>
      <c r="V7" s="111"/>
    </row>
    <row r="8" spans="1:22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9"/>
      <c r="R8" s="109"/>
      <c r="S8" s="110"/>
      <c r="T8" s="110"/>
      <c r="U8" s="110"/>
      <c r="V8" s="111"/>
    </row>
    <row r="9" spans="1:22" ht="12.75" customHeight="1" x14ac:dyDescent="0.2">
      <c r="A9" s="136" t="s">
        <v>170</v>
      </c>
      <c r="B9" s="121" t="s">
        <v>14</v>
      </c>
      <c r="C9" s="121" t="s">
        <v>14</v>
      </c>
      <c r="D9" s="121" t="s">
        <v>14</v>
      </c>
      <c r="E9" s="121" t="s">
        <v>14</v>
      </c>
      <c r="F9" s="121" t="s">
        <v>14</v>
      </c>
      <c r="G9" s="121">
        <v>385.17749977111816</v>
      </c>
      <c r="H9" s="121" t="s">
        <v>14</v>
      </c>
      <c r="I9" s="121" t="s">
        <v>14</v>
      </c>
      <c r="J9" s="121" t="s">
        <v>14</v>
      </c>
      <c r="K9" s="121" t="s">
        <v>14</v>
      </c>
      <c r="L9" s="121" t="s">
        <v>14</v>
      </c>
      <c r="M9" s="121" t="s">
        <v>14</v>
      </c>
      <c r="N9" s="121" t="s">
        <v>14</v>
      </c>
      <c r="O9" s="118">
        <v>385.17749977111816</v>
      </c>
      <c r="P9" s="119"/>
      <c r="Q9" s="109"/>
      <c r="R9" s="109"/>
      <c r="S9" s="110"/>
      <c r="T9" s="110"/>
      <c r="U9" s="110"/>
      <c r="V9" s="111"/>
    </row>
    <row r="10" spans="1:22" ht="12.75" customHeight="1" x14ac:dyDescent="0.2">
      <c r="A10" s="136" t="s">
        <v>171</v>
      </c>
      <c r="B10" s="121" t="s">
        <v>14</v>
      </c>
      <c r="C10" s="121" t="s">
        <v>14</v>
      </c>
      <c r="D10" s="121" t="s">
        <v>14</v>
      </c>
      <c r="E10" s="121" t="s">
        <v>14</v>
      </c>
      <c r="F10" s="121" t="s">
        <v>14</v>
      </c>
      <c r="G10" s="121">
        <v>1079.6432876586914</v>
      </c>
      <c r="H10" s="121" t="s">
        <v>14</v>
      </c>
      <c r="I10" s="121" t="s">
        <v>14</v>
      </c>
      <c r="J10" s="121" t="s">
        <v>14</v>
      </c>
      <c r="K10" s="121">
        <v>130.33602523803711</v>
      </c>
      <c r="L10" s="121">
        <v>127.58111763000488</v>
      </c>
      <c r="M10" s="121" t="s">
        <v>14</v>
      </c>
      <c r="N10" s="121">
        <v>976.55059242248535</v>
      </c>
      <c r="O10" s="118">
        <v>2314.1110229492188</v>
      </c>
      <c r="P10" s="119"/>
      <c r="Q10" s="109"/>
      <c r="R10" s="109"/>
      <c r="S10" s="110"/>
      <c r="T10" s="110"/>
      <c r="U10" s="110"/>
      <c r="V10" s="111"/>
    </row>
    <row r="11" spans="1:22" ht="12.75" customHeight="1" x14ac:dyDescent="0.2">
      <c r="A11" s="136" t="s">
        <v>172</v>
      </c>
      <c r="B11" s="121" t="s">
        <v>14</v>
      </c>
      <c r="C11" s="121" t="s">
        <v>14</v>
      </c>
      <c r="D11" s="121" t="s">
        <v>14</v>
      </c>
      <c r="E11" s="121" t="s">
        <v>14</v>
      </c>
      <c r="F11" s="121" t="s">
        <v>14</v>
      </c>
      <c r="G11" s="121" t="s">
        <v>14</v>
      </c>
      <c r="H11" s="121" t="s">
        <v>14</v>
      </c>
      <c r="I11" s="121" t="s">
        <v>14</v>
      </c>
      <c r="J11" s="121" t="s">
        <v>14</v>
      </c>
      <c r="K11" s="121" t="s">
        <v>14</v>
      </c>
      <c r="L11" s="121" t="s">
        <v>14</v>
      </c>
      <c r="M11" s="121">
        <v>128.08133697509766</v>
      </c>
      <c r="N11" s="121" t="s">
        <v>14</v>
      </c>
      <c r="O11" s="118">
        <v>128.08133697509766</v>
      </c>
      <c r="P11" s="119"/>
      <c r="Q11" s="109"/>
      <c r="R11" s="109"/>
      <c r="S11" s="110"/>
      <c r="T11" s="110"/>
      <c r="U11" s="110"/>
      <c r="V11" s="111"/>
    </row>
    <row r="12" spans="1:22" ht="12.75" customHeight="1" x14ac:dyDescent="0.2">
      <c r="A12" s="136" t="s">
        <v>173</v>
      </c>
      <c r="B12" s="121" t="s">
        <v>14</v>
      </c>
      <c r="C12" s="121" t="s">
        <v>14</v>
      </c>
      <c r="D12" s="121" t="s">
        <v>14</v>
      </c>
      <c r="E12" s="121" t="s">
        <v>14</v>
      </c>
      <c r="F12" s="121" t="s">
        <v>14</v>
      </c>
      <c r="G12" s="121" t="s">
        <v>14</v>
      </c>
      <c r="H12" s="121" t="s">
        <v>14</v>
      </c>
      <c r="I12" s="121" t="s">
        <v>14</v>
      </c>
      <c r="J12" s="121" t="s">
        <v>14</v>
      </c>
      <c r="K12" s="121" t="s">
        <v>14</v>
      </c>
      <c r="L12" s="121" t="s">
        <v>14</v>
      </c>
      <c r="M12" s="121">
        <v>42</v>
      </c>
      <c r="N12" s="121" t="s">
        <v>14</v>
      </c>
      <c r="O12" s="118">
        <v>42</v>
      </c>
      <c r="P12" s="119"/>
      <c r="Q12" s="109"/>
      <c r="R12" s="109"/>
      <c r="S12" s="110"/>
      <c r="T12" s="110"/>
      <c r="U12" s="110"/>
      <c r="V12" s="111"/>
    </row>
    <row r="13" spans="1:22" ht="12.75" customHeight="1" x14ac:dyDescent="0.2">
      <c r="A13" s="136" t="s">
        <v>174</v>
      </c>
      <c r="B13" s="121">
        <v>87.992814302444458</v>
      </c>
      <c r="C13" s="121" t="s">
        <v>14</v>
      </c>
      <c r="D13" s="121">
        <v>2963.7147264480591</v>
      </c>
      <c r="E13" s="121" t="s">
        <v>14</v>
      </c>
      <c r="F13" s="121">
        <v>398.5</v>
      </c>
      <c r="G13" s="121" t="s">
        <v>14</v>
      </c>
      <c r="H13" s="121" t="s">
        <v>14</v>
      </c>
      <c r="I13" s="121" t="s">
        <v>14</v>
      </c>
      <c r="J13" s="121" t="s">
        <v>14</v>
      </c>
      <c r="K13" s="121" t="s">
        <v>14</v>
      </c>
      <c r="L13" s="121" t="s">
        <v>14</v>
      </c>
      <c r="M13" s="121" t="s">
        <v>14</v>
      </c>
      <c r="N13" s="121" t="s">
        <v>14</v>
      </c>
      <c r="O13" s="118">
        <v>3450.2075407505035</v>
      </c>
      <c r="P13" s="119"/>
      <c r="Q13" s="109"/>
      <c r="R13" s="109"/>
      <c r="S13" s="110"/>
      <c r="T13" s="110"/>
      <c r="U13" s="110"/>
      <c r="V13" s="111"/>
    </row>
    <row r="14" spans="1:22" ht="12.75" customHeight="1" x14ac:dyDescent="0.2">
      <c r="A14" s="135" t="s">
        <v>175</v>
      </c>
      <c r="B14" s="116" t="s">
        <v>14</v>
      </c>
      <c r="C14" s="116" t="s">
        <v>14</v>
      </c>
      <c r="D14" s="116" t="s">
        <v>14</v>
      </c>
      <c r="E14" s="116" t="s">
        <v>14</v>
      </c>
      <c r="F14" s="116" t="s">
        <v>14</v>
      </c>
      <c r="G14" s="116">
        <v>2115.9981288909912</v>
      </c>
      <c r="H14" s="116">
        <v>124.12265968322754</v>
      </c>
      <c r="I14" s="116">
        <v>72.3177490234375</v>
      </c>
      <c r="J14" s="116" t="s">
        <v>14</v>
      </c>
      <c r="K14" s="116">
        <v>655.22047424316406</v>
      </c>
      <c r="L14" s="116">
        <v>88.811714172363281</v>
      </c>
      <c r="M14" s="116" t="s">
        <v>14</v>
      </c>
      <c r="N14" s="116">
        <v>560.43851661682129</v>
      </c>
      <c r="O14" s="118">
        <v>3616.9092426300049</v>
      </c>
      <c r="P14" s="119"/>
      <c r="Q14" s="109"/>
      <c r="R14" s="109"/>
      <c r="S14" s="110"/>
      <c r="T14" s="110"/>
      <c r="U14" s="110"/>
      <c r="V14" s="111"/>
    </row>
    <row r="15" spans="1:22" ht="12.75" customHeight="1" x14ac:dyDescent="0.2">
      <c r="A15" s="136" t="s">
        <v>176</v>
      </c>
      <c r="B15" s="121" t="s">
        <v>14</v>
      </c>
      <c r="C15" s="121" t="s">
        <v>14</v>
      </c>
      <c r="D15" s="121" t="s">
        <v>14</v>
      </c>
      <c r="E15" s="121" t="s">
        <v>14</v>
      </c>
      <c r="F15" s="121" t="s">
        <v>14</v>
      </c>
      <c r="G15" s="121">
        <v>598.13229751586914</v>
      </c>
      <c r="H15" s="121" t="s">
        <v>14</v>
      </c>
      <c r="I15" s="121">
        <v>33.255630493164063</v>
      </c>
      <c r="J15" s="121" t="s">
        <v>14</v>
      </c>
      <c r="K15" s="121">
        <v>23.485755920410156</v>
      </c>
      <c r="L15" s="121">
        <v>7.1299357414245605</v>
      </c>
      <c r="M15" s="121" t="s">
        <v>14</v>
      </c>
      <c r="N15" s="121" t="s">
        <v>14</v>
      </c>
      <c r="O15" s="118">
        <v>662.00361967086792</v>
      </c>
      <c r="P15" s="119"/>
      <c r="Q15" s="109"/>
      <c r="R15" s="109"/>
      <c r="S15" s="110"/>
      <c r="T15" s="110"/>
      <c r="U15" s="110"/>
      <c r="V15" s="111"/>
    </row>
    <row r="16" spans="1:22" ht="12.75" customHeight="1" x14ac:dyDescent="0.2">
      <c r="A16" s="136" t="s">
        <v>177</v>
      </c>
      <c r="B16" s="121" t="s">
        <v>14</v>
      </c>
      <c r="C16" s="121" t="s">
        <v>14</v>
      </c>
      <c r="D16" s="121" t="s">
        <v>14</v>
      </c>
      <c r="E16" s="121" t="s">
        <v>14</v>
      </c>
      <c r="F16" s="121" t="s">
        <v>14</v>
      </c>
      <c r="G16" s="121">
        <v>5202.7134284973145</v>
      </c>
      <c r="H16" s="121">
        <v>843.97342109680176</v>
      </c>
      <c r="I16" s="121" t="s">
        <v>14</v>
      </c>
      <c r="J16" s="121" t="s">
        <v>14</v>
      </c>
      <c r="K16" s="121">
        <v>398.75147438049316</v>
      </c>
      <c r="L16" s="121">
        <v>92.630561828613281</v>
      </c>
      <c r="M16" s="121" t="s">
        <v>14</v>
      </c>
      <c r="N16" s="121">
        <v>561.53096389770508</v>
      </c>
      <c r="O16" s="118">
        <v>7099.5998497009277</v>
      </c>
      <c r="P16" s="119"/>
      <c r="Q16" s="109"/>
      <c r="R16" s="109"/>
      <c r="S16" s="110"/>
      <c r="T16" s="110"/>
      <c r="U16" s="111"/>
      <c r="V16" s="111"/>
    </row>
    <row r="17" spans="1:22" ht="12.75" customHeight="1" x14ac:dyDescent="0.2">
      <c r="A17" s="136" t="s">
        <v>178</v>
      </c>
      <c r="B17" s="121" t="s">
        <v>14</v>
      </c>
      <c r="C17" s="121">
        <v>326.73546981811523</v>
      </c>
      <c r="D17" s="121" t="s">
        <v>14</v>
      </c>
      <c r="E17" s="121" t="s">
        <v>14</v>
      </c>
      <c r="F17" s="121" t="s">
        <v>14</v>
      </c>
      <c r="G17" s="121">
        <v>69.887039184570313</v>
      </c>
      <c r="H17" s="121" t="s">
        <v>14</v>
      </c>
      <c r="I17" s="121" t="s">
        <v>14</v>
      </c>
      <c r="J17" s="121" t="s">
        <v>14</v>
      </c>
      <c r="K17" s="121">
        <v>360.0303955078125</v>
      </c>
      <c r="L17" s="121" t="s">
        <v>14</v>
      </c>
      <c r="M17" s="121" t="s">
        <v>14</v>
      </c>
      <c r="N17" s="121">
        <v>269.70579528808594</v>
      </c>
      <c r="O17" s="118">
        <v>1026.358699798584</v>
      </c>
      <c r="P17" s="119"/>
      <c r="Q17" s="109"/>
      <c r="R17" s="109"/>
      <c r="S17" s="110"/>
      <c r="T17" s="110"/>
      <c r="U17" s="111"/>
      <c r="V17" s="111"/>
    </row>
    <row r="18" spans="1:22" ht="12.75" customHeight="1" x14ac:dyDescent="0.2">
      <c r="A18" s="136" t="s">
        <v>179</v>
      </c>
      <c r="B18" s="121" t="s">
        <v>14</v>
      </c>
      <c r="C18" s="121" t="s">
        <v>14</v>
      </c>
      <c r="D18" s="121" t="s">
        <v>14</v>
      </c>
      <c r="E18" s="121" t="s">
        <v>14</v>
      </c>
      <c r="F18" s="121" t="s">
        <v>14</v>
      </c>
      <c r="G18" s="121" t="s">
        <v>14</v>
      </c>
      <c r="H18" s="121" t="s">
        <v>14</v>
      </c>
      <c r="I18" s="121" t="s">
        <v>14</v>
      </c>
      <c r="J18" s="121" t="s">
        <v>14</v>
      </c>
      <c r="K18" s="121">
        <v>1415.2878952026367</v>
      </c>
      <c r="L18" s="121" t="s">
        <v>14</v>
      </c>
      <c r="M18" s="121" t="s">
        <v>14</v>
      </c>
      <c r="N18" s="121">
        <v>124.96794891357422</v>
      </c>
      <c r="O18" s="118">
        <v>1540.2558441162109</v>
      </c>
      <c r="P18" s="119"/>
      <c r="Q18" s="109"/>
      <c r="R18" s="109"/>
      <c r="S18" s="111"/>
      <c r="T18" s="111"/>
      <c r="U18" s="111"/>
      <c r="V18" s="111"/>
    </row>
    <row r="19" spans="1:22" ht="12.75" customHeight="1" x14ac:dyDescent="0.2">
      <c r="A19" s="136" t="s">
        <v>180</v>
      </c>
      <c r="B19" s="121" t="s">
        <v>14</v>
      </c>
      <c r="C19" s="121" t="s">
        <v>14</v>
      </c>
      <c r="D19" s="121" t="s">
        <v>14</v>
      </c>
      <c r="E19" s="121" t="s">
        <v>14</v>
      </c>
      <c r="F19" s="121" t="s">
        <v>14</v>
      </c>
      <c r="G19" s="121">
        <v>1082.6042251586914</v>
      </c>
      <c r="H19" s="121" t="s">
        <v>14</v>
      </c>
      <c r="I19" s="121">
        <v>40.752132415771484</v>
      </c>
      <c r="J19" s="121" t="s">
        <v>14</v>
      </c>
      <c r="K19" s="121">
        <v>1142.2018661499023</v>
      </c>
      <c r="L19" s="121" t="s">
        <v>14</v>
      </c>
      <c r="M19" s="121" t="s">
        <v>14</v>
      </c>
      <c r="N19" s="121">
        <v>740.28639316558838</v>
      </c>
      <c r="O19" s="118">
        <v>3005.8446168899536</v>
      </c>
      <c r="P19" s="107"/>
      <c r="Q19" s="109"/>
      <c r="R19" s="109"/>
      <c r="S19" s="109"/>
      <c r="T19" s="109"/>
      <c r="U19" s="109"/>
      <c r="V19" s="123"/>
    </row>
    <row r="20" spans="1:22" ht="12.75" customHeight="1" x14ac:dyDescent="0.2">
      <c r="A20" s="136" t="s">
        <v>181</v>
      </c>
      <c r="B20" s="121" t="s">
        <v>14</v>
      </c>
      <c r="C20" s="121">
        <v>326.73546981811523</v>
      </c>
      <c r="D20" s="121">
        <v>150.70961475372314</v>
      </c>
      <c r="E20" s="121" t="s">
        <v>14</v>
      </c>
      <c r="F20" s="121" t="s">
        <v>14</v>
      </c>
      <c r="G20" s="121" t="s">
        <v>14</v>
      </c>
      <c r="H20" s="121" t="s">
        <v>14</v>
      </c>
      <c r="I20" s="121" t="s">
        <v>14</v>
      </c>
      <c r="J20" s="121" t="s">
        <v>14</v>
      </c>
      <c r="K20" s="121" t="s">
        <v>14</v>
      </c>
      <c r="L20" s="121" t="s">
        <v>14</v>
      </c>
      <c r="M20" s="121">
        <v>275.7176513671875</v>
      </c>
      <c r="N20" s="121" t="s">
        <v>14</v>
      </c>
      <c r="O20" s="118">
        <v>753.16273593902588</v>
      </c>
      <c r="P20" s="119"/>
      <c r="Q20" s="109"/>
      <c r="R20" s="109"/>
      <c r="S20" s="109"/>
      <c r="T20" s="109"/>
      <c r="U20" s="109"/>
      <c r="V20" s="123"/>
    </row>
    <row r="21" spans="1:22" ht="12.75" customHeight="1" x14ac:dyDescent="0.2">
      <c r="A21" s="136" t="s">
        <v>182</v>
      </c>
      <c r="B21" s="121" t="s">
        <v>14</v>
      </c>
      <c r="C21" s="121" t="s">
        <v>14</v>
      </c>
      <c r="D21" s="121" t="s">
        <v>14</v>
      </c>
      <c r="E21" s="121" t="s">
        <v>14</v>
      </c>
      <c r="F21" s="121" t="s">
        <v>14</v>
      </c>
      <c r="G21" s="121" t="s">
        <v>14</v>
      </c>
      <c r="H21" s="121" t="s">
        <v>14</v>
      </c>
      <c r="I21" s="121" t="s">
        <v>14</v>
      </c>
      <c r="J21" s="121" t="s">
        <v>14</v>
      </c>
      <c r="K21" s="121" t="s">
        <v>14</v>
      </c>
      <c r="L21" s="121" t="s">
        <v>14</v>
      </c>
      <c r="M21" s="121">
        <v>322.50863647460938</v>
      </c>
      <c r="N21" s="121" t="s">
        <v>14</v>
      </c>
      <c r="O21" s="118">
        <v>322.50863647460938</v>
      </c>
      <c r="P21" s="119"/>
      <c r="Q21" s="109"/>
      <c r="R21" s="109"/>
      <c r="S21" s="109"/>
      <c r="T21" s="109"/>
      <c r="U21" s="109"/>
      <c r="V21" s="123"/>
    </row>
    <row r="22" spans="1:22" ht="12.75" customHeight="1" x14ac:dyDescent="0.2">
      <c r="A22" s="136" t="s">
        <v>183</v>
      </c>
      <c r="B22" s="121" t="s">
        <v>14</v>
      </c>
      <c r="C22" s="121">
        <v>326.73546981811523</v>
      </c>
      <c r="D22" s="121">
        <v>1103.2793731689453</v>
      </c>
      <c r="E22" s="121" t="s">
        <v>14</v>
      </c>
      <c r="F22" s="121">
        <v>398.5</v>
      </c>
      <c r="G22" s="121" t="s">
        <v>14</v>
      </c>
      <c r="H22" s="121" t="s">
        <v>14</v>
      </c>
      <c r="I22" s="121" t="s">
        <v>14</v>
      </c>
      <c r="J22" s="121" t="s">
        <v>14</v>
      </c>
      <c r="K22" s="121">
        <v>361.48261260986328</v>
      </c>
      <c r="L22" s="121" t="s">
        <v>14</v>
      </c>
      <c r="M22" s="121" t="s">
        <v>14</v>
      </c>
      <c r="N22" s="121">
        <v>283.91753768920898</v>
      </c>
      <c r="O22" s="118">
        <v>2473.9149932861328</v>
      </c>
      <c r="P22" s="119"/>
      <c r="Q22" s="109"/>
      <c r="R22" s="109"/>
      <c r="S22" s="109"/>
      <c r="T22" s="109"/>
      <c r="U22" s="109"/>
      <c r="V22" s="123"/>
    </row>
    <row r="23" spans="1:22" ht="12.75" customHeight="1" x14ac:dyDescent="0.2">
      <c r="A23" s="136" t="s">
        <v>184</v>
      </c>
      <c r="B23" s="121" t="s">
        <v>14</v>
      </c>
      <c r="C23" s="121" t="s">
        <v>14</v>
      </c>
      <c r="D23" s="121">
        <v>3028.0701904296875</v>
      </c>
      <c r="E23" s="121" t="s">
        <v>14</v>
      </c>
      <c r="F23" s="121" t="s">
        <v>14</v>
      </c>
      <c r="G23" s="121" t="s">
        <v>14</v>
      </c>
      <c r="H23" s="121" t="s">
        <v>14</v>
      </c>
      <c r="I23" s="121" t="s">
        <v>14</v>
      </c>
      <c r="J23" s="121" t="s">
        <v>14</v>
      </c>
      <c r="K23" s="121" t="s">
        <v>14</v>
      </c>
      <c r="L23" s="121" t="s">
        <v>14</v>
      </c>
      <c r="M23" s="121" t="s">
        <v>14</v>
      </c>
      <c r="N23" s="121" t="s">
        <v>14</v>
      </c>
      <c r="O23" s="118">
        <v>3028.0701904296875</v>
      </c>
      <c r="P23" s="119"/>
      <c r="Q23" s="109"/>
      <c r="R23" s="109"/>
      <c r="S23" s="109"/>
      <c r="T23" s="109"/>
      <c r="U23" s="109"/>
      <c r="V23" s="123"/>
    </row>
    <row r="24" spans="1:22" ht="12.75" customHeight="1" x14ac:dyDescent="0.2">
      <c r="A24" s="136" t="s">
        <v>185</v>
      </c>
      <c r="B24" s="121">
        <v>13.888499975204468</v>
      </c>
      <c r="C24" s="121" t="s">
        <v>14</v>
      </c>
      <c r="D24" s="121">
        <v>741.34870910644531</v>
      </c>
      <c r="E24" s="121" t="s">
        <v>14</v>
      </c>
      <c r="F24" s="121" t="s">
        <v>14</v>
      </c>
      <c r="G24" s="121" t="s">
        <v>14</v>
      </c>
      <c r="H24" s="121" t="s">
        <v>14</v>
      </c>
      <c r="I24" s="121" t="s">
        <v>14</v>
      </c>
      <c r="J24" s="121" t="s">
        <v>14</v>
      </c>
      <c r="K24" s="121" t="s">
        <v>14</v>
      </c>
      <c r="L24" s="121" t="s">
        <v>14</v>
      </c>
      <c r="M24" s="121" t="s">
        <v>14</v>
      </c>
      <c r="N24" s="121" t="s">
        <v>14</v>
      </c>
      <c r="O24" s="118">
        <v>755.23720908164978</v>
      </c>
      <c r="P24" s="119"/>
      <c r="Q24" s="109"/>
      <c r="R24" s="109"/>
      <c r="S24" s="109"/>
      <c r="T24" s="109"/>
      <c r="U24" s="109"/>
      <c r="V24" s="123"/>
    </row>
    <row r="25" spans="1:22" ht="12.75" customHeight="1" x14ac:dyDescent="0.2">
      <c r="A25" s="136" t="s">
        <v>186</v>
      </c>
      <c r="B25" s="121" t="s">
        <v>14</v>
      </c>
      <c r="C25" s="121" t="s">
        <v>14</v>
      </c>
      <c r="D25" s="121" t="s">
        <v>14</v>
      </c>
      <c r="E25" s="121" t="s">
        <v>14</v>
      </c>
      <c r="F25" s="121" t="s">
        <v>14</v>
      </c>
      <c r="G25" s="121">
        <v>1323.350471496582</v>
      </c>
      <c r="H25" s="121">
        <v>27.713907241821289</v>
      </c>
      <c r="I25" s="121">
        <v>146.75325393676758</v>
      </c>
      <c r="J25" s="121" t="s">
        <v>14</v>
      </c>
      <c r="K25" s="121">
        <v>542.84226989746094</v>
      </c>
      <c r="L25" s="121">
        <v>221.54030990600586</v>
      </c>
      <c r="M25" s="121" t="s">
        <v>14</v>
      </c>
      <c r="N25" s="121">
        <v>333.24786376953125</v>
      </c>
      <c r="O25" s="118">
        <v>2595.4480762481689</v>
      </c>
      <c r="P25" s="119"/>
      <c r="Q25" s="109"/>
      <c r="R25" s="109"/>
      <c r="S25" s="109"/>
      <c r="T25" s="109"/>
      <c r="U25" s="109"/>
      <c r="V25" s="123"/>
    </row>
    <row r="26" spans="1:22" ht="12.75" customHeight="1" x14ac:dyDescent="0.2">
      <c r="A26" s="136" t="s">
        <v>187</v>
      </c>
      <c r="B26" s="121" t="s">
        <v>14</v>
      </c>
      <c r="C26" s="121" t="s">
        <v>14</v>
      </c>
      <c r="D26" s="121">
        <v>107.16053771972656</v>
      </c>
      <c r="E26" s="121" t="s">
        <v>14</v>
      </c>
      <c r="F26" s="121" t="s">
        <v>14</v>
      </c>
      <c r="G26" s="121">
        <v>425.30902099609375</v>
      </c>
      <c r="H26" s="121" t="s">
        <v>14</v>
      </c>
      <c r="I26" s="121" t="s">
        <v>14</v>
      </c>
      <c r="J26" s="121" t="s">
        <v>14</v>
      </c>
      <c r="K26" s="121" t="s">
        <v>14</v>
      </c>
      <c r="L26" s="121" t="s">
        <v>14</v>
      </c>
      <c r="M26" s="121" t="s">
        <v>14</v>
      </c>
      <c r="N26" s="121" t="s">
        <v>14</v>
      </c>
      <c r="O26" s="118">
        <v>532.46955871582031</v>
      </c>
      <c r="P26" s="119"/>
      <c r="Q26" s="109"/>
      <c r="R26" s="109"/>
      <c r="S26" s="109"/>
      <c r="T26" s="109"/>
      <c r="U26" s="109"/>
      <c r="V26" s="123"/>
    </row>
    <row r="27" spans="1:22" s="8" customFormat="1" ht="3.75" customHeight="1" x14ac:dyDescent="0.2">
      <c r="A27" s="99"/>
      <c r="B27" s="130"/>
      <c r="C27" s="139"/>
      <c r="D27" s="139"/>
      <c r="P27" s="94"/>
      <c r="Q27" s="94"/>
      <c r="R27" s="94"/>
    </row>
    <row r="28" spans="1:22" s="8" customFormat="1" x14ac:dyDescent="0.2">
      <c r="A28" s="747" t="s">
        <v>188</v>
      </c>
      <c r="B28" s="748">
        <v>411.9344482421875</v>
      </c>
      <c r="C28" s="748">
        <v>1717.3973503112793</v>
      </c>
      <c r="D28" s="748">
        <v>14167.012420654297</v>
      </c>
      <c r="E28" s="748">
        <v>130.30850219726563</v>
      </c>
      <c r="F28" s="748">
        <v>1594</v>
      </c>
      <c r="G28" s="748">
        <v>29088.634491920471</v>
      </c>
      <c r="H28" s="748">
        <v>2079.9193725585938</v>
      </c>
      <c r="I28" s="748">
        <v>985.91552734375</v>
      </c>
      <c r="J28" s="748">
        <v>138.80650329589844</v>
      </c>
      <c r="K28" s="748">
        <v>20171.225781917572</v>
      </c>
      <c r="L28" s="748">
        <v>2054.6578688621521</v>
      </c>
      <c r="M28" s="749">
        <v>1530.6467914581299</v>
      </c>
      <c r="N28" s="749">
        <v>17551.151923179626</v>
      </c>
      <c r="O28" s="749">
        <v>91621.610981941223</v>
      </c>
      <c r="P28" s="94"/>
      <c r="Q28" s="94"/>
      <c r="R28" s="94"/>
    </row>
    <row r="29" spans="1:22" s="8" customFormat="1" x14ac:dyDescent="0.2">
      <c r="A29" s="133"/>
      <c r="B29" s="130"/>
      <c r="C29" s="139"/>
      <c r="D29" s="139"/>
      <c r="P29" s="94"/>
      <c r="Q29" s="94"/>
      <c r="R29" s="94"/>
    </row>
    <row r="30" spans="1:22" s="8" customFormat="1" x14ac:dyDescent="0.2">
      <c r="A30" s="99"/>
      <c r="B30" s="124"/>
      <c r="C30" s="138"/>
      <c r="D30" s="138"/>
      <c r="P30" s="94"/>
      <c r="Q30" s="94"/>
      <c r="R30" s="94"/>
    </row>
    <row r="31" spans="1:22" s="8" customFormat="1" x14ac:dyDescent="0.2">
      <c r="A31" s="99"/>
      <c r="B31" s="124"/>
      <c r="C31" s="138"/>
      <c r="D31" s="138"/>
      <c r="P31" s="94"/>
      <c r="Q31" s="94"/>
      <c r="R31" s="94"/>
    </row>
    <row r="32" spans="1:22" s="8" customFormat="1" x14ac:dyDescent="0.2">
      <c r="A32" s="99"/>
      <c r="B32" s="124"/>
      <c r="C32" s="138"/>
      <c r="D32" s="138"/>
      <c r="P32" s="94"/>
      <c r="Q32" s="94"/>
      <c r="R32" s="94"/>
    </row>
    <row r="33" spans="1:18" s="8" customFormat="1" x14ac:dyDescent="0.2">
      <c r="A33" s="99"/>
      <c r="B33" s="124"/>
      <c r="C33" s="138"/>
      <c r="D33" s="138"/>
      <c r="P33" s="94"/>
      <c r="Q33" s="94"/>
      <c r="R33" s="94"/>
    </row>
    <row r="34" spans="1:18" s="8" customFormat="1" x14ac:dyDescent="0.2">
      <c r="A34" s="99"/>
      <c r="B34" s="124"/>
      <c r="C34" s="138"/>
      <c r="D34" s="138"/>
      <c r="P34" s="94"/>
      <c r="Q34" s="94"/>
      <c r="R34" s="94"/>
    </row>
    <row r="35" spans="1:18" s="8" customFormat="1" x14ac:dyDescent="0.2">
      <c r="A35" s="99"/>
      <c r="B35" s="124"/>
      <c r="C35" s="138"/>
      <c r="D35" s="138"/>
      <c r="P35" s="94"/>
      <c r="Q35" s="94"/>
      <c r="R35" s="94"/>
    </row>
    <row r="36" spans="1:18" s="8" customFormat="1" x14ac:dyDescent="0.2">
      <c r="A36" s="99"/>
      <c r="B36" s="124"/>
      <c r="C36" s="138"/>
      <c r="D36" s="138"/>
      <c r="P36" s="94"/>
      <c r="Q36" s="94"/>
      <c r="R36" s="94"/>
    </row>
    <row r="37" spans="1:18" s="8" customFormat="1" x14ac:dyDescent="0.2">
      <c r="A37" s="99"/>
      <c r="B37" s="124"/>
      <c r="C37" s="138"/>
      <c r="D37" s="138"/>
      <c r="P37" s="94"/>
      <c r="Q37" s="94"/>
      <c r="R37" s="94"/>
    </row>
    <row r="38" spans="1:18" s="8" customFormat="1" x14ac:dyDescent="0.2">
      <c r="A38" s="99"/>
      <c r="B38" s="124"/>
      <c r="C38" s="138"/>
      <c r="D38" s="138"/>
      <c r="P38" s="94"/>
      <c r="Q38" s="94"/>
      <c r="R38" s="94"/>
    </row>
    <row r="39" spans="1:18" s="8" customFormat="1" x14ac:dyDescent="0.2">
      <c r="A39" s="99"/>
      <c r="B39" s="124"/>
      <c r="C39" s="138"/>
      <c r="D39" s="138"/>
      <c r="P39" s="94"/>
      <c r="Q39" s="94"/>
      <c r="R39" s="94"/>
    </row>
    <row r="40" spans="1:18" s="8" customFormat="1" x14ac:dyDescent="0.2">
      <c r="A40" s="99"/>
      <c r="B40" s="124"/>
      <c r="C40" s="138"/>
      <c r="D40" s="138"/>
      <c r="P40" s="94"/>
      <c r="Q40" s="94"/>
      <c r="R40" s="94"/>
    </row>
    <row r="41" spans="1:18" s="8" customFormat="1" x14ac:dyDescent="0.2">
      <c r="A41" s="99"/>
      <c r="B41" s="124"/>
      <c r="C41" s="138"/>
      <c r="D41" s="138"/>
      <c r="P41" s="94"/>
      <c r="Q41" s="94"/>
      <c r="R41" s="94"/>
    </row>
    <row r="42" spans="1:18" s="8" customFormat="1" ht="15" x14ac:dyDescent="0.3">
      <c r="A42" s="126"/>
      <c r="B42" s="127"/>
      <c r="C42" s="128"/>
      <c r="D42" s="128"/>
      <c r="P42" s="94"/>
      <c r="Q42" s="94"/>
      <c r="R42" s="94"/>
    </row>
    <row r="43" spans="1:18" s="8" customFormat="1" ht="13.5" x14ac:dyDescent="0.25">
      <c r="A43" s="99"/>
      <c r="B43" s="137"/>
      <c r="C43" s="125"/>
      <c r="D43" s="125"/>
      <c r="P43" s="94"/>
      <c r="Q43" s="94"/>
      <c r="R43" s="94"/>
    </row>
    <row r="44" spans="1:18" s="8" customFormat="1" x14ac:dyDescent="0.2">
      <c r="A44" s="99"/>
      <c r="B44" s="124"/>
      <c r="C44" s="138"/>
      <c r="D44" s="138"/>
      <c r="E44" s="124"/>
      <c r="P44" s="94"/>
      <c r="Q44" s="94"/>
      <c r="R44" s="94"/>
    </row>
    <row r="45" spans="1:18" s="8" customFormat="1" x14ac:dyDescent="0.2">
      <c r="A45" s="99"/>
      <c r="B45" s="124"/>
      <c r="C45" s="138"/>
      <c r="D45" s="138"/>
      <c r="E45" s="124"/>
      <c r="P45" s="94"/>
      <c r="Q45" s="94"/>
      <c r="R45" s="94"/>
    </row>
    <row r="46" spans="1:18" s="8" customFormat="1" x14ac:dyDescent="0.2">
      <c r="A46" s="99"/>
      <c r="B46" s="124"/>
      <c r="C46" s="138"/>
      <c r="D46" s="138"/>
      <c r="E46" s="124"/>
      <c r="P46" s="94"/>
      <c r="Q46" s="94"/>
      <c r="R46" s="94"/>
    </row>
    <row r="47" spans="1:18" s="8" customFormat="1" x14ac:dyDescent="0.2">
      <c r="A47" s="99"/>
      <c r="C47" s="138"/>
      <c r="D47" s="138"/>
      <c r="P47" s="94"/>
      <c r="Q47" s="94"/>
      <c r="R47" s="94"/>
    </row>
    <row r="48" spans="1:18" s="8" customFormat="1" x14ac:dyDescent="0.2">
      <c r="A48" s="99"/>
      <c r="C48" s="138"/>
      <c r="D48" s="138"/>
      <c r="P48" s="94"/>
      <c r="Q48" s="94"/>
      <c r="R48" s="94"/>
    </row>
    <row r="49" spans="1:18" s="8" customFormat="1" x14ac:dyDescent="0.2">
      <c r="A49" s="99"/>
      <c r="B49" s="104"/>
      <c r="C49" s="125"/>
      <c r="D49" s="125"/>
      <c r="P49" s="94"/>
      <c r="Q49" s="94"/>
      <c r="R49" s="94"/>
    </row>
    <row r="50" spans="1:18" s="8" customFormat="1" x14ac:dyDescent="0.2">
      <c r="A50" s="99"/>
      <c r="B50" s="129"/>
      <c r="C50" s="125"/>
      <c r="D50" s="125"/>
      <c r="P50" s="94"/>
      <c r="Q50" s="94"/>
      <c r="R50" s="94"/>
    </row>
    <row r="51" spans="1:18" s="8" customFormat="1" x14ac:dyDescent="0.2">
      <c r="A51" s="99"/>
      <c r="B51" s="130"/>
      <c r="C51" s="125"/>
      <c r="D51" s="125"/>
      <c r="P51" s="94"/>
      <c r="Q51" s="94"/>
      <c r="R51" s="94"/>
    </row>
    <row r="52" spans="1:18" s="8" customFormat="1" x14ac:dyDescent="0.2">
      <c r="A52" s="133"/>
      <c r="B52" s="104"/>
      <c r="C52" s="132"/>
      <c r="D52" s="132"/>
      <c r="P52" s="94"/>
      <c r="Q52" s="94"/>
      <c r="R52" s="94"/>
    </row>
    <row r="53" spans="1:18" s="8" customFormat="1" x14ac:dyDescent="0.2">
      <c r="A53" s="99"/>
      <c r="B53" s="124"/>
      <c r="C53" s="125"/>
      <c r="D53" s="125"/>
      <c r="P53" s="94"/>
      <c r="Q53" s="94"/>
      <c r="R53" s="94"/>
    </row>
    <row r="54" spans="1:18" s="8" customFormat="1" x14ac:dyDescent="0.2">
      <c r="A54" s="99"/>
      <c r="B54" s="124"/>
      <c r="C54" s="125"/>
      <c r="D54" s="125"/>
      <c r="P54" s="94"/>
      <c r="Q54" s="94"/>
      <c r="R54" s="94"/>
    </row>
    <row r="55" spans="1:18" s="8" customFormat="1" x14ac:dyDescent="0.2">
      <c r="A55" s="99"/>
      <c r="B55" s="124"/>
      <c r="C55" s="125"/>
      <c r="D55" s="125"/>
      <c r="P55" s="94"/>
      <c r="Q55" s="94"/>
      <c r="R55" s="94"/>
    </row>
    <row r="56" spans="1:18" s="8" customFormat="1" x14ac:dyDescent="0.2">
      <c r="A56" s="99"/>
      <c r="B56" s="124"/>
      <c r="C56" s="125"/>
      <c r="D56" s="125"/>
      <c r="P56" s="94"/>
      <c r="Q56" s="94"/>
      <c r="R56" s="94"/>
    </row>
    <row r="57" spans="1:18" s="8" customFormat="1" x14ac:dyDescent="0.2">
      <c r="A57" s="99"/>
      <c r="B57" s="124"/>
      <c r="C57" s="125"/>
      <c r="D57" s="125"/>
      <c r="P57" s="94"/>
      <c r="Q57" s="94"/>
      <c r="R57" s="94"/>
    </row>
    <row r="58" spans="1:18" s="8" customFormat="1" x14ac:dyDescent="0.2">
      <c r="A58" s="99"/>
      <c r="B58" s="124"/>
      <c r="C58" s="125"/>
      <c r="D58" s="125"/>
      <c r="P58" s="94"/>
      <c r="Q58" s="94"/>
      <c r="R58" s="94"/>
    </row>
    <row r="59" spans="1:18" s="8" customFormat="1" x14ac:dyDescent="0.2">
      <c r="A59" s="99"/>
      <c r="B59" s="124"/>
      <c r="C59" s="125"/>
      <c r="D59" s="125"/>
      <c r="P59" s="94"/>
      <c r="Q59" s="94"/>
      <c r="R59" s="94"/>
    </row>
    <row r="60" spans="1:18" s="8" customFormat="1" x14ac:dyDescent="0.2">
      <c r="A60" s="99"/>
      <c r="B60" s="124"/>
      <c r="C60" s="125"/>
      <c r="D60" s="125"/>
      <c r="P60" s="94"/>
      <c r="Q60" s="94"/>
      <c r="R60" s="94"/>
    </row>
    <row r="61" spans="1:18" s="8" customFormat="1" x14ac:dyDescent="0.2">
      <c r="A61" s="99"/>
      <c r="B61" s="124"/>
      <c r="C61" s="125"/>
      <c r="D61" s="125"/>
      <c r="P61" s="94"/>
      <c r="Q61" s="94"/>
      <c r="R61" s="94"/>
    </row>
    <row r="62" spans="1:18" s="8" customFormat="1" x14ac:dyDescent="0.2">
      <c r="A62" s="99"/>
      <c r="B62" s="124"/>
      <c r="C62" s="125"/>
      <c r="D62" s="125"/>
      <c r="P62" s="94"/>
      <c r="Q62" s="94"/>
      <c r="R62" s="94"/>
    </row>
    <row r="63" spans="1:18" s="8" customFormat="1" x14ac:dyDescent="0.2">
      <c r="A63" s="99"/>
      <c r="B63" s="124"/>
      <c r="C63" s="125"/>
      <c r="D63" s="125"/>
      <c r="P63" s="94"/>
      <c r="Q63" s="94"/>
      <c r="R63" s="94"/>
    </row>
    <row r="64" spans="1:18" s="8" customFormat="1" x14ac:dyDescent="0.2">
      <c r="A64" s="99"/>
      <c r="B64" s="124"/>
      <c r="C64" s="125"/>
      <c r="D64" s="125"/>
      <c r="P64" s="94"/>
      <c r="Q64" s="94"/>
      <c r="R64" s="94"/>
    </row>
    <row r="65" spans="1:18" s="8" customFormat="1" x14ac:dyDescent="0.2">
      <c r="A65" s="99"/>
      <c r="B65" s="124"/>
      <c r="C65" s="125"/>
      <c r="D65" s="125"/>
      <c r="P65" s="94"/>
      <c r="Q65" s="94"/>
      <c r="R65" s="94"/>
    </row>
    <row r="66" spans="1:18" s="8" customFormat="1" x14ac:dyDescent="0.2">
      <c r="A66" s="99"/>
      <c r="B66" s="124"/>
      <c r="C66" s="125"/>
      <c r="D66" s="125"/>
      <c r="P66" s="94"/>
      <c r="Q66" s="94"/>
      <c r="R66" s="94"/>
    </row>
    <row r="67" spans="1:18" s="8" customFormat="1" ht="15" x14ac:dyDescent="0.3">
      <c r="A67" s="126"/>
      <c r="B67" s="127"/>
      <c r="C67" s="128"/>
      <c r="D67" s="128"/>
      <c r="P67" s="94"/>
      <c r="Q67" s="94"/>
      <c r="R67" s="94"/>
    </row>
    <row r="68" spans="1:18" s="8" customFormat="1" ht="15" x14ac:dyDescent="0.3">
      <c r="A68" s="126"/>
      <c r="B68" s="127"/>
      <c r="C68" s="128"/>
      <c r="D68" s="128"/>
      <c r="P68" s="94"/>
      <c r="Q68" s="94"/>
      <c r="R68" s="94"/>
    </row>
    <row r="69" spans="1:18" s="8" customFormat="1" x14ac:dyDescent="0.2">
      <c r="A69" s="99"/>
      <c r="C69" s="125"/>
      <c r="D69" s="125"/>
      <c r="P69" s="94"/>
      <c r="Q69" s="94"/>
      <c r="R69" s="94"/>
    </row>
    <row r="70" spans="1:18" s="8" customFormat="1" x14ac:dyDescent="0.2">
      <c r="A70" s="99"/>
      <c r="B70" s="124"/>
      <c r="C70" s="125"/>
      <c r="D70" s="125"/>
      <c r="P70" s="94"/>
      <c r="Q70" s="94"/>
      <c r="R70" s="94"/>
    </row>
    <row r="71" spans="1:18" s="8" customFormat="1" x14ac:dyDescent="0.2">
      <c r="A71" s="99"/>
      <c r="B71" s="124"/>
      <c r="C71" s="125"/>
      <c r="D71" s="125"/>
      <c r="P71" s="94"/>
      <c r="Q71" s="94"/>
      <c r="R71" s="94"/>
    </row>
    <row r="72" spans="1:18" s="8" customFormat="1" x14ac:dyDescent="0.2">
      <c r="A72" s="99"/>
      <c r="B72" s="124"/>
      <c r="C72" s="125"/>
      <c r="D72" s="125"/>
      <c r="P72" s="94"/>
      <c r="Q72" s="94"/>
      <c r="R72" s="94"/>
    </row>
    <row r="73" spans="1:18" s="8" customFormat="1" x14ac:dyDescent="0.2">
      <c r="A73" s="99"/>
      <c r="B73" s="124"/>
      <c r="C73" s="125"/>
      <c r="D73" s="125"/>
      <c r="P73" s="94"/>
      <c r="Q73" s="94"/>
      <c r="R73" s="94"/>
    </row>
    <row r="74" spans="1:18" s="8" customFormat="1" x14ac:dyDescent="0.2">
      <c r="A74" s="99"/>
      <c r="B74" s="124"/>
      <c r="C74" s="125"/>
      <c r="D74" s="125"/>
      <c r="P74" s="94"/>
      <c r="Q74" s="94"/>
      <c r="R74" s="94"/>
    </row>
    <row r="75" spans="1:18" s="8" customFormat="1" x14ac:dyDescent="0.2">
      <c r="A75" s="99"/>
      <c r="B75" s="129"/>
      <c r="C75" s="125"/>
      <c r="D75" s="125"/>
      <c r="P75" s="94"/>
      <c r="Q75" s="94"/>
      <c r="R75" s="94"/>
    </row>
    <row r="76" spans="1:18" s="8" customFormat="1" x14ac:dyDescent="0.2">
      <c r="A76" s="99"/>
      <c r="B76" s="130"/>
      <c r="C76" s="125"/>
      <c r="D76" s="125"/>
      <c r="P76" s="94"/>
      <c r="Q76" s="94"/>
      <c r="R76" s="94"/>
    </row>
    <row r="77" spans="1:18" s="8" customFormat="1" x14ac:dyDescent="0.2">
      <c r="A77" s="99"/>
      <c r="B77" s="131"/>
      <c r="C77" s="125"/>
      <c r="D77" s="125"/>
      <c r="P77" s="94"/>
      <c r="Q77" s="94"/>
      <c r="R77" s="94"/>
    </row>
    <row r="78" spans="1:18" s="8" customFormat="1" x14ac:dyDescent="0.2">
      <c r="A78" s="99"/>
      <c r="B78" s="104"/>
      <c r="C78" s="132"/>
      <c r="D78" s="132"/>
      <c r="P78" s="94"/>
      <c r="Q78" s="94"/>
      <c r="R78" s="94"/>
    </row>
    <row r="79" spans="1:18" s="8" customFormat="1" x14ac:dyDescent="0.2">
      <c r="A79" s="99"/>
      <c r="B79" s="124"/>
      <c r="C79" s="125"/>
      <c r="D79" s="125"/>
      <c r="P79" s="94"/>
      <c r="Q79" s="94"/>
      <c r="R79" s="94"/>
    </row>
    <row r="80" spans="1:18" s="8" customFormat="1" x14ac:dyDescent="0.2">
      <c r="A80" s="99"/>
      <c r="B80" s="124"/>
      <c r="C80" s="125"/>
      <c r="D80" s="125"/>
      <c r="P80" s="94"/>
      <c r="Q80" s="94"/>
      <c r="R80" s="94"/>
    </row>
    <row r="81" spans="1:18" s="8" customFormat="1" x14ac:dyDescent="0.2">
      <c r="A81" s="99"/>
      <c r="B81" s="124"/>
      <c r="C81" s="125"/>
      <c r="D81" s="125"/>
      <c r="P81" s="94"/>
      <c r="Q81" s="94"/>
      <c r="R81" s="94"/>
    </row>
    <row r="82" spans="1:18" s="8" customFormat="1" x14ac:dyDescent="0.2">
      <c r="A82" s="99"/>
      <c r="B82" s="124"/>
      <c r="C82" s="125"/>
      <c r="D82" s="125"/>
      <c r="P82" s="94"/>
      <c r="Q82" s="94"/>
      <c r="R82" s="94"/>
    </row>
    <row r="83" spans="1:18" s="8" customFormat="1" x14ac:dyDescent="0.2">
      <c r="A83" s="99"/>
      <c r="B83" s="124"/>
      <c r="C83" s="125"/>
      <c r="D83" s="125"/>
      <c r="P83" s="94"/>
      <c r="Q83" s="94"/>
      <c r="R83" s="94"/>
    </row>
    <row r="84" spans="1:18" s="8" customFormat="1" x14ac:dyDescent="0.2">
      <c r="A84" s="99"/>
      <c r="B84" s="124"/>
      <c r="C84" s="125"/>
      <c r="D84" s="125"/>
      <c r="P84" s="94"/>
      <c r="Q84" s="94"/>
      <c r="R84" s="94"/>
    </row>
    <row r="85" spans="1:18" s="8" customFormat="1" x14ac:dyDescent="0.2">
      <c r="A85" s="99"/>
      <c r="B85" s="124"/>
      <c r="C85" s="125"/>
      <c r="D85" s="125"/>
      <c r="P85" s="94"/>
      <c r="Q85" s="94"/>
      <c r="R85" s="94"/>
    </row>
    <row r="86" spans="1:18" s="8" customFormat="1" x14ac:dyDescent="0.2">
      <c r="A86" s="99"/>
      <c r="B86" s="124"/>
      <c r="C86" s="125"/>
      <c r="D86" s="125"/>
      <c r="P86" s="94"/>
      <c r="Q86" s="94"/>
      <c r="R86" s="94"/>
    </row>
    <row r="87" spans="1:18" s="8" customFormat="1" x14ac:dyDescent="0.2">
      <c r="A87" s="99"/>
      <c r="B87" s="124"/>
      <c r="C87" s="125"/>
      <c r="D87" s="125"/>
      <c r="P87" s="94"/>
      <c r="Q87" s="94"/>
      <c r="R87" s="94"/>
    </row>
    <row r="88" spans="1:18" s="8" customFormat="1" x14ac:dyDescent="0.2">
      <c r="A88" s="99"/>
      <c r="B88" s="124"/>
      <c r="C88" s="125"/>
      <c r="D88" s="125"/>
      <c r="P88" s="94"/>
      <c r="Q88" s="94"/>
      <c r="R88" s="94"/>
    </row>
    <row r="89" spans="1:18" s="8" customFormat="1" x14ac:dyDescent="0.2">
      <c r="A89" s="99"/>
      <c r="B89" s="124"/>
      <c r="C89" s="125"/>
      <c r="D89" s="125"/>
      <c r="P89" s="94"/>
      <c r="Q89" s="94"/>
      <c r="R89" s="94"/>
    </row>
    <row r="90" spans="1:18" s="8" customFormat="1" ht="15" x14ac:dyDescent="0.3">
      <c r="A90" s="126"/>
      <c r="B90" s="127"/>
      <c r="C90" s="128"/>
      <c r="D90" s="128"/>
      <c r="P90" s="94"/>
      <c r="Q90" s="94"/>
      <c r="R90" s="94"/>
    </row>
    <row r="91" spans="1:18" s="8" customFormat="1" ht="15" x14ac:dyDescent="0.3">
      <c r="A91" s="126"/>
      <c r="B91" s="127"/>
      <c r="C91" s="128"/>
      <c r="D91" s="128"/>
      <c r="P91" s="94"/>
      <c r="Q91" s="94"/>
      <c r="R91" s="94"/>
    </row>
    <row r="92" spans="1:18" s="8" customFormat="1" ht="15" x14ac:dyDescent="0.3">
      <c r="A92" s="126"/>
      <c r="B92" s="127"/>
      <c r="C92" s="128"/>
      <c r="D92" s="128"/>
      <c r="P92" s="94"/>
      <c r="Q92" s="94"/>
      <c r="R92" s="94"/>
    </row>
    <row r="93" spans="1:18" s="8" customFormat="1" ht="15" x14ac:dyDescent="0.3">
      <c r="A93" s="126"/>
      <c r="B93" s="127"/>
      <c r="C93" s="128"/>
      <c r="D93" s="128"/>
      <c r="P93" s="94"/>
      <c r="Q93" s="94"/>
      <c r="R93" s="94"/>
    </row>
    <row r="94" spans="1:18" s="8" customFormat="1" ht="15" x14ac:dyDescent="0.3">
      <c r="A94" s="126"/>
      <c r="B94" s="127"/>
      <c r="C94" s="128"/>
      <c r="D94" s="128"/>
      <c r="P94" s="94"/>
      <c r="Q94" s="94"/>
      <c r="R94" s="94"/>
    </row>
    <row r="95" spans="1:18" s="8" customFormat="1" x14ac:dyDescent="0.2">
      <c r="A95" s="99"/>
      <c r="B95" s="124"/>
      <c r="C95" s="125"/>
      <c r="D95" s="125"/>
      <c r="P95" s="94"/>
      <c r="Q95" s="94"/>
      <c r="R95" s="94"/>
    </row>
    <row r="96" spans="1:18" s="8" customFormat="1" x14ac:dyDescent="0.2">
      <c r="A96" s="99"/>
      <c r="B96" s="124"/>
      <c r="C96" s="125"/>
      <c r="D96" s="125"/>
      <c r="P96" s="94"/>
      <c r="Q96" s="94"/>
      <c r="R96" s="94"/>
    </row>
    <row r="97" spans="1:18" s="8" customFormat="1" x14ac:dyDescent="0.2">
      <c r="A97" s="99"/>
      <c r="B97" s="124"/>
      <c r="C97" s="125"/>
      <c r="D97" s="125"/>
      <c r="P97" s="94"/>
      <c r="Q97" s="94"/>
      <c r="R97" s="94"/>
    </row>
    <row r="98" spans="1:18" s="8" customFormat="1" x14ac:dyDescent="0.2">
      <c r="A98" s="99"/>
      <c r="P98" s="94"/>
      <c r="Q98" s="94"/>
      <c r="R98" s="94"/>
    </row>
    <row r="99" spans="1:18" s="8" customFormat="1" x14ac:dyDescent="0.2">
      <c r="A99" s="99"/>
      <c r="P99" s="94"/>
      <c r="Q99" s="94"/>
      <c r="R99" s="94"/>
    </row>
    <row r="100" spans="1:18" s="8" customFormat="1" x14ac:dyDescent="0.2">
      <c r="A100" s="99"/>
      <c r="P100" s="94"/>
      <c r="Q100" s="94"/>
      <c r="R100" s="94"/>
    </row>
    <row r="101" spans="1:18" s="8" customFormat="1" x14ac:dyDescent="0.2">
      <c r="A101" s="99"/>
      <c r="P101" s="94"/>
      <c r="Q101" s="94"/>
      <c r="R101" s="94"/>
    </row>
    <row r="102" spans="1:18" s="8" customFormat="1" x14ac:dyDescent="0.2">
      <c r="A102" s="133"/>
      <c r="P102" s="94"/>
      <c r="Q102" s="94"/>
      <c r="R102" s="94"/>
    </row>
    <row r="103" spans="1:18" s="8" customFormat="1" x14ac:dyDescent="0.2">
      <c r="B103" s="134"/>
      <c r="C103" s="134"/>
      <c r="D103" s="134"/>
      <c r="P103" s="94"/>
      <c r="Q103" s="94"/>
      <c r="R103" s="94"/>
    </row>
    <row r="104" spans="1:18" s="8" customFormat="1" x14ac:dyDescent="0.2">
      <c r="A104" s="99"/>
      <c r="B104" s="124"/>
      <c r="C104" s="125"/>
      <c r="D104" s="125"/>
      <c r="P104" s="94"/>
      <c r="Q104" s="94"/>
      <c r="R104" s="94"/>
    </row>
    <row r="105" spans="1:18" s="8" customFormat="1" x14ac:dyDescent="0.2">
      <c r="A105" s="99"/>
      <c r="B105" s="124"/>
      <c r="C105" s="125"/>
      <c r="D105" s="125"/>
      <c r="P105" s="94"/>
      <c r="Q105" s="94"/>
      <c r="R105" s="94"/>
    </row>
    <row r="106" spans="1:18" s="8" customFormat="1" x14ac:dyDescent="0.2">
      <c r="A106" s="99"/>
      <c r="B106" s="124"/>
      <c r="C106" s="125"/>
      <c r="D106" s="125"/>
      <c r="P106" s="94"/>
      <c r="Q106" s="94"/>
      <c r="R106" s="94"/>
    </row>
    <row r="107" spans="1:18" s="8" customFormat="1" x14ac:dyDescent="0.2">
      <c r="A107" s="99"/>
      <c r="B107" s="124"/>
      <c r="C107" s="125"/>
      <c r="D107" s="125"/>
      <c r="P107" s="94"/>
      <c r="Q107" s="94"/>
      <c r="R107" s="94"/>
    </row>
    <row r="108" spans="1:18" s="8" customFormat="1" x14ac:dyDescent="0.2">
      <c r="A108" s="99"/>
      <c r="B108" s="124"/>
      <c r="C108" s="125"/>
      <c r="D108" s="125"/>
      <c r="P108" s="94"/>
      <c r="Q108" s="94"/>
      <c r="R108" s="94"/>
    </row>
    <row r="109" spans="1:18" s="8" customFormat="1" x14ac:dyDescent="0.2">
      <c r="A109" s="99"/>
      <c r="B109" s="124"/>
      <c r="C109" s="125"/>
      <c r="D109" s="125"/>
      <c r="P109" s="94"/>
      <c r="Q109" s="94"/>
      <c r="R109" s="94"/>
    </row>
    <row r="110" spans="1:18" s="8" customFormat="1" x14ac:dyDescent="0.2">
      <c r="A110" s="99"/>
      <c r="B110" s="124"/>
      <c r="C110" s="125"/>
      <c r="D110" s="125"/>
      <c r="P110" s="94"/>
      <c r="Q110" s="94"/>
      <c r="R110" s="94"/>
    </row>
    <row r="111" spans="1:18" s="8" customFormat="1" x14ac:dyDescent="0.2">
      <c r="A111" s="99"/>
      <c r="B111" s="124"/>
      <c r="C111" s="125"/>
      <c r="D111" s="125"/>
      <c r="P111" s="94"/>
      <c r="Q111" s="94"/>
      <c r="R111" s="94"/>
    </row>
    <row r="112" spans="1:18" s="8" customFormat="1" x14ac:dyDescent="0.2">
      <c r="A112" s="99"/>
      <c r="B112" s="124"/>
      <c r="C112" s="125"/>
      <c r="D112" s="125"/>
      <c r="P112" s="94"/>
      <c r="Q112" s="94"/>
      <c r="R112" s="94"/>
    </row>
    <row r="113" spans="1:18" s="8" customFormat="1" x14ac:dyDescent="0.2">
      <c r="A113" s="99"/>
      <c r="B113" s="124"/>
      <c r="C113" s="125"/>
      <c r="D113" s="125"/>
      <c r="P113" s="94"/>
      <c r="Q113" s="94"/>
      <c r="R113" s="94"/>
    </row>
    <row r="114" spans="1:18" s="8" customFormat="1" x14ac:dyDescent="0.2">
      <c r="A114" s="99"/>
      <c r="B114" s="124"/>
      <c r="C114" s="125"/>
      <c r="D114" s="125"/>
      <c r="P114" s="94"/>
      <c r="Q114" s="94"/>
      <c r="R114" s="94"/>
    </row>
    <row r="115" spans="1:18" s="8" customFormat="1" x14ac:dyDescent="0.2">
      <c r="A115" s="99"/>
      <c r="C115" s="125"/>
      <c r="D115" s="125"/>
      <c r="P115" s="94"/>
      <c r="Q115" s="94"/>
      <c r="R115" s="94"/>
    </row>
    <row r="116" spans="1:18" s="8" customFormat="1" x14ac:dyDescent="0.2">
      <c r="A116" s="99"/>
      <c r="B116" s="124"/>
      <c r="C116" s="125"/>
      <c r="D116" s="125"/>
      <c r="P116" s="94"/>
      <c r="Q116" s="94"/>
      <c r="R116" s="94"/>
    </row>
    <row r="117" spans="1:18" s="8" customFormat="1" x14ac:dyDescent="0.2">
      <c r="A117" s="99"/>
      <c r="B117" s="124"/>
      <c r="C117" s="125"/>
      <c r="D117" s="125"/>
      <c r="P117" s="94"/>
      <c r="Q117" s="94"/>
      <c r="R117" s="94"/>
    </row>
    <row r="118" spans="1:18" s="8" customFormat="1" x14ac:dyDescent="0.2">
      <c r="A118" s="99"/>
      <c r="B118" s="124"/>
      <c r="C118" s="125"/>
      <c r="D118" s="125"/>
      <c r="P118" s="94"/>
      <c r="Q118" s="94"/>
      <c r="R118" s="94"/>
    </row>
    <row r="119" spans="1:18" s="8" customFormat="1" x14ac:dyDescent="0.2">
      <c r="A119" s="99"/>
      <c r="B119" s="124"/>
      <c r="C119" s="125"/>
      <c r="D119" s="125"/>
      <c r="P119" s="94"/>
      <c r="Q119" s="94"/>
      <c r="R119" s="94"/>
    </row>
    <row r="120" spans="1:18" s="8" customFormat="1" x14ac:dyDescent="0.2">
      <c r="A120" s="99"/>
      <c r="B120" s="124"/>
      <c r="C120" s="125"/>
      <c r="D120" s="125"/>
      <c r="P120" s="94"/>
      <c r="Q120" s="94"/>
      <c r="R120" s="94"/>
    </row>
    <row r="121" spans="1:18" s="8" customFormat="1" x14ac:dyDescent="0.2">
      <c r="A121" s="99"/>
      <c r="P121" s="94"/>
      <c r="Q121" s="94"/>
      <c r="R121" s="94"/>
    </row>
    <row r="122" spans="1:18" s="8" customFormat="1" x14ac:dyDescent="0.2">
      <c r="A122" s="99"/>
      <c r="P122" s="94"/>
      <c r="Q122" s="94"/>
      <c r="R122" s="94"/>
    </row>
    <row r="123" spans="1:18" s="8" customFormat="1" x14ac:dyDescent="0.2">
      <c r="A123" s="99"/>
      <c r="P123" s="94"/>
      <c r="Q123" s="94"/>
      <c r="R123" s="94"/>
    </row>
    <row r="124" spans="1:18" s="8" customFormat="1" x14ac:dyDescent="0.2">
      <c r="A124" s="99"/>
      <c r="P124" s="94"/>
      <c r="Q124" s="94"/>
      <c r="R124" s="94"/>
    </row>
    <row r="125" spans="1:18" s="8" customFormat="1" x14ac:dyDescent="0.2">
      <c r="P125" s="94"/>
      <c r="Q125" s="94"/>
      <c r="R125" s="94"/>
    </row>
    <row r="126" spans="1:18" s="8" customFormat="1" x14ac:dyDescent="0.2">
      <c r="P126" s="94"/>
      <c r="Q126" s="94"/>
      <c r="R126" s="94"/>
    </row>
    <row r="127" spans="1:18" s="8" customFormat="1" x14ac:dyDescent="0.2">
      <c r="A127" s="99"/>
      <c r="P127" s="94"/>
      <c r="Q127" s="94"/>
      <c r="R127" s="94"/>
    </row>
    <row r="128" spans="1:18" s="8" customFormat="1" x14ac:dyDescent="0.2">
      <c r="A128" s="99"/>
      <c r="P128" s="94"/>
      <c r="Q128" s="94"/>
      <c r="R128" s="94"/>
    </row>
    <row r="129" spans="1:18" s="8" customFormat="1" x14ac:dyDescent="0.2">
      <c r="A129" s="99"/>
      <c r="P129" s="94"/>
      <c r="Q129" s="94"/>
      <c r="R129" s="94"/>
    </row>
    <row r="130" spans="1:18" s="8" customFormat="1" x14ac:dyDescent="0.2">
      <c r="A130" s="99"/>
      <c r="P130" s="94"/>
      <c r="Q130" s="94"/>
      <c r="R130" s="94"/>
    </row>
    <row r="131" spans="1:18" s="8" customFormat="1" x14ac:dyDescent="0.2">
      <c r="A131" s="99"/>
      <c r="P131" s="94"/>
      <c r="Q131" s="94"/>
      <c r="R131" s="94"/>
    </row>
    <row r="132" spans="1:18" s="8" customFormat="1" x14ac:dyDescent="0.2">
      <c r="A132" s="99"/>
      <c r="P132" s="94"/>
      <c r="Q132" s="94"/>
      <c r="R132" s="94"/>
    </row>
    <row r="133" spans="1:18" s="8" customFormat="1" x14ac:dyDescent="0.2">
      <c r="A133" s="99"/>
      <c r="P133" s="94"/>
      <c r="Q133" s="94"/>
      <c r="R133" s="94"/>
    </row>
    <row r="134" spans="1:18" s="8" customFormat="1" x14ac:dyDescent="0.2">
      <c r="A134" s="99"/>
      <c r="P134" s="94"/>
      <c r="Q134" s="94"/>
      <c r="R134" s="94"/>
    </row>
    <row r="135" spans="1:18" s="8" customFormat="1" x14ac:dyDescent="0.2">
      <c r="A135" s="99"/>
      <c r="P135" s="94"/>
      <c r="Q135" s="94"/>
      <c r="R135" s="94"/>
    </row>
    <row r="136" spans="1:18" s="8" customFormat="1" x14ac:dyDescent="0.2">
      <c r="A136" s="99"/>
      <c r="P136" s="94"/>
      <c r="Q136" s="94"/>
      <c r="R136" s="94"/>
    </row>
    <row r="137" spans="1:18" s="8" customFormat="1" x14ac:dyDescent="0.2">
      <c r="A137" s="99"/>
      <c r="P137" s="94"/>
      <c r="Q137" s="94"/>
      <c r="R137" s="94"/>
    </row>
    <row r="138" spans="1:18" s="8" customFormat="1" x14ac:dyDescent="0.2">
      <c r="A138" s="99"/>
      <c r="P138" s="94"/>
      <c r="Q138" s="94"/>
      <c r="R138" s="94"/>
    </row>
    <row r="139" spans="1:18" s="8" customFormat="1" x14ac:dyDescent="0.2">
      <c r="A139" s="99"/>
      <c r="P139" s="94"/>
      <c r="Q139" s="94"/>
      <c r="R139" s="94"/>
    </row>
    <row r="140" spans="1:18" s="8" customFormat="1" x14ac:dyDescent="0.2">
      <c r="A140" s="99"/>
      <c r="P140" s="94"/>
      <c r="Q140" s="94"/>
      <c r="R140" s="94"/>
    </row>
    <row r="141" spans="1:18" s="8" customFormat="1" x14ac:dyDescent="0.2">
      <c r="A141" s="99"/>
      <c r="P141" s="94"/>
      <c r="Q141" s="94"/>
      <c r="R141" s="94"/>
    </row>
    <row r="142" spans="1:18" s="8" customFormat="1" x14ac:dyDescent="0.2">
      <c r="A142" s="99"/>
      <c r="P142" s="94"/>
      <c r="Q142" s="94"/>
      <c r="R142" s="94"/>
    </row>
    <row r="143" spans="1:18" s="8" customFormat="1" x14ac:dyDescent="0.2">
      <c r="A143" s="99"/>
      <c r="P143" s="94"/>
      <c r="Q143" s="94"/>
      <c r="R143" s="94"/>
    </row>
    <row r="144" spans="1:18" s="8" customFormat="1" x14ac:dyDescent="0.2">
      <c r="P144" s="94"/>
      <c r="Q144" s="94"/>
      <c r="R144" s="94"/>
    </row>
    <row r="145" spans="1:18" s="8" customFormat="1" x14ac:dyDescent="0.2">
      <c r="P145" s="94"/>
      <c r="Q145" s="94"/>
      <c r="R145" s="94"/>
    </row>
    <row r="146" spans="1:18" s="8" customFormat="1" x14ac:dyDescent="0.2">
      <c r="A146" s="99"/>
      <c r="P146" s="94"/>
      <c r="Q146" s="94"/>
      <c r="R146" s="94"/>
    </row>
    <row r="147" spans="1:18" s="8" customFormat="1" x14ac:dyDescent="0.2">
      <c r="A147" s="99"/>
      <c r="P147" s="94"/>
      <c r="Q147" s="94"/>
      <c r="R147" s="94"/>
    </row>
    <row r="148" spans="1:18" s="8" customFormat="1" x14ac:dyDescent="0.2">
      <c r="A148" s="99"/>
      <c r="P148" s="94"/>
      <c r="Q148" s="94"/>
      <c r="R148" s="94"/>
    </row>
    <row r="149" spans="1:18" s="8" customFormat="1" x14ac:dyDescent="0.2">
      <c r="A149" s="99"/>
      <c r="P149" s="94"/>
      <c r="Q149" s="94"/>
      <c r="R149" s="94"/>
    </row>
    <row r="150" spans="1:18" s="8" customFormat="1" x14ac:dyDescent="0.2">
      <c r="A150" s="99"/>
      <c r="P150" s="94"/>
      <c r="Q150" s="94"/>
      <c r="R150" s="94"/>
    </row>
    <row r="151" spans="1:18" s="8" customFormat="1" x14ac:dyDescent="0.2">
      <c r="A151" s="99"/>
      <c r="P151" s="94"/>
      <c r="Q151" s="94"/>
      <c r="R151" s="94"/>
    </row>
    <row r="152" spans="1:18" s="8" customFormat="1" x14ac:dyDescent="0.2">
      <c r="A152" s="99"/>
      <c r="P152" s="94"/>
      <c r="Q152" s="94"/>
      <c r="R152" s="94"/>
    </row>
    <row r="153" spans="1:18" s="8" customFormat="1" x14ac:dyDescent="0.2">
      <c r="A153" s="99"/>
      <c r="P153" s="94"/>
      <c r="Q153" s="94"/>
      <c r="R153" s="94"/>
    </row>
    <row r="154" spans="1:18" s="8" customFormat="1" x14ac:dyDescent="0.2">
      <c r="A154" s="99"/>
      <c r="P154" s="94"/>
      <c r="Q154" s="94"/>
      <c r="R154" s="94"/>
    </row>
    <row r="155" spans="1:18" s="8" customFormat="1" x14ac:dyDescent="0.2">
      <c r="A155" s="99"/>
      <c r="P155" s="94"/>
      <c r="Q155" s="94"/>
      <c r="R155" s="94"/>
    </row>
    <row r="156" spans="1:18" s="8" customFormat="1" x14ac:dyDescent="0.2">
      <c r="A156" s="99"/>
      <c r="P156" s="94"/>
      <c r="Q156" s="94"/>
      <c r="R156" s="94"/>
    </row>
    <row r="157" spans="1:18" s="8" customFormat="1" x14ac:dyDescent="0.2">
      <c r="A157" s="99"/>
      <c r="P157" s="94"/>
      <c r="Q157" s="94"/>
      <c r="R157" s="94"/>
    </row>
    <row r="158" spans="1:18" s="8" customFormat="1" x14ac:dyDescent="0.2">
      <c r="A158" s="99"/>
      <c r="P158" s="94"/>
      <c r="Q158" s="94"/>
      <c r="R158" s="94"/>
    </row>
    <row r="159" spans="1:18" s="8" customFormat="1" x14ac:dyDescent="0.2">
      <c r="A159" s="99"/>
      <c r="P159" s="94"/>
      <c r="Q159" s="94"/>
      <c r="R159" s="94"/>
    </row>
    <row r="160" spans="1:18" s="8" customFormat="1" x14ac:dyDescent="0.2">
      <c r="A160" s="99"/>
      <c r="P160" s="94"/>
      <c r="Q160" s="94"/>
      <c r="R160" s="94"/>
    </row>
    <row r="161" spans="1:18" s="8" customFormat="1" x14ac:dyDescent="0.2">
      <c r="A161" s="99"/>
      <c r="P161" s="94"/>
      <c r="Q161" s="94"/>
      <c r="R161" s="94"/>
    </row>
    <row r="162" spans="1:18" s="8" customFormat="1" x14ac:dyDescent="0.2">
      <c r="A162" s="99"/>
      <c r="P162" s="94"/>
      <c r="Q162" s="94"/>
      <c r="R162" s="94"/>
    </row>
    <row r="163" spans="1:18" s="8" customFormat="1" x14ac:dyDescent="0.2">
      <c r="P163" s="94"/>
      <c r="Q163" s="94"/>
      <c r="R163" s="94"/>
    </row>
    <row r="164" spans="1:18" s="8" customFormat="1" x14ac:dyDescent="0.2">
      <c r="P164" s="94"/>
      <c r="Q164" s="94"/>
      <c r="R164" s="94"/>
    </row>
    <row r="165" spans="1:18" s="8" customFormat="1" x14ac:dyDescent="0.2">
      <c r="A165" s="99"/>
      <c r="P165" s="94"/>
      <c r="Q165" s="94"/>
      <c r="R165" s="94"/>
    </row>
    <row r="166" spans="1:18" s="8" customFormat="1" x14ac:dyDescent="0.2">
      <c r="A166" s="99"/>
      <c r="P166" s="94"/>
      <c r="Q166" s="94"/>
      <c r="R166" s="94"/>
    </row>
    <row r="167" spans="1:18" s="8" customFormat="1" x14ac:dyDescent="0.2">
      <c r="A167" s="99"/>
      <c r="P167" s="94"/>
      <c r="Q167" s="94"/>
      <c r="R167" s="94"/>
    </row>
    <row r="168" spans="1:18" s="8" customFormat="1" x14ac:dyDescent="0.2">
      <c r="A168" s="99"/>
      <c r="P168" s="94"/>
      <c r="Q168" s="94"/>
      <c r="R168" s="94"/>
    </row>
    <row r="169" spans="1:18" s="8" customFormat="1" x14ac:dyDescent="0.2">
      <c r="A169" s="99"/>
      <c r="P169" s="94"/>
      <c r="Q169" s="94"/>
      <c r="R169" s="94"/>
    </row>
    <row r="170" spans="1:18" s="8" customFormat="1" x14ac:dyDescent="0.2">
      <c r="A170" s="99"/>
      <c r="P170" s="94"/>
      <c r="Q170" s="94"/>
      <c r="R170" s="94"/>
    </row>
    <row r="171" spans="1:18" s="8" customFormat="1" x14ac:dyDescent="0.2">
      <c r="A171" s="99"/>
      <c r="P171" s="94"/>
      <c r="Q171" s="94"/>
      <c r="R171" s="94"/>
    </row>
    <row r="172" spans="1:18" s="8" customFormat="1" x14ac:dyDescent="0.2">
      <c r="A172" s="99"/>
      <c r="P172" s="94"/>
      <c r="Q172" s="94"/>
      <c r="R172" s="94"/>
    </row>
    <row r="173" spans="1:18" s="8" customFormat="1" x14ac:dyDescent="0.2">
      <c r="A173" s="99"/>
      <c r="P173" s="94"/>
      <c r="Q173" s="94"/>
      <c r="R173" s="94"/>
    </row>
    <row r="174" spans="1:18" s="8" customFormat="1" x14ac:dyDescent="0.2">
      <c r="A174" s="99"/>
      <c r="P174" s="94"/>
      <c r="Q174" s="94"/>
      <c r="R174" s="94"/>
    </row>
    <row r="175" spans="1:18" s="8" customFormat="1" x14ac:dyDescent="0.2">
      <c r="A175" s="99"/>
      <c r="P175" s="94"/>
      <c r="Q175" s="94"/>
      <c r="R175" s="94"/>
    </row>
    <row r="176" spans="1:18" s="8" customFormat="1" x14ac:dyDescent="0.2">
      <c r="A176" s="99"/>
      <c r="P176" s="94"/>
      <c r="Q176" s="94"/>
      <c r="R176" s="94"/>
    </row>
    <row r="177" spans="1:18" s="8" customFormat="1" x14ac:dyDescent="0.2">
      <c r="A177" s="99"/>
      <c r="P177" s="94"/>
      <c r="Q177" s="94"/>
      <c r="R177" s="94"/>
    </row>
    <row r="178" spans="1:18" x14ac:dyDescent="0.2">
      <c r="A178" s="97"/>
    </row>
    <row r="179" spans="1:18" x14ac:dyDescent="0.2">
      <c r="A179" s="97"/>
    </row>
    <row r="180" spans="1:18" x14ac:dyDescent="0.2">
      <c r="A180" s="97"/>
    </row>
    <row r="181" spans="1:18" x14ac:dyDescent="0.2">
      <c r="A181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  <pageSetUpPr fitToPage="1"/>
  </sheetPr>
  <dimension ref="A1:M120"/>
  <sheetViews>
    <sheetView showGridLines="0" zoomScaleNormal="100" workbookViewId="0">
      <selection activeCell="N1" sqref="N1"/>
    </sheetView>
  </sheetViews>
  <sheetFormatPr defaultRowHeight="12.75" x14ac:dyDescent="0.2"/>
  <cols>
    <col min="1" max="1" width="37.140625" style="3" customWidth="1"/>
    <col min="2" max="2" width="8.7109375" style="3" customWidth="1"/>
    <col min="3" max="6" width="7.7109375" style="3" customWidth="1"/>
    <col min="7" max="7" width="10.28515625" style="3" customWidth="1"/>
    <col min="8" max="8" width="7.7109375" style="3" customWidth="1"/>
    <col min="9" max="9" width="9.7109375" style="3" customWidth="1"/>
    <col min="10" max="11" width="7.7109375" style="8" customWidth="1"/>
    <col min="12" max="12" width="10.7109375" style="8" customWidth="1"/>
    <col min="13" max="13" width="7.7109375" style="8" customWidth="1"/>
    <col min="14" max="16384" width="9.140625" style="3"/>
  </cols>
  <sheetData>
    <row r="1" spans="1:13" ht="15" customHeight="1" x14ac:dyDescent="0.2">
      <c r="A1" s="64" t="s">
        <v>522</v>
      </c>
      <c r="B1" s="97"/>
      <c r="C1" s="97"/>
      <c r="D1" s="97"/>
      <c r="E1" s="97"/>
      <c r="F1" s="97"/>
      <c r="G1" s="97"/>
      <c r="H1" s="98"/>
      <c r="I1" s="97"/>
      <c r="J1" s="99"/>
      <c r="K1" s="99"/>
      <c r="L1" s="99"/>
      <c r="M1" s="99"/>
    </row>
    <row r="2" spans="1:13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4"/>
      <c r="K2" s="104"/>
      <c r="L2" s="104"/>
      <c r="M2" s="104"/>
    </row>
    <row r="3" spans="1:13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104"/>
    </row>
    <row r="4" spans="1:13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4"/>
      <c r="K4" s="104"/>
      <c r="L4" s="104"/>
      <c r="M4" s="104"/>
    </row>
    <row r="5" spans="1:13" ht="39" customHeight="1" x14ac:dyDescent="0.2">
      <c r="A5" s="744" t="s">
        <v>68</v>
      </c>
      <c r="B5" s="735" t="s">
        <v>41</v>
      </c>
      <c r="C5" s="745" t="s">
        <v>30</v>
      </c>
      <c r="D5" s="745" t="s">
        <v>32</v>
      </c>
      <c r="E5" s="745" t="s">
        <v>34</v>
      </c>
      <c r="F5" s="745" t="s">
        <v>36</v>
      </c>
      <c r="G5" s="745" t="s">
        <v>37</v>
      </c>
      <c r="H5" s="745" t="s">
        <v>39</v>
      </c>
      <c r="I5" s="745" t="s">
        <v>42</v>
      </c>
      <c r="J5" s="745" t="s">
        <v>44</v>
      </c>
      <c r="K5" s="745" t="s">
        <v>45</v>
      </c>
      <c r="L5" s="745" t="s">
        <v>47</v>
      </c>
      <c r="M5" s="746" t="s">
        <v>49</v>
      </c>
    </row>
    <row r="6" spans="1:13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13" ht="19.5" customHeight="1" x14ac:dyDescent="0.3">
      <c r="A7" s="114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3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1:13" ht="12.75" customHeight="1" x14ac:dyDescent="0.2">
      <c r="A9" s="135" t="s">
        <v>189</v>
      </c>
      <c r="B9" s="116" t="s">
        <v>14</v>
      </c>
      <c r="C9" s="116" t="s">
        <v>14</v>
      </c>
      <c r="D9" s="116" t="s">
        <v>14</v>
      </c>
      <c r="E9" s="116" t="s">
        <v>14</v>
      </c>
      <c r="F9" s="116" t="s">
        <v>14</v>
      </c>
      <c r="G9" s="116" t="s">
        <v>14</v>
      </c>
      <c r="H9" s="116" t="s">
        <v>14</v>
      </c>
      <c r="I9" s="116">
        <v>308.020263671875</v>
      </c>
      <c r="J9" s="116" t="s">
        <v>14</v>
      </c>
      <c r="K9" s="116" t="s">
        <v>14</v>
      </c>
      <c r="L9" s="116" t="s">
        <v>14</v>
      </c>
      <c r="M9" s="118">
        <v>308.020263671875</v>
      </c>
    </row>
    <row r="10" spans="1:13" ht="12.75" customHeight="1" x14ac:dyDescent="0.2">
      <c r="A10" s="136" t="s">
        <v>190</v>
      </c>
      <c r="B10" s="121" t="s">
        <v>14</v>
      </c>
      <c r="C10" s="121" t="s">
        <v>14</v>
      </c>
      <c r="D10" s="121" t="s">
        <v>14</v>
      </c>
      <c r="E10" s="121">
        <v>4438.8495826721191</v>
      </c>
      <c r="F10" s="121">
        <v>20.240495681762695</v>
      </c>
      <c r="G10" s="121" t="s">
        <v>14</v>
      </c>
      <c r="H10" s="121" t="s">
        <v>14</v>
      </c>
      <c r="I10" s="121">
        <v>805.6146821975708</v>
      </c>
      <c r="J10" s="121" t="s">
        <v>14</v>
      </c>
      <c r="K10" s="121" t="s">
        <v>14</v>
      </c>
      <c r="L10" s="121">
        <v>1664.423285484314</v>
      </c>
      <c r="M10" s="118">
        <v>6929.1280460357666</v>
      </c>
    </row>
    <row r="11" spans="1:13" ht="12.75" customHeight="1" x14ac:dyDescent="0.2">
      <c r="A11" s="136" t="s">
        <v>191</v>
      </c>
      <c r="B11" s="121" t="s">
        <v>14</v>
      </c>
      <c r="C11" s="121" t="s">
        <v>14</v>
      </c>
      <c r="D11" s="121">
        <v>398.5</v>
      </c>
      <c r="E11" s="121" t="s">
        <v>14</v>
      </c>
      <c r="F11" s="121" t="s">
        <v>14</v>
      </c>
      <c r="G11" s="121" t="s">
        <v>14</v>
      </c>
      <c r="H11" s="121" t="s">
        <v>14</v>
      </c>
      <c r="I11" s="121" t="s">
        <v>14</v>
      </c>
      <c r="J11" s="121" t="s">
        <v>14</v>
      </c>
      <c r="K11" s="121" t="s">
        <v>14</v>
      </c>
      <c r="L11" s="121" t="s">
        <v>14</v>
      </c>
      <c r="M11" s="118">
        <v>398.5</v>
      </c>
    </row>
    <row r="12" spans="1:13" ht="12.75" customHeight="1" x14ac:dyDescent="0.2">
      <c r="A12" s="136" t="s">
        <v>192</v>
      </c>
      <c r="B12" s="121">
        <v>2298.7474365234375</v>
      </c>
      <c r="C12" s="121">
        <v>130.30850219726563</v>
      </c>
      <c r="D12" s="121" t="s">
        <v>14</v>
      </c>
      <c r="E12" s="121">
        <v>3560.2417850494385</v>
      </c>
      <c r="F12" s="121">
        <v>33.353622436523438</v>
      </c>
      <c r="G12" s="121">
        <v>34.255775451660156</v>
      </c>
      <c r="H12" s="121">
        <v>138.80650329589844</v>
      </c>
      <c r="I12" s="121">
        <v>2224.3894376754761</v>
      </c>
      <c r="J12" s="121">
        <v>157.49640369415283</v>
      </c>
      <c r="K12" s="121">
        <v>44.380001068115234</v>
      </c>
      <c r="L12" s="121">
        <v>1098.5671243667603</v>
      </c>
      <c r="M12" s="118">
        <v>9720.546591758728</v>
      </c>
    </row>
    <row r="13" spans="1:13" ht="12.75" customHeight="1" x14ac:dyDescent="0.2">
      <c r="A13" s="136" t="s">
        <v>193</v>
      </c>
      <c r="B13" s="121" t="s">
        <v>14</v>
      </c>
      <c r="C13" s="121" t="s">
        <v>14</v>
      </c>
      <c r="D13" s="121">
        <v>797</v>
      </c>
      <c r="E13" s="121" t="s">
        <v>14</v>
      </c>
      <c r="F13" s="121" t="s">
        <v>14</v>
      </c>
      <c r="G13" s="121" t="s">
        <v>14</v>
      </c>
      <c r="H13" s="121" t="s">
        <v>14</v>
      </c>
      <c r="I13" s="121" t="s">
        <v>14</v>
      </c>
      <c r="J13" s="121" t="s">
        <v>14</v>
      </c>
      <c r="K13" s="121" t="s">
        <v>14</v>
      </c>
      <c r="L13" s="121" t="s">
        <v>14</v>
      </c>
      <c r="M13" s="118">
        <v>797</v>
      </c>
    </row>
    <row r="14" spans="1:13" s="8" customFormat="1" ht="3.75" customHeight="1" x14ac:dyDescent="0.2">
      <c r="A14" s="99"/>
      <c r="C14" s="139"/>
    </row>
    <row r="15" spans="1:13" s="8" customFormat="1" x14ac:dyDescent="0.2">
      <c r="A15" s="747" t="s">
        <v>194</v>
      </c>
      <c r="B15" s="748">
        <v>2298.7474365234375</v>
      </c>
      <c r="C15" s="748">
        <v>130.30850219726563</v>
      </c>
      <c r="D15" s="748">
        <v>1195.5</v>
      </c>
      <c r="E15" s="748">
        <v>7999.0913677215576</v>
      </c>
      <c r="F15" s="748">
        <v>53.594118118286133</v>
      </c>
      <c r="G15" s="748">
        <v>34.255775451660156</v>
      </c>
      <c r="H15" s="748">
        <v>138.80650329589844</v>
      </c>
      <c r="I15" s="748">
        <v>3338.0243835449219</v>
      </c>
      <c r="J15" s="748">
        <v>157.49640369415283</v>
      </c>
      <c r="K15" s="749">
        <v>44.380001068115234</v>
      </c>
      <c r="L15" s="749">
        <v>2762.9904098510742</v>
      </c>
      <c r="M15" s="749">
        <v>18153.19490146637</v>
      </c>
    </row>
    <row r="16" spans="1:13" s="8" customFormat="1" x14ac:dyDescent="0.2">
      <c r="A16" s="133"/>
      <c r="B16" s="139"/>
    </row>
    <row r="17" spans="1:13" s="8" customFormat="1" ht="18.75" x14ac:dyDescent="0.3">
      <c r="A17" s="114" t="s">
        <v>55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1:13" s="8" customFormat="1" ht="3.75" customHeight="1" x14ac:dyDescent="0.2">
      <c r="A18" s="112"/>
      <c r="B18" s="140"/>
      <c r="C18" s="140"/>
      <c r="D18" s="140"/>
      <c r="E18" s="140"/>
      <c r="F18" s="140"/>
      <c r="G18" s="140"/>
      <c r="H18" s="140"/>
      <c r="I18" s="140"/>
      <c r="J18" s="140"/>
      <c r="K18" s="140"/>
    </row>
    <row r="19" spans="1:13" s="8" customFormat="1" x14ac:dyDescent="0.2">
      <c r="A19" s="141" t="s">
        <v>195</v>
      </c>
      <c r="B19" s="116">
        <v>3548.5247268676758</v>
      </c>
      <c r="C19" s="116" t="s">
        <v>14</v>
      </c>
      <c r="D19" s="116" t="s">
        <v>14</v>
      </c>
      <c r="E19" s="116">
        <v>1772.1363639831543</v>
      </c>
      <c r="F19" s="116" t="s">
        <v>14</v>
      </c>
      <c r="G19" s="116" t="s">
        <v>14</v>
      </c>
      <c r="H19" s="116" t="s">
        <v>14</v>
      </c>
      <c r="I19" s="116" t="s">
        <v>14</v>
      </c>
      <c r="J19" s="116" t="s">
        <v>14</v>
      </c>
      <c r="K19" s="116">
        <v>197.39118576049805</v>
      </c>
      <c r="L19" s="116" t="s">
        <v>14</v>
      </c>
      <c r="M19" s="142">
        <v>5518.0522766113281</v>
      </c>
    </row>
    <row r="20" spans="1:13" s="8" customFormat="1" ht="3.75" customHeight="1" x14ac:dyDescent="0.2">
      <c r="A20" s="143"/>
      <c r="B20" s="144"/>
      <c r="C20" s="144"/>
      <c r="D20" s="145"/>
      <c r="E20" s="144"/>
      <c r="F20" s="144"/>
      <c r="G20" s="144"/>
      <c r="H20" s="144"/>
      <c r="I20" s="144"/>
      <c r="J20" s="144"/>
      <c r="K20" s="146"/>
      <c r="L20" s="144"/>
      <c r="M20" s="147"/>
    </row>
    <row r="21" spans="1:13" s="8" customFormat="1" x14ac:dyDescent="0.2">
      <c r="A21" s="750" t="s">
        <v>196</v>
      </c>
      <c r="B21" s="751">
        <v>3548.5247268676758</v>
      </c>
      <c r="C21" s="751" t="s">
        <v>14</v>
      </c>
      <c r="D21" s="751" t="s">
        <v>14</v>
      </c>
      <c r="E21" s="751">
        <v>1772.1363639831543</v>
      </c>
      <c r="F21" s="751" t="s">
        <v>14</v>
      </c>
      <c r="G21" s="751" t="s">
        <v>14</v>
      </c>
      <c r="H21" s="751" t="s">
        <v>14</v>
      </c>
      <c r="I21" s="751" t="s">
        <v>14</v>
      </c>
      <c r="J21" s="751" t="s">
        <v>14</v>
      </c>
      <c r="K21" s="751">
        <v>197.39118576049805</v>
      </c>
      <c r="L21" s="751" t="s">
        <v>14</v>
      </c>
      <c r="M21" s="752">
        <v>5518.0522766113281</v>
      </c>
    </row>
    <row r="22" spans="1:13" s="8" customFormat="1" x14ac:dyDescent="0.2">
      <c r="A22" s="99"/>
      <c r="B22" s="138"/>
    </row>
    <row r="23" spans="1:13" s="8" customFormat="1" x14ac:dyDescent="0.2">
      <c r="A23" s="99"/>
      <c r="B23" s="138"/>
    </row>
    <row r="24" spans="1:13" s="8" customFormat="1" x14ac:dyDescent="0.2">
      <c r="A24" s="99"/>
      <c r="B24" s="125"/>
    </row>
    <row r="25" spans="1:13" s="8" customFormat="1" x14ac:dyDescent="0.2">
      <c r="A25" s="99"/>
      <c r="B25" s="125"/>
    </row>
    <row r="26" spans="1:13" s="8" customFormat="1" x14ac:dyDescent="0.2">
      <c r="A26" s="99"/>
      <c r="B26" s="125"/>
    </row>
    <row r="27" spans="1:13" s="8" customFormat="1" x14ac:dyDescent="0.2">
      <c r="A27" s="99"/>
      <c r="B27" s="125"/>
    </row>
    <row r="28" spans="1:13" s="8" customFormat="1" x14ac:dyDescent="0.2">
      <c r="A28" s="99"/>
      <c r="B28" s="125"/>
    </row>
    <row r="29" spans="1:13" s="8" customFormat="1" ht="15" x14ac:dyDescent="0.3">
      <c r="A29" s="126"/>
      <c r="B29" s="128"/>
    </row>
    <row r="30" spans="1:13" s="8" customFormat="1" ht="15" x14ac:dyDescent="0.3">
      <c r="A30" s="126"/>
      <c r="B30" s="128"/>
    </row>
    <row r="31" spans="1:13" s="8" customFormat="1" ht="15" x14ac:dyDescent="0.3">
      <c r="A31" s="126"/>
      <c r="B31" s="128"/>
    </row>
    <row r="32" spans="1:13" s="8" customFormat="1" ht="15" x14ac:dyDescent="0.3">
      <c r="A32" s="126"/>
      <c r="B32" s="128"/>
    </row>
    <row r="33" spans="1:2" s="8" customFormat="1" ht="15" x14ac:dyDescent="0.3">
      <c r="A33" s="126"/>
      <c r="B33" s="128"/>
    </row>
    <row r="34" spans="1:2" s="8" customFormat="1" x14ac:dyDescent="0.2">
      <c r="A34" s="99"/>
      <c r="B34" s="125"/>
    </row>
    <row r="35" spans="1:2" s="8" customFormat="1" x14ac:dyDescent="0.2">
      <c r="A35" s="99"/>
      <c r="B35" s="125"/>
    </row>
    <row r="36" spans="1:2" s="8" customFormat="1" x14ac:dyDescent="0.2">
      <c r="A36" s="99"/>
      <c r="B36" s="125"/>
    </row>
    <row r="37" spans="1:2" s="8" customFormat="1" x14ac:dyDescent="0.2">
      <c r="A37" s="99"/>
    </row>
    <row r="38" spans="1:2" s="8" customFormat="1" x14ac:dyDescent="0.2">
      <c r="A38" s="99"/>
    </row>
    <row r="39" spans="1:2" s="8" customFormat="1" x14ac:dyDescent="0.2">
      <c r="A39" s="99"/>
    </row>
    <row r="40" spans="1:2" s="8" customFormat="1" x14ac:dyDescent="0.2">
      <c r="A40" s="99"/>
    </row>
    <row r="41" spans="1:2" s="8" customFormat="1" x14ac:dyDescent="0.2">
      <c r="A41" s="133"/>
    </row>
    <row r="42" spans="1:2" s="8" customFormat="1" x14ac:dyDescent="0.2">
      <c r="B42" s="134"/>
    </row>
    <row r="43" spans="1:2" s="8" customFormat="1" x14ac:dyDescent="0.2">
      <c r="A43" s="99"/>
      <c r="B43" s="125"/>
    </row>
    <row r="44" spans="1:2" s="8" customFormat="1" x14ac:dyDescent="0.2">
      <c r="A44" s="99"/>
      <c r="B44" s="125"/>
    </row>
    <row r="45" spans="1:2" s="8" customFormat="1" x14ac:dyDescent="0.2">
      <c r="A45" s="99"/>
      <c r="B45" s="125"/>
    </row>
    <row r="46" spans="1:2" s="8" customFormat="1" x14ac:dyDescent="0.2">
      <c r="A46" s="99"/>
      <c r="B46" s="125"/>
    </row>
    <row r="47" spans="1:2" s="8" customFormat="1" x14ac:dyDescent="0.2">
      <c r="A47" s="99"/>
      <c r="B47" s="125"/>
    </row>
    <row r="48" spans="1:2" s="8" customFormat="1" x14ac:dyDescent="0.2">
      <c r="A48" s="99"/>
      <c r="B48" s="125"/>
    </row>
    <row r="49" spans="1:2" s="8" customFormat="1" x14ac:dyDescent="0.2">
      <c r="A49" s="99"/>
      <c r="B49" s="125"/>
    </row>
    <row r="50" spans="1:2" s="8" customFormat="1" x14ac:dyDescent="0.2">
      <c r="A50" s="99"/>
      <c r="B50" s="125"/>
    </row>
    <row r="51" spans="1:2" s="8" customFormat="1" x14ac:dyDescent="0.2">
      <c r="A51" s="99"/>
      <c r="B51" s="125"/>
    </row>
    <row r="52" spans="1:2" s="8" customFormat="1" x14ac:dyDescent="0.2">
      <c r="A52" s="99"/>
      <c r="B52" s="125"/>
    </row>
    <row r="53" spans="1:2" s="8" customFormat="1" x14ac:dyDescent="0.2">
      <c r="A53" s="99"/>
      <c r="B53" s="125"/>
    </row>
    <row r="54" spans="1:2" s="8" customFormat="1" x14ac:dyDescent="0.2">
      <c r="A54" s="99"/>
      <c r="B54" s="125"/>
    </row>
    <row r="55" spans="1:2" s="8" customFormat="1" x14ac:dyDescent="0.2">
      <c r="A55" s="99"/>
      <c r="B55" s="125"/>
    </row>
    <row r="56" spans="1:2" s="8" customFormat="1" x14ac:dyDescent="0.2">
      <c r="A56" s="99"/>
      <c r="B56" s="125"/>
    </row>
    <row r="57" spans="1:2" s="8" customFormat="1" x14ac:dyDescent="0.2">
      <c r="A57" s="99"/>
      <c r="B57" s="125"/>
    </row>
    <row r="58" spans="1:2" s="8" customFormat="1" x14ac:dyDescent="0.2">
      <c r="A58" s="99"/>
      <c r="B58" s="125"/>
    </row>
    <row r="59" spans="1:2" s="8" customFormat="1" x14ac:dyDescent="0.2">
      <c r="A59" s="99"/>
      <c r="B59" s="125"/>
    </row>
    <row r="60" spans="1:2" s="8" customFormat="1" x14ac:dyDescent="0.2">
      <c r="A60" s="99"/>
    </row>
    <row r="61" spans="1:2" s="8" customFormat="1" x14ac:dyDescent="0.2">
      <c r="A61" s="99"/>
    </row>
    <row r="62" spans="1:2" s="8" customFormat="1" x14ac:dyDescent="0.2">
      <c r="A62" s="99"/>
    </row>
    <row r="63" spans="1:2" s="8" customFormat="1" x14ac:dyDescent="0.2">
      <c r="A63" s="99"/>
    </row>
    <row r="64" spans="1:2" s="8" customFormat="1" x14ac:dyDescent="0.2"/>
    <row r="65" spans="1:1" s="8" customFormat="1" x14ac:dyDescent="0.2"/>
    <row r="66" spans="1:1" s="8" customFormat="1" x14ac:dyDescent="0.2">
      <c r="A66" s="99"/>
    </row>
    <row r="67" spans="1:1" s="8" customFormat="1" x14ac:dyDescent="0.2">
      <c r="A67" s="99"/>
    </row>
    <row r="68" spans="1:1" s="8" customFormat="1" x14ac:dyDescent="0.2">
      <c r="A68" s="99"/>
    </row>
    <row r="69" spans="1:1" s="8" customFormat="1" x14ac:dyDescent="0.2">
      <c r="A69" s="99"/>
    </row>
    <row r="70" spans="1:1" s="8" customFormat="1" x14ac:dyDescent="0.2">
      <c r="A70" s="99"/>
    </row>
    <row r="71" spans="1:1" s="8" customFormat="1" x14ac:dyDescent="0.2">
      <c r="A71" s="99"/>
    </row>
    <row r="72" spans="1:1" s="8" customFormat="1" x14ac:dyDescent="0.2">
      <c r="A72" s="99"/>
    </row>
    <row r="73" spans="1:1" s="8" customFormat="1" x14ac:dyDescent="0.2">
      <c r="A73" s="99"/>
    </row>
    <row r="74" spans="1:1" s="8" customFormat="1" x14ac:dyDescent="0.2">
      <c r="A74" s="99"/>
    </row>
    <row r="75" spans="1:1" s="8" customFormat="1" x14ac:dyDescent="0.2">
      <c r="A75" s="99"/>
    </row>
    <row r="76" spans="1:1" s="8" customFormat="1" x14ac:dyDescent="0.2">
      <c r="A76" s="99"/>
    </row>
    <row r="77" spans="1:1" s="8" customFormat="1" x14ac:dyDescent="0.2">
      <c r="A77" s="99"/>
    </row>
    <row r="78" spans="1:1" s="8" customFormat="1" x14ac:dyDescent="0.2">
      <c r="A78" s="99"/>
    </row>
    <row r="79" spans="1:1" s="8" customFormat="1" x14ac:dyDescent="0.2">
      <c r="A79" s="99"/>
    </row>
    <row r="80" spans="1:1" s="8" customFormat="1" x14ac:dyDescent="0.2">
      <c r="A80" s="99"/>
    </row>
    <row r="81" spans="1:1" s="8" customFormat="1" x14ac:dyDescent="0.2">
      <c r="A81" s="99"/>
    </row>
    <row r="82" spans="1:1" s="8" customFormat="1" x14ac:dyDescent="0.2">
      <c r="A82" s="99"/>
    </row>
    <row r="83" spans="1:1" s="8" customFormat="1" x14ac:dyDescent="0.2"/>
    <row r="84" spans="1:1" s="8" customFormat="1" x14ac:dyDescent="0.2"/>
    <row r="85" spans="1:1" s="8" customFormat="1" x14ac:dyDescent="0.2">
      <c r="A85" s="99"/>
    </row>
    <row r="86" spans="1:1" s="8" customFormat="1" x14ac:dyDescent="0.2">
      <c r="A86" s="99"/>
    </row>
    <row r="87" spans="1:1" s="8" customFormat="1" x14ac:dyDescent="0.2">
      <c r="A87" s="99"/>
    </row>
    <row r="88" spans="1:1" s="8" customFormat="1" x14ac:dyDescent="0.2">
      <c r="A88" s="99"/>
    </row>
    <row r="89" spans="1:1" s="8" customFormat="1" x14ac:dyDescent="0.2">
      <c r="A89" s="99"/>
    </row>
    <row r="90" spans="1:1" s="8" customFormat="1" x14ac:dyDescent="0.2">
      <c r="A90" s="99"/>
    </row>
    <row r="91" spans="1:1" s="8" customFormat="1" x14ac:dyDescent="0.2">
      <c r="A91" s="99"/>
    </row>
    <row r="92" spans="1:1" s="8" customFormat="1" x14ac:dyDescent="0.2">
      <c r="A92" s="99"/>
    </row>
    <row r="93" spans="1:1" s="8" customFormat="1" x14ac:dyDescent="0.2">
      <c r="A93" s="99"/>
    </row>
    <row r="94" spans="1:1" s="8" customFormat="1" x14ac:dyDescent="0.2">
      <c r="A94" s="99"/>
    </row>
    <row r="95" spans="1:1" s="8" customFormat="1" x14ac:dyDescent="0.2">
      <c r="A95" s="99"/>
    </row>
    <row r="96" spans="1:1" s="8" customFormat="1" x14ac:dyDescent="0.2">
      <c r="A96" s="99"/>
    </row>
    <row r="97" spans="1:1" s="8" customFormat="1" x14ac:dyDescent="0.2">
      <c r="A97" s="99"/>
    </row>
    <row r="98" spans="1:1" s="8" customFormat="1" x14ac:dyDescent="0.2">
      <c r="A98" s="99"/>
    </row>
    <row r="99" spans="1:1" s="8" customFormat="1" x14ac:dyDescent="0.2">
      <c r="A99" s="99"/>
    </row>
    <row r="100" spans="1:1" s="8" customFormat="1" x14ac:dyDescent="0.2">
      <c r="A100" s="99"/>
    </row>
    <row r="101" spans="1:1" s="8" customFormat="1" x14ac:dyDescent="0.2">
      <c r="A101" s="99"/>
    </row>
    <row r="102" spans="1:1" s="8" customFormat="1" x14ac:dyDescent="0.2"/>
    <row r="103" spans="1:1" s="8" customFormat="1" x14ac:dyDescent="0.2"/>
    <row r="104" spans="1:1" s="8" customFormat="1" x14ac:dyDescent="0.2">
      <c r="A104" s="99"/>
    </row>
    <row r="105" spans="1:1" s="8" customFormat="1" x14ac:dyDescent="0.2">
      <c r="A105" s="99"/>
    </row>
    <row r="106" spans="1:1" s="8" customFormat="1" x14ac:dyDescent="0.2">
      <c r="A106" s="99"/>
    </row>
    <row r="107" spans="1:1" s="8" customFormat="1" x14ac:dyDescent="0.2">
      <c r="A107" s="99"/>
    </row>
    <row r="108" spans="1:1" s="8" customFormat="1" x14ac:dyDescent="0.2">
      <c r="A108" s="99"/>
    </row>
    <row r="109" spans="1:1" s="8" customFormat="1" x14ac:dyDescent="0.2">
      <c r="A109" s="99"/>
    </row>
    <row r="110" spans="1:1" s="8" customFormat="1" x14ac:dyDescent="0.2">
      <c r="A110" s="99"/>
    </row>
    <row r="111" spans="1:1" s="8" customFormat="1" x14ac:dyDescent="0.2">
      <c r="A111" s="99"/>
    </row>
    <row r="112" spans="1:1" s="8" customFormat="1" x14ac:dyDescent="0.2">
      <c r="A112" s="99"/>
    </row>
    <row r="113" spans="1:1" s="8" customFormat="1" x14ac:dyDescent="0.2">
      <c r="A113" s="99"/>
    </row>
    <row r="114" spans="1:1" s="8" customFormat="1" x14ac:dyDescent="0.2">
      <c r="A114" s="99"/>
    </row>
    <row r="115" spans="1:1" s="8" customFormat="1" x14ac:dyDescent="0.2">
      <c r="A115" s="99"/>
    </row>
    <row r="116" spans="1:1" s="8" customFormat="1" x14ac:dyDescent="0.2">
      <c r="A116" s="99"/>
    </row>
    <row r="117" spans="1:1" x14ac:dyDescent="0.2">
      <c r="A117" s="97"/>
    </row>
    <row r="118" spans="1:1" x14ac:dyDescent="0.2">
      <c r="A118" s="97"/>
    </row>
    <row r="119" spans="1:1" x14ac:dyDescent="0.2">
      <c r="A119" s="97"/>
    </row>
    <row r="120" spans="1:1" x14ac:dyDescent="0.2">
      <c r="A120" s="97"/>
    </row>
  </sheetData>
  <mergeCells count="1">
    <mergeCell ref="B3:L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  <pageSetUpPr fitToPage="1"/>
  </sheetPr>
  <dimension ref="A1:O139"/>
  <sheetViews>
    <sheetView showGridLines="0" zoomScaleNormal="100" workbookViewId="0">
      <selection activeCell="L1" sqref="L1"/>
    </sheetView>
  </sheetViews>
  <sheetFormatPr defaultRowHeight="12.75" x14ac:dyDescent="0.2"/>
  <cols>
    <col min="1" max="1" width="41.42578125" style="3" customWidth="1"/>
    <col min="2" max="3" width="7.7109375" style="3" customWidth="1"/>
    <col min="4" max="4" width="9.7109375" style="3" customWidth="1"/>
    <col min="5" max="6" width="7.7109375" style="8" customWidth="1"/>
    <col min="7" max="7" width="10.7109375" style="8" customWidth="1"/>
    <col min="8" max="8" width="7.7109375" style="8" customWidth="1"/>
    <col min="9" max="13" width="9.140625" style="3"/>
    <col min="14" max="14" width="13.28515625" style="3" customWidth="1"/>
    <col min="15" max="15" width="17.28515625" style="3" customWidth="1"/>
    <col min="16" max="16384" width="9.140625" style="3"/>
  </cols>
  <sheetData>
    <row r="1" spans="1:15" ht="15" customHeight="1" x14ac:dyDescent="0.2">
      <c r="A1" s="64" t="s">
        <v>522</v>
      </c>
      <c r="B1" s="97"/>
      <c r="C1" s="98"/>
      <c r="D1" s="97"/>
      <c r="E1" s="99"/>
      <c r="F1" s="99"/>
      <c r="G1" s="99"/>
      <c r="H1" s="99"/>
      <c r="I1" s="100"/>
      <c r="J1" s="101"/>
      <c r="K1" s="101"/>
      <c r="L1" s="101"/>
      <c r="M1" s="101"/>
      <c r="N1" s="101"/>
      <c r="O1" s="101"/>
    </row>
    <row r="2" spans="1:15" ht="15" customHeight="1" x14ac:dyDescent="0.2">
      <c r="A2" s="102"/>
      <c r="B2" s="103"/>
      <c r="C2" s="103"/>
      <c r="D2" s="103"/>
      <c r="E2" s="104"/>
      <c r="F2" s="104"/>
      <c r="G2" s="104"/>
      <c r="H2" s="104"/>
      <c r="I2" s="105"/>
      <c r="J2" s="101"/>
      <c r="K2" s="101"/>
      <c r="L2" s="101"/>
      <c r="M2" s="101"/>
      <c r="N2" s="101"/>
      <c r="O2" s="101"/>
    </row>
    <row r="3" spans="1:15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101"/>
      <c r="L3" s="101"/>
      <c r="M3" s="101"/>
      <c r="N3" s="101"/>
      <c r="O3" s="101"/>
    </row>
    <row r="4" spans="1:15" ht="3.75" customHeight="1" x14ac:dyDescent="0.2">
      <c r="A4" s="102"/>
      <c r="B4" s="103"/>
      <c r="C4" s="103"/>
      <c r="D4" s="103"/>
      <c r="E4" s="104"/>
      <c r="F4" s="104"/>
      <c r="G4" s="104"/>
      <c r="H4" s="104"/>
      <c r="I4" s="105"/>
      <c r="J4" s="101"/>
      <c r="K4" s="101"/>
      <c r="L4" s="101"/>
      <c r="M4" s="101"/>
      <c r="N4" s="101"/>
      <c r="O4" s="101"/>
    </row>
    <row r="5" spans="1:15" ht="39" customHeight="1" x14ac:dyDescent="0.2">
      <c r="A5" s="744" t="s">
        <v>68</v>
      </c>
      <c r="B5" s="745" t="s">
        <v>30</v>
      </c>
      <c r="C5" s="745" t="s">
        <v>34</v>
      </c>
      <c r="D5" s="745" t="s">
        <v>36</v>
      </c>
      <c r="E5" s="745" t="s">
        <v>37</v>
      </c>
      <c r="F5" s="745" t="s">
        <v>39</v>
      </c>
      <c r="G5" s="745" t="s">
        <v>42</v>
      </c>
      <c r="H5" s="745" t="s">
        <v>44</v>
      </c>
      <c r="I5" s="745" t="s">
        <v>45</v>
      </c>
      <c r="J5" s="745" t="s">
        <v>47</v>
      </c>
      <c r="K5" s="746" t="s">
        <v>49</v>
      </c>
      <c r="L5" s="110"/>
      <c r="M5" s="110"/>
      <c r="N5" s="110"/>
      <c r="O5" s="111"/>
    </row>
    <row r="6" spans="1:15" ht="6" customHeight="1" x14ac:dyDescent="0.2">
      <c r="A6" s="112"/>
      <c r="B6" s="113"/>
      <c r="C6" s="113"/>
      <c r="D6" s="113"/>
      <c r="E6" s="113"/>
      <c r="F6" s="113"/>
      <c r="G6" s="113"/>
      <c r="H6" s="113"/>
      <c r="I6" s="107"/>
      <c r="J6" s="109"/>
      <c r="K6" s="109"/>
      <c r="L6" s="110"/>
      <c r="M6" s="110"/>
      <c r="N6" s="110"/>
      <c r="O6" s="111"/>
    </row>
    <row r="7" spans="1:15" ht="19.5" customHeight="1" x14ac:dyDescent="0.3">
      <c r="A7" s="114" t="s">
        <v>56</v>
      </c>
      <c r="B7" s="113"/>
      <c r="C7" s="113"/>
      <c r="D7" s="113"/>
      <c r="E7" s="113"/>
      <c r="F7" s="113"/>
      <c r="G7" s="113"/>
      <c r="H7" s="113"/>
      <c r="I7" s="107"/>
      <c r="J7" s="109"/>
      <c r="K7" s="109"/>
      <c r="L7" s="110"/>
      <c r="M7" s="110"/>
      <c r="N7" s="110"/>
      <c r="O7" s="111"/>
    </row>
    <row r="8" spans="1:15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07"/>
      <c r="J8" s="109"/>
      <c r="K8" s="109"/>
      <c r="L8" s="110"/>
      <c r="M8" s="110"/>
      <c r="N8" s="110"/>
      <c r="O8" s="111"/>
    </row>
    <row r="9" spans="1:15" x14ac:dyDescent="0.2">
      <c r="A9" s="27" t="s">
        <v>197</v>
      </c>
      <c r="B9" s="53" t="s">
        <v>14</v>
      </c>
      <c r="C9" s="53" t="s">
        <v>14</v>
      </c>
      <c r="D9" s="53" t="s">
        <v>14</v>
      </c>
      <c r="E9" s="53" t="s">
        <v>14</v>
      </c>
      <c r="F9" s="53" t="s">
        <v>14</v>
      </c>
      <c r="G9" s="53">
        <v>273.50954437255859</v>
      </c>
      <c r="H9" s="53" t="s">
        <v>14</v>
      </c>
      <c r="I9" s="53" t="s">
        <v>14</v>
      </c>
      <c r="J9" s="53" t="s">
        <v>14</v>
      </c>
      <c r="K9" s="755">
        <v>273.50954437255859</v>
      </c>
      <c r="L9" s="110"/>
      <c r="M9" s="110"/>
      <c r="N9" s="110"/>
      <c r="O9" s="111"/>
    </row>
    <row r="10" spans="1:15" ht="12.75" customHeight="1" x14ac:dyDescent="0.2">
      <c r="A10" s="209" t="s">
        <v>198</v>
      </c>
      <c r="B10" s="230" t="s">
        <v>14</v>
      </c>
      <c r="C10" s="230" t="s">
        <v>14</v>
      </c>
      <c r="D10" s="230" t="s">
        <v>14</v>
      </c>
      <c r="E10" s="230" t="s">
        <v>14</v>
      </c>
      <c r="F10" s="230" t="s">
        <v>14</v>
      </c>
      <c r="G10" s="230">
        <v>27.915489196777344</v>
      </c>
      <c r="H10" s="230" t="s">
        <v>14</v>
      </c>
      <c r="I10" s="230" t="s">
        <v>14</v>
      </c>
      <c r="J10" s="230">
        <v>42.660835266113281</v>
      </c>
      <c r="K10" s="231">
        <v>70.576324462890625</v>
      </c>
      <c r="L10" s="110"/>
      <c r="M10" s="110"/>
      <c r="N10" s="110"/>
      <c r="O10" s="111"/>
    </row>
    <row r="11" spans="1:15" ht="12.75" customHeight="1" x14ac:dyDescent="0.2">
      <c r="A11" s="209" t="s">
        <v>199</v>
      </c>
      <c r="B11" s="230" t="s">
        <v>14</v>
      </c>
      <c r="C11" s="230">
        <v>4197.3568382263184</v>
      </c>
      <c r="D11" s="230">
        <v>121.65301895141602</v>
      </c>
      <c r="E11" s="230">
        <v>274.53799819946289</v>
      </c>
      <c r="F11" s="230">
        <v>138.80650329589844</v>
      </c>
      <c r="G11" s="230">
        <v>5599.4212527275085</v>
      </c>
      <c r="H11" s="230">
        <v>853.88666915893555</v>
      </c>
      <c r="I11" s="230" t="s">
        <v>14</v>
      </c>
      <c r="J11" s="230">
        <v>5400.7533168792725</v>
      </c>
      <c r="K11" s="231">
        <v>16586.415597438812</v>
      </c>
      <c r="L11" s="110"/>
      <c r="M11" s="110"/>
      <c r="N11" s="111"/>
      <c r="O11" s="111"/>
    </row>
    <row r="12" spans="1:15" ht="12.75" customHeight="1" x14ac:dyDescent="0.2">
      <c r="A12" s="209" t="s">
        <v>200</v>
      </c>
      <c r="B12" s="230" t="s">
        <v>14</v>
      </c>
      <c r="C12" s="230" t="s">
        <v>14</v>
      </c>
      <c r="D12" s="230" t="s">
        <v>14</v>
      </c>
      <c r="E12" s="230" t="s">
        <v>14</v>
      </c>
      <c r="F12" s="230" t="s">
        <v>14</v>
      </c>
      <c r="G12" s="230" t="s">
        <v>14</v>
      </c>
      <c r="H12" s="230" t="s">
        <v>14</v>
      </c>
      <c r="I12" s="230">
        <v>191.03993606567383</v>
      </c>
      <c r="J12" s="230" t="s">
        <v>14</v>
      </c>
      <c r="K12" s="231">
        <v>191.03993606567383</v>
      </c>
      <c r="L12" s="110"/>
      <c r="M12" s="110"/>
      <c r="N12" s="111"/>
      <c r="O12" s="111"/>
    </row>
    <row r="13" spans="1:15" ht="12.75" customHeight="1" x14ac:dyDescent="0.2">
      <c r="A13" s="209" t="s">
        <v>201</v>
      </c>
      <c r="B13" s="230" t="s">
        <v>14</v>
      </c>
      <c r="C13" s="230">
        <v>804.33901977539063</v>
      </c>
      <c r="D13" s="230" t="s">
        <v>14</v>
      </c>
      <c r="E13" s="230" t="s">
        <v>14</v>
      </c>
      <c r="F13" s="230" t="s">
        <v>14</v>
      </c>
      <c r="G13" s="230">
        <v>395.4072380065918</v>
      </c>
      <c r="H13" s="230">
        <v>31.203009605407715</v>
      </c>
      <c r="I13" s="230" t="s">
        <v>14</v>
      </c>
      <c r="J13" s="230">
        <v>1060.9166736602783</v>
      </c>
      <c r="K13" s="231">
        <v>2291.8659410476685</v>
      </c>
      <c r="L13" s="110"/>
      <c r="M13" s="110"/>
      <c r="N13" s="111"/>
      <c r="O13" s="111"/>
    </row>
    <row r="14" spans="1:15" ht="12.75" customHeight="1" x14ac:dyDescent="0.2">
      <c r="A14" s="209" t="s">
        <v>202</v>
      </c>
      <c r="B14" s="230">
        <v>130.30850219726563</v>
      </c>
      <c r="C14" s="230">
        <v>295.1768856048584</v>
      </c>
      <c r="D14" s="230">
        <v>125.86732482910156</v>
      </c>
      <c r="E14" s="230">
        <v>34.255775451660156</v>
      </c>
      <c r="F14" s="230">
        <v>138.80650329589844</v>
      </c>
      <c r="G14" s="230">
        <v>617.24008941650391</v>
      </c>
      <c r="H14" s="230">
        <v>156.33119201660156</v>
      </c>
      <c r="I14" s="230" t="s">
        <v>14</v>
      </c>
      <c r="J14" s="230">
        <v>760.03397369384766</v>
      </c>
      <c r="K14" s="231">
        <v>2258.0202465057373</v>
      </c>
      <c r="L14" s="110"/>
      <c r="M14" s="110"/>
      <c r="N14" s="111"/>
      <c r="O14" s="111"/>
    </row>
    <row r="15" spans="1:15" ht="12.75" customHeight="1" x14ac:dyDescent="0.2">
      <c r="A15" s="209" t="s">
        <v>203</v>
      </c>
      <c r="B15" s="230">
        <v>1167.3525390625</v>
      </c>
      <c r="C15" s="230">
        <v>3324.8862924575806</v>
      </c>
      <c r="D15" s="230">
        <v>625.94686698913574</v>
      </c>
      <c r="E15" s="230">
        <v>114.31133270263672</v>
      </c>
      <c r="F15" s="230" t="s">
        <v>14</v>
      </c>
      <c r="G15" s="230">
        <v>3898.9926905632019</v>
      </c>
      <c r="H15" s="230">
        <v>679.61881542205811</v>
      </c>
      <c r="I15" s="230" t="s">
        <v>14</v>
      </c>
      <c r="J15" s="230">
        <v>2722.0048484802246</v>
      </c>
      <c r="K15" s="231">
        <v>12533.113385677338</v>
      </c>
      <c r="L15" s="111"/>
      <c r="M15" s="111"/>
      <c r="N15" s="111"/>
      <c r="O15" s="111"/>
    </row>
    <row r="16" spans="1:15" s="8" customFormat="1" ht="3.75" customHeight="1" x14ac:dyDescent="0.2">
      <c r="A16" s="212"/>
      <c r="B16" s="232"/>
      <c r="C16" s="232"/>
      <c r="D16" s="232"/>
      <c r="E16" s="232"/>
      <c r="F16" s="232"/>
      <c r="G16" s="232"/>
      <c r="H16" s="232"/>
      <c r="I16" s="232"/>
      <c r="J16" s="232"/>
      <c r="K16" s="233"/>
    </row>
    <row r="17" spans="1:11" s="8" customFormat="1" x14ac:dyDescent="0.2">
      <c r="A17" s="756" t="s">
        <v>204</v>
      </c>
      <c r="B17" s="726">
        <v>1297.6610412597656</v>
      </c>
      <c r="C17" s="726">
        <v>8621.7590360641479</v>
      </c>
      <c r="D17" s="726">
        <v>873.46721076965332</v>
      </c>
      <c r="E17" s="726">
        <v>423.10510635375977</v>
      </c>
      <c r="F17" s="726">
        <v>277.61300659179688</v>
      </c>
      <c r="G17" s="726">
        <v>10812.486304283142</v>
      </c>
      <c r="H17" s="726">
        <v>1721.0396862030029</v>
      </c>
      <c r="I17" s="726">
        <v>191.03993606567383</v>
      </c>
      <c r="J17" s="726">
        <v>9986.3696479797363</v>
      </c>
      <c r="K17" s="726">
        <v>34204.540975570679</v>
      </c>
    </row>
    <row r="18" spans="1:11" s="8" customFormat="1" x14ac:dyDescent="0.2">
      <c r="A18" s="133"/>
      <c r="I18" s="94"/>
      <c r="J18" s="94"/>
      <c r="K18" s="94"/>
    </row>
    <row r="19" spans="1:11" s="8" customFormat="1" ht="18.75" x14ac:dyDescent="0.3">
      <c r="A19" s="114" t="s">
        <v>205</v>
      </c>
      <c r="B19" s="140"/>
      <c r="C19" s="140"/>
      <c r="D19" s="140"/>
      <c r="E19" s="140"/>
      <c r="F19" s="140"/>
      <c r="I19" s="94"/>
      <c r="J19" s="94"/>
      <c r="K19" s="94"/>
    </row>
    <row r="20" spans="1:11" s="8" customFormat="1" ht="3.75" customHeight="1" x14ac:dyDescent="0.2">
      <c r="A20" s="112"/>
      <c r="B20" s="140"/>
      <c r="C20" s="140"/>
      <c r="D20" s="140"/>
      <c r="E20" s="140"/>
      <c r="F20" s="140"/>
      <c r="I20" s="94"/>
      <c r="J20" s="94"/>
      <c r="K20" s="94"/>
    </row>
    <row r="21" spans="1:11" s="8" customFormat="1" x14ac:dyDescent="0.2">
      <c r="A21" s="141" t="s">
        <v>206</v>
      </c>
      <c r="B21" s="870" t="s">
        <v>14</v>
      </c>
      <c r="C21" s="870" t="s">
        <v>14</v>
      </c>
      <c r="D21" s="870" t="s">
        <v>14</v>
      </c>
      <c r="E21" s="870" t="s">
        <v>14</v>
      </c>
      <c r="F21" s="870" t="s">
        <v>14</v>
      </c>
      <c r="G21" s="870" t="s">
        <v>14</v>
      </c>
      <c r="H21" s="870" t="s">
        <v>14</v>
      </c>
      <c r="I21" s="870" t="s">
        <v>14</v>
      </c>
      <c r="J21" s="870">
        <v>49.283275604248047</v>
      </c>
      <c r="K21" s="871">
        <v>49.283275604248047</v>
      </c>
    </row>
    <row r="22" spans="1:11" s="8" customFormat="1" x14ac:dyDescent="0.2">
      <c r="A22" s="757" t="s">
        <v>207</v>
      </c>
      <c r="B22" s="872" t="s">
        <v>14</v>
      </c>
      <c r="C22" s="872" t="s">
        <v>14</v>
      </c>
      <c r="D22" s="872" t="s">
        <v>14</v>
      </c>
      <c r="E22" s="872" t="s">
        <v>14</v>
      </c>
      <c r="F22" s="872" t="s">
        <v>14</v>
      </c>
      <c r="G22" s="872" t="s">
        <v>14</v>
      </c>
      <c r="H22" s="872" t="s">
        <v>14</v>
      </c>
      <c r="I22" s="872">
        <v>71.866401672363281</v>
      </c>
      <c r="J22" s="872" t="s">
        <v>14</v>
      </c>
      <c r="K22" s="873">
        <v>71.866401672363281</v>
      </c>
    </row>
    <row r="23" spans="1:11" s="8" customFormat="1" ht="3.75" customHeight="1" x14ac:dyDescent="0.2">
      <c r="A23" s="143"/>
      <c r="B23" s="874"/>
      <c r="C23" s="874"/>
      <c r="D23" s="874"/>
      <c r="E23" s="874"/>
      <c r="F23" s="875"/>
      <c r="G23" s="874"/>
      <c r="H23" s="875"/>
      <c r="I23" s="874"/>
      <c r="J23" s="875"/>
      <c r="K23" s="876"/>
    </row>
    <row r="24" spans="1:11" s="8" customFormat="1" x14ac:dyDescent="0.2">
      <c r="A24" s="758" t="s">
        <v>208</v>
      </c>
      <c r="B24" s="877" t="s">
        <v>14</v>
      </c>
      <c r="C24" s="877" t="s">
        <v>14</v>
      </c>
      <c r="D24" s="877" t="s">
        <v>14</v>
      </c>
      <c r="E24" s="877" t="s">
        <v>14</v>
      </c>
      <c r="F24" s="877" t="s">
        <v>14</v>
      </c>
      <c r="G24" s="877" t="s">
        <v>14</v>
      </c>
      <c r="H24" s="877" t="s">
        <v>14</v>
      </c>
      <c r="I24" s="877">
        <v>71.866401672363281</v>
      </c>
      <c r="J24" s="877">
        <v>49.283275604248047</v>
      </c>
      <c r="K24" s="878">
        <v>121.14967727661133</v>
      </c>
    </row>
    <row r="25" spans="1:11" s="8" customFormat="1" x14ac:dyDescent="0.2">
      <c r="A25" s="99"/>
      <c r="I25" s="94"/>
      <c r="J25" s="94"/>
      <c r="K25" s="94"/>
    </row>
    <row r="26" spans="1:11" s="8" customFormat="1" ht="15" x14ac:dyDescent="0.3">
      <c r="A26" s="126"/>
      <c r="I26" s="94"/>
      <c r="J26" s="94"/>
      <c r="K26" s="94"/>
    </row>
    <row r="27" spans="1:11" s="8" customFormat="1" x14ac:dyDescent="0.2">
      <c r="A27" s="99"/>
      <c r="I27" s="94"/>
      <c r="J27" s="94"/>
      <c r="K27" s="94"/>
    </row>
    <row r="28" spans="1:11" s="8" customFormat="1" x14ac:dyDescent="0.2">
      <c r="A28" s="99"/>
      <c r="I28" s="94"/>
      <c r="J28" s="94"/>
      <c r="K28" s="94"/>
    </row>
    <row r="29" spans="1:11" s="8" customFormat="1" x14ac:dyDescent="0.2">
      <c r="A29" s="99"/>
      <c r="I29" s="94"/>
      <c r="J29" s="94"/>
      <c r="K29" s="94"/>
    </row>
    <row r="30" spans="1:11" s="8" customFormat="1" x14ac:dyDescent="0.2">
      <c r="A30" s="99"/>
      <c r="I30" s="94"/>
      <c r="J30" s="94"/>
      <c r="K30" s="94"/>
    </row>
    <row r="31" spans="1:11" s="8" customFormat="1" x14ac:dyDescent="0.2">
      <c r="A31" s="99"/>
      <c r="I31" s="94"/>
      <c r="J31" s="94"/>
      <c r="K31" s="94"/>
    </row>
    <row r="32" spans="1:11" s="8" customFormat="1" x14ac:dyDescent="0.2">
      <c r="A32" s="99"/>
      <c r="I32" s="94"/>
      <c r="J32" s="94"/>
      <c r="K32" s="94"/>
    </row>
    <row r="33" spans="1:11" s="8" customFormat="1" x14ac:dyDescent="0.2">
      <c r="A33" s="99"/>
      <c r="I33" s="94"/>
      <c r="J33" s="94"/>
      <c r="K33" s="94"/>
    </row>
    <row r="34" spans="1:11" s="8" customFormat="1" x14ac:dyDescent="0.2">
      <c r="A34" s="99"/>
      <c r="I34" s="94"/>
      <c r="J34" s="94"/>
      <c r="K34" s="94"/>
    </row>
    <row r="35" spans="1:11" s="8" customFormat="1" x14ac:dyDescent="0.2">
      <c r="A35" s="99"/>
      <c r="I35" s="94"/>
      <c r="J35" s="94"/>
      <c r="K35" s="94"/>
    </row>
    <row r="36" spans="1:11" s="8" customFormat="1" x14ac:dyDescent="0.2">
      <c r="A36" s="99"/>
      <c r="I36" s="94"/>
      <c r="J36" s="94"/>
      <c r="K36" s="94"/>
    </row>
    <row r="37" spans="1:11" s="8" customFormat="1" x14ac:dyDescent="0.2">
      <c r="A37" s="99"/>
      <c r="I37" s="94"/>
      <c r="J37" s="94"/>
      <c r="K37" s="94"/>
    </row>
    <row r="38" spans="1:11" s="8" customFormat="1" x14ac:dyDescent="0.2">
      <c r="A38" s="99"/>
      <c r="I38" s="94"/>
      <c r="J38" s="94"/>
      <c r="K38" s="94"/>
    </row>
    <row r="39" spans="1:11" s="8" customFormat="1" x14ac:dyDescent="0.2">
      <c r="A39" s="99"/>
      <c r="I39" s="94"/>
      <c r="J39" s="94"/>
      <c r="K39" s="94"/>
    </row>
    <row r="40" spans="1:11" s="8" customFormat="1" x14ac:dyDescent="0.2">
      <c r="A40" s="99"/>
      <c r="I40" s="94"/>
      <c r="J40" s="94"/>
      <c r="K40" s="94"/>
    </row>
    <row r="41" spans="1:11" s="8" customFormat="1" x14ac:dyDescent="0.2">
      <c r="A41" s="99"/>
      <c r="I41" s="94"/>
      <c r="J41" s="94"/>
      <c r="K41" s="94"/>
    </row>
    <row r="42" spans="1:11" s="8" customFormat="1" x14ac:dyDescent="0.2">
      <c r="A42" s="99"/>
      <c r="I42" s="94"/>
      <c r="J42" s="94"/>
      <c r="K42" s="94"/>
    </row>
    <row r="43" spans="1:11" s="8" customFormat="1" x14ac:dyDescent="0.2">
      <c r="A43" s="99"/>
      <c r="I43" s="94"/>
      <c r="J43" s="94"/>
      <c r="K43" s="94"/>
    </row>
    <row r="44" spans="1:11" s="8" customFormat="1" x14ac:dyDescent="0.2">
      <c r="A44" s="99"/>
      <c r="I44" s="94"/>
      <c r="J44" s="94"/>
      <c r="K44" s="94"/>
    </row>
    <row r="45" spans="1:11" s="8" customFormat="1" x14ac:dyDescent="0.2">
      <c r="A45" s="99"/>
      <c r="I45" s="94"/>
      <c r="J45" s="94"/>
      <c r="K45" s="94"/>
    </row>
    <row r="46" spans="1:11" s="8" customFormat="1" x14ac:dyDescent="0.2">
      <c r="A46" s="99"/>
      <c r="I46" s="94"/>
      <c r="J46" s="94"/>
      <c r="K46" s="94"/>
    </row>
    <row r="47" spans="1:11" s="8" customFormat="1" x14ac:dyDescent="0.2">
      <c r="A47" s="99"/>
      <c r="I47" s="94"/>
      <c r="J47" s="94"/>
      <c r="K47" s="94"/>
    </row>
    <row r="48" spans="1:11" s="8" customFormat="1" ht="15" x14ac:dyDescent="0.3">
      <c r="A48" s="126"/>
      <c r="I48" s="94"/>
      <c r="J48" s="94"/>
      <c r="K48" s="94"/>
    </row>
    <row r="49" spans="1:11" s="8" customFormat="1" ht="15" x14ac:dyDescent="0.3">
      <c r="A49" s="126"/>
      <c r="I49" s="94"/>
      <c r="J49" s="94"/>
      <c r="K49" s="94"/>
    </row>
    <row r="50" spans="1:11" s="8" customFormat="1" ht="15" x14ac:dyDescent="0.3">
      <c r="A50" s="126"/>
      <c r="I50" s="94"/>
      <c r="J50" s="94"/>
      <c r="K50" s="94"/>
    </row>
    <row r="51" spans="1:11" s="8" customFormat="1" ht="15" x14ac:dyDescent="0.3">
      <c r="A51" s="126"/>
      <c r="I51" s="94"/>
      <c r="J51" s="94"/>
      <c r="K51" s="94"/>
    </row>
    <row r="52" spans="1:11" s="8" customFormat="1" ht="15" x14ac:dyDescent="0.3">
      <c r="A52" s="126"/>
      <c r="I52" s="94"/>
      <c r="J52" s="94"/>
      <c r="K52" s="94"/>
    </row>
    <row r="53" spans="1:11" s="8" customFormat="1" x14ac:dyDescent="0.2">
      <c r="A53" s="99"/>
      <c r="I53" s="94"/>
      <c r="J53" s="94"/>
      <c r="K53" s="94"/>
    </row>
    <row r="54" spans="1:11" s="8" customFormat="1" x14ac:dyDescent="0.2">
      <c r="A54" s="99"/>
      <c r="I54" s="94"/>
      <c r="J54" s="94"/>
      <c r="K54" s="94"/>
    </row>
    <row r="55" spans="1:11" s="8" customFormat="1" x14ac:dyDescent="0.2">
      <c r="A55" s="99"/>
      <c r="I55" s="94"/>
      <c r="J55" s="94"/>
      <c r="K55" s="94"/>
    </row>
    <row r="56" spans="1:11" s="8" customFormat="1" x14ac:dyDescent="0.2">
      <c r="A56" s="99"/>
      <c r="I56" s="94"/>
      <c r="J56" s="94"/>
      <c r="K56" s="94"/>
    </row>
    <row r="57" spans="1:11" s="8" customFormat="1" x14ac:dyDescent="0.2">
      <c r="A57" s="99"/>
      <c r="I57" s="94"/>
      <c r="J57" s="94"/>
      <c r="K57" s="94"/>
    </row>
    <row r="58" spans="1:11" s="8" customFormat="1" x14ac:dyDescent="0.2">
      <c r="A58" s="99"/>
      <c r="I58" s="94"/>
      <c r="J58" s="94"/>
      <c r="K58" s="94"/>
    </row>
    <row r="59" spans="1:11" s="8" customFormat="1" x14ac:dyDescent="0.2">
      <c r="A59" s="99"/>
      <c r="I59" s="94"/>
      <c r="J59" s="94"/>
      <c r="K59" s="94"/>
    </row>
    <row r="60" spans="1:11" s="8" customFormat="1" x14ac:dyDescent="0.2">
      <c r="A60" s="133"/>
      <c r="I60" s="94"/>
      <c r="J60" s="94"/>
      <c r="K60" s="94"/>
    </row>
    <row r="61" spans="1:11" s="8" customFormat="1" x14ac:dyDescent="0.2">
      <c r="I61" s="94"/>
      <c r="J61" s="94"/>
      <c r="K61" s="94"/>
    </row>
    <row r="62" spans="1:11" s="8" customFormat="1" x14ac:dyDescent="0.2">
      <c r="A62" s="99"/>
      <c r="I62" s="94"/>
      <c r="J62" s="94"/>
      <c r="K62" s="94"/>
    </row>
    <row r="63" spans="1:11" s="8" customFormat="1" x14ac:dyDescent="0.2">
      <c r="A63" s="99"/>
      <c r="I63" s="94"/>
      <c r="J63" s="94"/>
      <c r="K63" s="94"/>
    </row>
    <row r="64" spans="1:11" s="8" customFormat="1" x14ac:dyDescent="0.2">
      <c r="A64" s="99"/>
      <c r="I64" s="94"/>
      <c r="J64" s="94"/>
      <c r="K64" s="94"/>
    </row>
    <row r="65" spans="1:11" s="8" customFormat="1" x14ac:dyDescent="0.2">
      <c r="A65" s="99"/>
      <c r="I65" s="94"/>
      <c r="J65" s="94"/>
      <c r="K65" s="94"/>
    </row>
    <row r="66" spans="1:11" s="8" customFormat="1" x14ac:dyDescent="0.2">
      <c r="A66" s="99"/>
      <c r="I66" s="94"/>
      <c r="J66" s="94"/>
      <c r="K66" s="94"/>
    </row>
    <row r="67" spans="1:11" s="8" customFormat="1" x14ac:dyDescent="0.2">
      <c r="A67" s="99"/>
      <c r="I67" s="94"/>
      <c r="J67" s="94"/>
      <c r="K67" s="94"/>
    </row>
    <row r="68" spans="1:11" s="8" customFormat="1" x14ac:dyDescent="0.2">
      <c r="A68" s="99"/>
      <c r="I68" s="94"/>
      <c r="J68" s="94"/>
      <c r="K68" s="94"/>
    </row>
    <row r="69" spans="1:11" s="8" customFormat="1" x14ac:dyDescent="0.2">
      <c r="A69" s="99"/>
      <c r="I69" s="94"/>
      <c r="J69" s="94"/>
      <c r="K69" s="94"/>
    </row>
    <row r="70" spans="1:11" s="8" customFormat="1" x14ac:dyDescent="0.2">
      <c r="A70" s="99"/>
      <c r="I70" s="94"/>
      <c r="J70" s="94"/>
      <c r="K70" s="94"/>
    </row>
    <row r="71" spans="1:11" s="8" customFormat="1" x14ac:dyDescent="0.2">
      <c r="A71" s="99"/>
      <c r="I71" s="94"/>
      <c r="J71" s="94"/>
      <c r="K71" s="94"/>
    </row>
    <row r="72" spans="1:11" s="8" customFormat="1" x14ac:dyDescent="0.2">
      <c r="A72" s="99"/>
      <c r="I72" s="94"/>
      <c r="J72" s="94"/>
      <c r="K72" s="94"/>
    </row>
    <row r="73" spans="1:11" s="8" customFormat="1" x14ac:dyDescent="0.2">
      <c r="A73" s="99"/>
      <c r="I73" s="94"/>
      <c r="J73" s="94"/>
      <c r="K73" s="94"/>
    </row>
    <row r="74" spans="1:11" s="8" customFormat="1" x14ac:dyDescent="0.2">
      <c r="A74" s="99"/>
      <c r="I74" s="94"/>
      <c r="J74" s="94"/>
      <c r="K74" s="94"/>
    </row>
    <row r="75" spans="1:11" s="8" customFormat="1" x14ac:dyDescent="0.2">
      <c r="A75" s="99"/>
      <c r="I75" s="94"/>
      <c r="J75" s="94"/>
      <c r="K75" s="94"/>
    </row>
    <row r="76" spans="1:11" s="8" customFormat="1" x14ac:dyDescent="0.2">
      <c r="A76" s="99"/>
      <c r="I76" s="94"/>
      <c r="J76" s="94"/>
      <c r="K76" s="94"/>
    </row>
    <row r="77" spans="1:11" s="8" customFormat="1" x14ac:dyDescent="0.2">
      <c r="A77" s="99"/>
      <c r="I77" s="94"/>
      <c r="J77" s="94"/>
      <c r="K77" s="94"/>
    </row>
    <row r="78" spans="1:11" s="8" customFormat="1" x14ac:dyDescent="0.2">
      <c r="A78" s="99"/>
      <c r="I78" s="94"/>
      <c r="J78" s="94"/>
      <c r="K78" s="94"/>
    </row>
    <row r="79" spans="1:11" s="8" customFormat="1" x14ac:dyDescent="0.2">
      <c r="A79" s="99"/>
      <c r="I79" s="94"/>
      <c r="J79" s="94"/>
      <c r="K79" s="94"/>
    </row>
    <row r="80" spans="1:11" s="8" customFormat="1" x14ac:dyDescent="0.2">
      <c r="A80" s="99"/>
      <c r="I80" s="94"/>
      <c r="J80" s="94"/>
      <c r="K80" s="94"/>
    </row>
    <row r="81" spans="1:11" s="8" customFormat="1" x14ac:dyDescent="0.2">
      <c r="A81" s="99"/>
      <c r="I81" s="94"/>
      <c r="J81" s="94"/>
      <c r="K81" s="94"/>
    </row>
    <row r="82" spans="1:11" s="8" customFormat="1" x14ac:dyDescent="0.2">
      <c r="A82" s="99"/>
      <c r="I82" s="94"/>
      <c r="J82" s="94"/>
      <c r="K82" s="94"/>
    </row>
    <row r="83" spans="1:11" s="8" customFormat="1" x14ac:dyDescent="0.2">
      <c r="I83" s="94"/>
      <c r="J83" s="94"/>
      <c r="K83" s="94"/>
    </row>
    <row r="84" spans="1:11" s="8" customFormat="1" x14ac:dyDescent="0.2">
      <c r="I84" s="94"/>
      <c r="J84" s="94"/>
      <c r="K84" s="94"/>
    </row>
    <row r="85" spans="1:11" s="8" customFormat="1" x14ac:dyDescent="0.2">
      <c r="A85" s="99"/>
      <c r="I85" s="94"/>
      <c r="J85" s="94"/>
      <c r="K85" s="94"/>
    </row>
    <row r="86" spans="1:11" s="8" customFormat="1" x14ac:dyDescent="0.2">
      <c r="A86" s="99"/>
      <c r="I86" s="94"/>
      <c r="J86" s="94"/>
      <c r="K86" s="94"/>
    </row>
    <row r="87" spans="1:11" s="8" customFormat="1" x14ac:dyDescent="0.2">
      <c r="A87" s="99"/>
      <c r="I87" s="94"/>
      <c r="J87" s="94"/>
      <c r="K87" s="94"/>
    </row>
    <row r="88" spans="1:11" s="8" customFormat="1" x14ac:dyDescent="0.2">
      <c r="A88" s="99"/>
      <c r="I88" s="94"/>
      <c r="J88" s="94"/>
      <c r="K88" s="94"/>
    </row>
    <row r="89" spans="1:11" s="8" customFormat="1" x14ac:dyDescent="0.2">
      <c r="A89" s="99"/>
      <c r="I89" s="94"/>
      <c r="J89" s="94"/>
      <c r="K89" s="94"/>
    </row>
    <row r="90" spans="1:11" s="8" customFormat="1" x14ac:dyDescent="0.2">
      <c r="A90" s="99"/>
      <c r="I90" s="94"/>
      <c r="J90" s="94"/>
      <c r="K90" s="94"/>
    </row>
    <row r="91" spans="1:11" s="8" customFormat="1" x14ac:dyDescent="0.2">
      <c r="A91" s="99"/>
      <c r="I91" s="94"/>
      <c r="J91" s="94"/>
      <c r="K91" s="94"/>
    </row>
    <row r="92" spans="1:11" s="8" customFormat="1" x14ac:dyDescent="0.2">
      <c r="A92" s="99"/>
      <c r="I92" s="94"/>
      <c r="J92" s="94"/>
      <c r="K92" s="94"/>
    </row>
    <row r="93" spans="1:11" s="8" customFormat="1" x14ac:dyDescent="0.2">
      <c r="A93" s="99"/>
      <c r="I93" s="94"/>
      <c r="J93" s="94"/>
      <c r="K93" s="94"/>
    </row>
    <row r="94" spans="1:11" s="8" customFormat="1" x14ac:dyDescent="0.2">
      <c r="A94" s="99"/>
      <c r="I94" s="94"/>
      <c r="J94" s="94"/>
      <c r="K94" s="94"/>
    </row>
    <row r="95" spans="1:11" s="8" customFormat="1" x14ac:dyDescent="0.2">
      <c r="A95" s="99"/>
      <c r="I95" s="94"/>
      <c r="J95" s="94"/>
      <c r="K95" s="94"/>
    </row>
    <row r="96" spans="1:11" s="8" customFormat="1" x14ac:dyDescent="0.2">
      <c r="A96" s="99"/>
      <c r="I96" s="94"/>
      <c r="J96" s="94"/>
      <c r="K96" s="94"/>
    </row>
    <row r="97" spans="1:11" s="8" customFormat="1" x14ac:dyDescent="0.2">
      <c r="A97" s="99"/>
      <c r="I97" s="94"/>
      <c r="J97" s="94"/>
      <c r="K97" s="94"/>
    </row>
    <row r="98" spans="1:11" s="8" customFormat="1" x14ac:dyDescent="0.2">
      <c r="A98" s="99"/>
      <c r="I98" s="94"/>
      <c r="J98" s="94"/>
      <c r="K98" s="94"/>
    </row>
    <row r="99" spans="1:11" s="8" customFormat="1" x14ac:dyDescent="0.2">
      <c r="A99" s="99"/>
      <c r="I99" s="94"/>
      <c r="J99" s="94"/>
      <c r="K99" s="94"/>
    </row>
    <row r="100" spans="1:11" s="8" customFormat="1" x14ac:dyDescent="0.2">
      <c r="A100" s="99"/>
      <c r="I100" s="94"/>
      <c r="J100" s="94"/>
      <c r="K100" s="94"/>
    </row>
    <row r="101" spans="1:11" s="8" customFormat="1" x14ac:dyDescent="0.2">
      <c r="A101" s="99"/>
      <c r="I101" s="94"/>
      <c r="J101" s="94"/>
      <c r="K101" s="94"/>
    </row>
    <row r="102" spans="1:11" s="8" customFormat="1" x14ac:dyDescent="0.2">
      <c r="I102" s="94"/>
      <c r="J102" s="94"/>
      <c r="K102" s="94"/>
    </row>
    <row r="103" spans="1:11" s="8" customFormat="1" x14ac:dyDescent="0.2">
      <c r="I103" s="94"/>
      <c r="J103" s="94"/>
      <c r="K103" s="94"/>
    </row>
    <row r="104" spans="1:11" s="8" customFormat="1" x14ac:dyDescent="0.2">
      <c r="A104" s="99"/>
      <c r="I104" s="94"/>
      <c r="J104" s="94"/>
      <c r="K104" s="94"/>
    </row>
    <row r="105" spans="1:11" s="8" customFormat="1" x14ac:dyDescent="0.2">
      <c r="A105" s="99"/>
      <c r="I105" s="94"/>
      <c r="J105" s="94"/>
      <c r="K105" s="94"/>
    </row>
    <row r="106" spans="1:11" s="8" customFormat="1" x14ac:dyDescent="0.2">
      <c r="A106" s="99"/>
      <c r="I106" s="94"/>
      <c r="J106" s="94"/>
      <c r="K106" s="94"/>
    </row>
    <row r="107" spans="1:11" s="8" customFormat="1" x14ac:dyDescent="0.2">
      <c r="A107" s="99"/>
      <c r="I107" s="94"/>
      <c r="J107" s="94"/>
      <c r="K107" s="94"/>
    </row>
    <row r="108" spans="1:11" s="8" customFormat="1" x14ac:dyDescent="0.2">
      <c r="A108" s="99"/>
      <c r="I108" s="94"/>
      <c r="J108" s="94"/>
      <c r="K108" s="94"/>
    </row>
    <row r="109" spans="1:11" s="8" customFormat="1" x14ac:dyDescent="0.2">
      <c r="A109" s="99"/>
      <c r="I109" s="94"/>
      <c r="J109" s="94"/>
      <c r="K109" s="94"/>
    </row>
    <row r="110" spans="1:11" s="8" customFormat="1" x14ac:dyDescent="0.2">
      <c r="A110" s="99"/>
      <c r="I110" s="94"/>
      <c r="J110" s="94"/>
      <c r="K110" s="94"/>
    </row>
    <row r="111" spans="1:11" s="8" customFormat="1" x14ac:dyDescent="0.2">
      <c r="A111" s="99"/>
      <c r="I111" s="94"/>
      <c r="J111" s="94"/>
      <c r="K111" s="94"/>
    </row>
    <row r="112" spans="1:11" s="8" customFormat="1" x14ac:dyDescent="0.2">
      <c r="A112" s="99"/>
      <c r="I112" s="94"/>
      <c r="J112" s="94"/>
      <c r="K112" s="94"/>
    </row>
    <row r="113" spans="1:11" s="8" customFormat="1" x14ac:dyDescent="0.2">
      <c r="A113" s="99"/>
      <c r="I113" s="94"/>
      <c r="J113" s="94"/>
      <c r="K113" s="94"/>
    </row>
    <row r="114" spans="1:11" s="8" customFormat="1" x14ac:dyDescent="0.2">
      <c r="A114" s="99"/>
      <c r="I114" s="94"/>
      <c r="J114" s="94"/>
      <c r="K114" s="94"/>
    </row>
    <row r="115" spans="1:11" s="8" customFormat="1" x14ac:dyDescent="0.2">
      <c r="A115" s="99"/>
      <c r="I115" s="94"/>
      <c r="J115" s="94"/>
      <c r="K115" s="94"/>
    </row>
    <row r="116" spans="1:11" s="8" customFormat="1" x14ac:dyDescent="0.2">
      <c r="A116" s="99"/>
      <c r="I116" s="94"/>
      <c r="J116" s="94"/>
      <c r="K116" s="94"/>
    </row>
    <row r="117" spans="1:11" s="8" customFormat="1" x14ac:dyDescent="0.2">
      <c r="A117" s="99"/>
      <c r="I117" s="94"/>
      <c r="J117" s="94"/>
      <c r="K117" s="94"/>
    </row>
    <row r="118" spans="1:11" s="8" customFormat="1" x14ac:dyDescent="0.2">
      <c r="A118" s="99"/>
      <c r="I118" s="94"/>
      <c r="J118" s="94"/>
      <c r="K118" s="94"/>
    </row>
    <row r="119" spans="1:11" s="8" customFormat="1" x14ac:dyDescent="0.2">
      <c r="A119" s="99"/>
      <c r="I119" s="94"/>
      <c r="J119" s="94"/>
      <c r="K119" s="94"/>
    </row>
    <row r="120" spans="1:11" s="8" customFormat="1" x14ac:dyDescent="0.2">
      <c r="A120" s="99"/>
      <c r="I120" s="94"/>
      <c r="J120" s="94"/>
      <c r="K120" s="94"/>
    </row>
    <row r="121" spans="1:11" s="8" customFormat="1" x14ac:dyDescent="0.2">
      <c r="I121" s="94"/>
      <c r="J121" s="94"/>
      <c r="K121" s="94"/>
    </row>
    <row r="122" spans="1:11" s="8" customFormat="1" x14ac:dyDescent="0.2">
      <c r="I122" s="94"/>
      <c r="J122" s="94"/>
      <c r="K122" s="94"/>
    </row>
    <row r="123" spans="1:11" s="8" customFormat="1" x14ac:dyDescent="0.2">
      <c r="A123" s="99"/>
      <c r="I123" s="94"/>
      <c r="J123" s="94"/>
      <c r="K123" s="94"/>
    </row>
    <row r="124" spans="1:11" s="8" customFormat="1" x14ac:dyDescent="0.2">
      <c r="A124" s="99"/>
      <c r="I124" s="94"/>
      <c r="J124" s="94"/>
      <c r="K124" s="94"/>
    </row>
    <row r="125" spans="1:11" s="8" customFormat="1" x14ac:dyDescent="0.2">
      <c r="A125" s="99"/>
      <c r="I125" s="94"/>
      <c r="J125" s="94"/>
      <c r="K125" s="94"/>
    </row>
    <row r="126" spans="1:11" s="8" customFormat="1" x14ac:dyDescent="0.2">
      <c r="A126" s="99"/>
      <c r="I126" s="94"/>
      <c r="J126" s="94"/>
      <c r="K126" s="94"/>
    </row>
    <row r="127" spans="1:11" s="8" customFormat="1" x14ac:dyDescent="0.2">
      <c r="A127" s="99"/>
      <c r="I127" s="94"/>
      <c r="J127" s="94"/>
      <c r="K127" s="94"/>
    </row>
    <row r="128" spans="1:11" s="8" customFormat="1" x14ac:dyDescent="0.2">
      <c r="A128" s="99"/>
      <c r="I128" s="94"/>
      <c r="J128" s="94"/>
      <c r="K128" s="94"/>
    </row>
    <row r="129" spans="1:11" s="8" customFormat="1" x14ac:dyDescent="0.2">
      <c r="A129" s="99"/>
      <c r="I129" s="94"/>
      <c r="J129" s="94"/>
      <c r="K129" s="94"/>
    </row>
    <row r="130" spans="1:11" s="8" customFormat="1" x14ac:dyDescent="0.2">
      <c r="A130" s="99"/>
      <c r="I130" s="94"/>
      <c r="J130" s="94"/>
      <c r="K130" s="94"/>
    </row>
    <row r="131" spans="1:11" s="8" customFormat="1" x14ac:dyDescent="0.2">
      <c r="A131" s="99"/>
      <c r="I131" s="94"/>
      <c r="J131" s="94"/>
      <c r="K131" s="94"/>
    </row>
    <row r="132" spans="1:11" s="8" customFormat="1" x14ac:dyDescent="0.2">
      <c r="A132" s="99"/>
      <c r="I132" s="94"/>
      <c r="J132" s="94"/>
      <c r="K132" s="94"/>
    </row>
    <row r="133" spans="1:11" s="8" customFormat="1" x14ac:dyDescent="0.2">
      <c r="A133" s="99"/>
      <c r="I133" s="94"/>
      <c r="J133" s="94"/>
      <c r="K133" s="94"/>
    </row>
    <row r="134" spans="1:11" s="8" customFormat="1" x14ac:dyDescent="0.2">
      <c r="A134" s="99"/>
      <c r="I134" s="94"/>
      <c r="J134" s="94"/>
      <c r="K134" s="94"/>
    </row>
    <row r="135" spans="1:11" s="8" customFormat="1" x14ac:dyDescent="0.2">
      <c r="A135" s="99"/>
      <c r="I135" s="94"/>
      <c r="J135" s="94"/>
      <c r="K135" s="94"/>
    </row>
    <row r="136" spans="1:11" x14ac:dyDescent="0.2">
      <c r="A136" s="97"/>
    </row>
    <row r="137" spans="1:11" x14ac:dyDescent="0.2">
      <c r="A137" s="97"/>
    </row>
    <row r="138" spans="1:11" x14ac:dyDescent="0.2">
      <c r="A138" s="97"/>
    </row>
    <row r="139" spans="1:11" x14ac:dyDescent="0.2">
      <c r="A139" s="97"/>
    </row>
  </sheetData>
  <mergeCells count="1">
    <mergeCell ref="B3:J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  <pageSetUpPr fitToPage="1"/>
  </sheetPr>
  <dimension ref="A1:Z108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38.7109375" style="3" customWidth="1"/>
    <col min="2" max="2" width="8.7109375" style="3" customWidth="1"/>
    <col min="3" max="3" width="7.7109375" style="3" customWidth="1"/>
    <col min="4" max="4" width="8.7109375" style="3" customWidth="1"/>
    <col min="5" max="5" width="7.7109375" style="3" customWidth="1"/>
    <col min="6" max="6" width="8.7109375" style="3" customWidth="1"/>
    <col min="7" max="8" width="7.7109375" style="3" customWidth="1"/>
    <col min="9" max="9" width="10.710937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5703125" style="8" customWidth="1"/>
    <col min="15" max="15" width="7.7109375" style="8" customWidth="1"/>
    <col min="16" max="24" width="9.140625" style="3"/>
    <col min="25" max="25" width="13.28515625" style="3" customWidth="1"/>
    <col min="26" max="26" width="17.28515625" style="3" customWidth="1"/>
    <col min="27" max="16384" width="9.140625" style="3"/>
  </cols>
  <sheetData>
    <row r="1" spans="1:26" ht="15" customHeight="1" x14ac:dyDescent="0.2">
      <c r="A1" s="64" t="s">
        <v>522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0"/>
      <c r="R1" s="100"/>
      <c r="S1" s="100"/>
      <c r="T1" s="101"/>
      <c r="U1" s="101"/>
      <c r="V1" s="101"/>
      <c r="W1" s="101"/>
      <c r="X1" s="101"/>
      <c r="Y1" s="101"/>
      <c r="Z1" s="101"/>
    </row>
    <row r="2" spans="1:26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5"/>
      <c r="R2" s="105"/>
      <c r="S2" s="106"/>
      <c r="T2" s="101"/>
      <c r="U2" s="101"/>
      <c r="V2" s="101"/>
      <c r="W2" s="101"/>
      <c r="X2" s="101"/>
      <c r="Y2" s="101"/>
      <c r="Z2" s="101"/>
    </row>
    <row r="3" spans="1:26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5"/>
      <c r="R3" s="105"/>
      <c r="S3" s="106"/>
      <c r="T3" s="101"/>
      <c r="U3" s="101"/>
      <c r="V3" s="101"/>
      <c r="W3" s="101"/>
      <c r="X3" s="101"/>
      <c r="Y3" s="101"/>
      <c r="Z3" s="101"/>
    </row>
    <row r="4" spans="1:26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5"/>
      <c r="R4" s="105"/>
      <c r="S4" s="106"/>
      <c r="T4" s="101"/>
      <c r="U4" s="101"/>
      <c r="V4" s="101"/>
      <c r="W4" s="101"/>
      <c r="X4" s="101"/>
      <c r="Y4" s="101"/>
      <c r="Z4" s="101"/>
    </row>
    <row r="5" spans="1:26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7"/>
      <c r="R5" s="107"/>
      <c r="S5" s="108"/>
      <c r="T5" s="109"/>
      <c r="U5" s="109"/>
      <c r="V5" s="109"/>
      <c r="W5" s="110"/>
      <c r="X5" s="110"/>
      <c r="Y5" s="110"/>
      <c r="Z5" s="111"/>
    </row>
    <row r="6" spans="1:26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7"/>
      <c r="R6" s="107"/>
      <c r="S6" s="108"/>
      <c r="T6" s="109"/>
      <c r="U6" s="109"/>
      <c r="V6" s="109"/>
      <c r="W6" s="110"/>
      <c r="X6" s="110"/>
      <c r="Y6" s="110"/>
      <c r="Z6" s="111"/>
    </row>
    <row r="7" spans="1:26" ht="19.5" customHeight="1" x14ac:dyDescent="0.3">
      <c r="A7" s="114" t="s">
        <v>58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7"/>
      <c r="Q7" s="107"/>
      <c r="R7" s="107"/>
      <c r="S7" s="108"/>
      <c r="T7" s="109"/>
      <c r="U7" s="109"/>
      <c r="V7" s="109"/>
      <c r="W7" s="110"/>
      <c r="X7" s="110"/>
      <c r="Y7" s="110"/>
      <c r="Z7" s="111"/>
    </row>
    <row r="8" spans="1:26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7"/>
      <c r="R8" s="107"/>
      <c r="S8" s="108"/>
      <c r="T8" s="109"/>
      <c r="U8" s="109"/>
      <c r="V8" s="109"/>
      <c r="W8" s="110"/>
      <c r="X8" s="110"/>
      <c r="Y8" s="110"/>
      <c r="Z8" s="111"/>
    </row>
    <row r="9" spans="1:26" ht="12.75" customHeight="1" x14ac:dyDescent="0.2">
      <c r="A9" s="115" t="s">
        <v>209</v>
      </c>
      <c r="B9" s="116" t="s">
        <v>14</v>
      </c>
      <c r="C9" s="116" t="s">
        <v>14</v>
      </c>
      <c r="D9" s="116" t="s">
        <v>14</v>
      </c>
      <c r="E9" s="116" t="s">
        <v>14</v>
      </c>
      <c r="F9" s="116" t="s">
        <v>14</v>
      </c>
      <c r="G9" s="116" t="s">
        <v>14</v>
      </c>
      <c r="H9" s="116" t="s">
        <v>14</v>
      </c>
      <c r="I9" s="116" t="s">
        <v>14</v>
      </c>
      <c r="J9" s="116" t="s">
        <v>14</v>
      </c>
      <c r="K9" s="116" t="s">
        <v>14</v>
      </c>
      <c r="L9" s="116" t="s">
        <v>14</v>
      </c>
      <c r="M9" s="117" t="s">
        <v>14</v>
      </c>
      <c r="N9" s="117">
        <v>9.979863166809082</v>
      </c>
      <c r="O9" s="118">
        <v>9.979863166809082</v>
      </c>
      <c r="P9" s="119"/>
      <c r="R9" s="119"/>
      <c r="S9" s="108"/>
      <c r="T9" s="109"/>
      <c r="U9" s="109"/>
      <c r="V9" s="109"/>
      <c r="W9" s="110"/>
      <c r="X9" s="110"/>
      <c r="Y9" s="110"/>
      <c r="Z9" s="111"/>
    </row>
    <row r="10" spans="1:26" ht="12.75" customHeight="1" x14ac:dyDescent="0.2">
      <c r="A10" s="120" t="s">
        <v>210</v>
      </c>
      <c r="B10" s="121" t="s">
        <v>14</v>
      </c>
      <c r="C10" s="121" t="s">
        <v>14</v>
      </c>
      <c r="D10" s="121" t="s">
        <v>14</v>
      </c>
      <c r="E10" s="121" t="s">
        <v>14</v>
      </c>
      <c r="F10" s="121" t="s">
        <v>14</v>
      </c>
      <c r="G10" s="121">
        <v>6858.4718322753906</v>
      </c>
      <c r="H10" s="121">
        <v>731.21922302246094</v>
      </c>
      <c r="I10" s="121">
        <v>252.45204544067383</v>
      </c>
      <c r="J10" s="121" t="s">
        <v>14</v>
      </c>
      <c r="K10" s="121">
        <v>3771.0843448638916</v>
      </c>
      <c r="L10" s="121">
        <v>307.21035718917847</v>
      </c>
      <c r="M10" s="122" t="s">
        <v>14</v>
      </c>
      <c r="N10" s="122">
        <v>3053.4729051589966</v>
      </c>
      <c r="O10" s="118">
        <v>14973.910707950592</v>
      </c>
      <c r="P10" s="119"/>
      <c r="R10" s="119"/>
      <c r="S10" s="108"/>
      <c r="T10" s="109"/>
      <c r="U10" s="109"/>
      <c r="V10" s="109"/>
      <c r="W10" s="110"/>
      <c r="X10" s="110"/>
      <c r="Y10" s="110"/>
      <c r="Z10" s="111"/>
    </row>
    <row r="11" spans="1:26" ht="12.75" customHeight="1" x14ac:dyDescent="0.2">
      <c r="A11" s="120" t="s">
        <v>211</v>
      </c>
      <c r="B11" s="121" t="s">
        <v>14</v>
      </c>
      <c r="C11" s="121" t="s">
        <v>14</v>
      </c>
      <c r="D11" s="121" t="s">
        <v>14</v>
      </c>
      <c r="E11" s="121" t="s">
        <v>14</v>
      </c>
      <c r="F11" s="121" t="s">
        <v>14</v>
      </c>
      <c r="G11" s="121" t="s">
        <v>14</v>
      </c>
      <c r="H11" s="121" t="s">
        <v>14</v>
      </c>
      <c r="I11" s="121" t="s">
        <v>14</v>
      </c>
      <c r="J11" s="121" t="s">
        <v>14</v>
      </c>
      <c r="K11" s="121">
        <v>1007.2609100341797</v>
      </c>
      <c r="L11" s="121" t="s">
        <v>14</v>
      </c>
      <c r="M11" s="122" t="s">
        <v>14</v>
      </c>
      <c r="N11" s="122">
        <v>418.51475715637207</v>
      </c>
      <c r="O11" s="118">
        <v>1425.7756671905518</v>
      </c>
      <c r="P11" s="119"/>
      <c r="R11" s="119"/>
      <c r="S11" s="108"/>
      <c r="T11" s="109"/>
      <c r="U11" s="109"/>
      <c r="V11" s="109"/>
      <c r="W11" s="110"/>
      <c r="X11" s="110"/>
      <c r="Y11" s="111"/>
      <c r="Z11" s="111"/>
    </row>
    <row r="12" spans="1:26" ht="12.75" customHeight="1" x14ac:dyDescent="0.2">
      <c r="A12" s="120" t="s">
        <v>212</v>
      </c>
      <c r="B12" s="121" t="s">
        <v>14</v>
      </c>
      <c r="C12" s="121" t="s">
        <v>14</v>
      </c>
      <c r="D12" s="116" t="s">
        <v>14</v>
      </c>
      <c r="E12" s="121" t="s">
        <v>14</v>
      </c>
      <c r="F12" s="121" t="s">
        <v>14</v>
      </c>
      <c r="G12" s="121">
        <v>17.721889495849609</v>
      </c>
      <c r="H12" s="116" t="s">
        <v>14</v>
      </c>
      <c r="I12" s="116" t="s">
        <v>14</v>
      </c>
      <c r="J12" s="116" t="s">
        <v>14</v>
      </c>
      <c r="K12" s="116" t="s">
        <v>14</v>
      </c>
      <c r="L12" s="121" t="s">
        <v>14</v>
      </c>
      <c r="M12" s="122" t="s">
        <v>14</v>
      </c>
      <c r="N12" s="122" t="s">
        <v>14</v>
      </c>
      <c r="O12" s="118">
        <v>17.721889495849609</v>
      </c>
      <c r="P12" s="107"/>
      <c r="R12" s="119"/>
      <c r="S12" s="108"/>
      <c r="T12" s="109"/>
      <c r="U12" s="109"/>
      <c r="V12" s="109"/>
      <c r="W12" s="110"/>
      <c r="X12" s="110"/>
      <c r="Y12" s="111"/>
      <c r="Z12" s="111"/>
    </row>
    <row r="13" spans="1:26" ht="12.75" customHeight="1" x14ac:dyDescent="0.2">
      <c r="A13" s="120" t="s">
        <v>213</v>
      </c>
      <c r="B13" s="121" t="s">
        <v>14</v>
      </c>
      <c r="C13" s="121" t="s">
        <v>14</v>
      </c>
      <c r="D13" s="121" t="s">
        <v>14</v>
      </c>
      <c r="E13" s="121" t="s">
        <v>14</v>
      </c>
      <c r="F13" s="121" t="s">
        <v>14</v>
      </c>
      <c r="G13" s="121">
        <v>126.45194625854492</v>
      </c>
      <c r="H13" s="121" t="s">
        <v>14</v>
      </c>
      <c r="I13" s="121" t="s">
        <v>14</v>
      </c>
      <c r="J13" s="121" t="s">
        <v>14</v>
      </c>
      <c r="K13" s="121">
        <v>923.94865608215332</v>
      </c>
      <c r="L13" s="121" t="s">
        <v>14</v>
      </c>
      <c r="M13" s="122" t="s">
        <v>14</v>
      </c>
      <c r="N13" s="122" t="s">
        <v>14</v>
      </c>
      <c r="O13" s="118">
        <v>1050.4006023406982</v>
      </c>
      <c r="P13" s="119"/>
      <c r="R13" s="119"/>
      <c r="S13" s="108"/>
      <c r="T13" s="123"/>
      <c r="U13" s="109"/>
      <c r="V13" s="109"/>
      <c r="W13" s="111"/>
      <c r="X13" s="111"/>
      <c r="Y13" s="111"/>
      <c r="Z13" s="111"/>
    </row>
    <row r="14" spans="1:26" ht="12.75" customHeight="1" x14ac:dyDescent="0.2">
      <c r="A14" s="120" t="s">
        <v>214</v>
      </c>
      <c r="B14" s="121" t="s">
        <v>14</v>
      </c>
      <c r="C14" s="121" t="s">
        <v>14</v>
      </c>
      <c r="D14" s="121" t="s">
        <v>14</v>
      </c>
      <c r="E14" s="121" t="s">
        <v>14</v>
      </c>
      <c r="F14" s="121">
        <v>398.5</v>
      </c>
      <c r="G14" s="121" t="s">
        <v>14</v>
      </c>
      <c r="H14" s="121" t="s">
        <v>14</v>
      </c>
      <c r="I14" s="121" t="s">
        <v>14</v>
      </c>
      <c r="J14" s="121" t="s">
        <v>14</v>
      </c>
      <c r="K14" s="121" t="s">
        <v>14</v>
      </c>
      <c r="L14" s="121" t="s">
        <v>14</v>
      </c>
      <c r="M14" s="122" t="s">
        <v>14</v>
      </c>
      <c r="N14" s="122" t="s">
        <v>14</v>
      </c>
      <c r="O14" s="118">
        <v>398.5</v>
      </c>
      <c r="P14" s="119"/>
      <c r="R14" s="107"/>
      <c r="S14" s="108"/>
      <c r="T14" s="109"/>
      <c r="U14" s="109"/>
      <c r="V14" s="109"/>
      <c r="W14" s="109"/>
      <c r="X14" s="109"/>
      <c r="Y14" s="109"/>
      <c r="Z14" s="123"/>
    </row>
    <row r="15" spans="1:26" ht="12.75" customHeight="1" x14ac:dyDescent="0.2">
      <c r="A15" s="120" t="s">
        <v>215</v>
      </c>
      <c r="B15" s="121" t="s">
        <v>14</v>
      </c>
      <c r="C15" s="121" t="s">
        <v>14</v>
      </c>
      <c r="D15" s="116">
        <v>107.16053771972656</v>
      </c>
      <c r="E15" s="121" t="s">
        <v>14</v>
      </c>
      <c r="F15" s="121" t="s">
        <v>14</v>
      </c>
      <c r="G15" s="121" t="s">
        <v>14</v>
      </c>
      <c r="H15" s="116" t="s">
        <v>14</v>
      </c>
      <c r="I15" s="116" t="s">
        <v>14</v>
      </c>
      <c r="J15" s="116" t="s">
        <v>14</v>
      </c>
      <c r="K15" s="116" t="s">
        <v>14</v>
      </c>
      <c r="L15" s="121" t="s">
        <v>14</v>
      </c>
      <c r="M15" s="122" t="s">
        <v>14</v>
      </c>
      <c r="N15" s="122" t="s">
        <v>14</v>
      </c>
      <c r="O15" s="118">
        <v>107.16053771972656</v>
      </c>
      <c r="P15" s="119"/>
      <c r="R15" s="119"/>
      <c r="S15" s="108"/>
      <c r="T15" s="109"/>
      <c r="U15" s="109"/>
      <c r="V15" s="109"/>
      <c r="W15" s="109"/>
      <c r="X15" s="109"/>
      <c r="Y15" s="109"/>
      <c r="Z15" s="123"/>
    </row>
    <row r="16" spans="1:26" ht="12.75" customHeight="1" x14ac:dyDescent="0.2">
      <c r="A16" s="120" t="s">
        <v>216</v>
      </c>
      <c r="B16" s="121" t="s">
        <v>14</v>
      </c>
      <c r="C16" s="121" t="s">
        <v>14</v>
      </c>
      <c r="D16" s="121" t="s">
        <v>14</v>
      </c>
      <c r="E16" s="121" t="s">
        <v>14</v>
      </c>
      <c r="F16" s="121" t="s">
        <v>14</v>
      </c>
      <c r="G16" s="121">
        <v>825.59609603881836</v>
      </c>
      <c r="H16" s="121" t="s">
        <v>14</v>
      </c>
      <c r="I16" s="121" t="s">
        <v>14</v>
      </c>
      <c r="J16" s="121" t="s">
        <v>14</v>
      </c>
      <c r="K16" s="121">
        <v>178.17470169067383</v>
      </c>
      <c r="L16" s="121" t="s">
        <v>14</v>
      </c>
      <c r="M16" s="122" t="s">
        <v>14</v>
      </c>
      <c r="N16" s="122" t="s">
        <v>14</v>
      </c>
      <c r="O16" s="118">
        <v>1003.7707977294922</v>
      </c>
      <c r="P16" s="119"/>
      <c r="R16" s="119"/>
      <c r="S16" s="108"/>
      <c r="T16" s="109"/>
      <c r="U16" s="109"/>
      <c r="V16" s="109"/>
      <c r="W16" s="109"/>
      <c r="X16" s="109"/>
      <c r="Y16" s="109"/>
      <c r="Z16" s="123"/>
    </row>
    <row r="17" spans="1:26" ht="12.75" customHeight="1" x14ac:dyDescent="0.2">
      <c r="A17" s="120" t="s">
        <v>128</v>
      </c>
      <c r="B17" s="121" t="s">
        <v>14</v>
      </c>
      <c r="C17" s="121" t="s">
        <v>14</v>
      </c>
      <c r="D17" s="121" t="s">
        <v>14</v>
      </c>
      <c r="E17" s="121" t="s">
        <v>14</v>
      </c>
      <c r="F17" s="121" t="s">
        <v>14</v>
      </c>
      <c r="G17" s="121" t="s">
        <v>14</v>
      </c>
      <c r="H17" s="121">
        <v>80.689987182617188</v>
      </c>
      <c r="I17" s="121" t="s">
        <v>14</v>
      </c>
      <c r="J17" s="121" t="s">
        <v>14</v>
      </c>
      <c r="K17" s="121">
        <v>78.27685546875</v>
      </c>
      <c r="L17" s="121">
        <v>77.656143188476563</v>
      </c>
      <c r="M17" s="122" t="s">
        <v>14</v>
      </c>
      <c r="N17" s="122">
        <v>105.99204254150391</v>
      </c>
      <c r="O17" s="118">
        <v>342.61502838134766</v>
      </c>
      <c r="P17" s="119"/>
      <c r="R17" s="119"/>
      <c r="S17" s="108"/>
      <c r="T17" s="109"/>
      <c r="U17" s="109"/>
      <c r="V17" s="109"/>
      <c r="W17" s="109"/>
      <c r="X17" s="109"/>
      <c r="Y17" s="109"/>
      <c r="Z17" s="123"/>
    </row>
    <row r="18" spans="1:26" ht="12.75" customHeight="1" x14ac:dyDescent="0.2">
      <c r="A18" s="120" t="s">
        <v>131</v>
      </c>
      <c r="B18" s="121" t="s">
        <v>14</v>
      </c>
      <c r="C18" s="121" t="s">
        <v>14</v>
      </c>
      <c r="D18" s="121" t="s">
        <v>14</v>
      </c>
      <c r="E18" s="121">
        <v>464.9869384765625</v>
      </c>
      <c r="F18" s="121" t="s">
        <v>14</v>
      </c>
      <c r="G18" s="121">
        <v>679.68620681762695</v>
      </c>
      <c r="H18" s="116" t="s">
        <v>14</v>
      </c>
      <c r="I18" s="116" t="s">
        <v>14</v>
      </c>
      <c r="J18" s="121" t="s">
        <v>14</v>
      </c>
      <c r="K18" s="121">
        <v>227.50595569610596</v>
      </c>
      <c r="L18" s="121">
        <v>88.811714172363281</v>
      </c>
      <c r="M18" s="122" t="s">
        <v>14</v>
      </c>
      <c r="N18" s="122">
        <v>441.47653579711914</v>
      </c>
      <c r="O18" s="118">
        <v>1902.4673509597778</v>
      </c>
      <c r="P18" s="119"/>
      <c r="R18" s="119"/>
      <c r="S18" s="108"/>
      <c r="T18" s="109"/>
      <c r="U18" s="109"/>
      <c r="V18" s="109"/>
      <c r="W18" s="109"/>
      <c r="X18" s="109"/>
      <c r="Y18" s="109"/>
      <c r="Z18" s="123"/>
    </row>
    <row r="19" spans="1:26" ht="12.75" customHeight="1" x14ac:dyDescent="0.2">
      <c r="A19" s="120" t="s">
        <v>217</v>
      </c>
      <c r="B19" s="121" t="s">
        <v>14</v>
      </c>
      <c r="C19" s="121" t="s">
        <v>14</v>
      </c>
      <c r="D19" s="121" t="s">
        <v>14</v>
      </c>
      <c r="E19" s="121" t="s">
        <v>14</v>
      </c>
      <c r="F19" s="121" t="s">
        <v>14</v>
      </c>
      <c r="G19" s="121" t="s">
        <v>14</v>
      </c>
      <c r="H19" s="121" t="s">
        <v>14</v>
      </c>
      <c r="I19" s="121" t="s">
        <v>14</v>
      </c>
      <c r="J19" s="121" t="s">
        <v>14</v>
      </c>
      <c r="K19" s="121">
        <v>108.43913269042969</v>
      </c>
      <c r="L19" s="121" t="s">
        <v>14</v>
      </c>
      <c r="M19" s="122" t="s">
        <v>14</v>
      </c>
      <c r="N19" s="122">
        <v>269.91260147094727</v>
      </c>
      <c r="O19" s="118">
        <v>378.35173416137695</v>
      </c>
      <c r="P19" s="119"/>
      <c r="R19" s="119"/>
      <c r="S19" s="108"/>
      <c r="T19" s="109"/>
      <c r="U19" s="109"/>
      <c r="V19" s="109"/>
      <c r="W19" s="109"/>
      <c r="X19" s="109"/>
      <c r="Y19" s="109"/>
      <c r="Z19" s="123"/>
    </row>
    <row r="20" spans="1:26" ht="12.75" customHeight="1" x14ac:dyDescent="0.2">
      <c r="A20" s="120" t="s">
        <v>218</v>
      </c>
      <c r="B20" s="121">
        <v>87.992814302444458</v>
      </c>
      <c r="C20" s="121">
        <v>125.02737045288086</v>
      </c>
      <c r="D20" s="121">
        <v>2749.393651008606</v>
      </c>
      <c r="E20" s="116">
        <v>1297.6610412597656</v>
      </c>
      <c r="F20" s="116" t="s">
        <v>14</v>
      </c>
      <c r="G20" s="121">
        <v>3209.1742486953735</v>
      </c>
      <c r="H20" s="121">
        <v>244.35026931762695</v>
      </c>
      <c r="I20" s="121">
        <v>165.84671783447266</v>
      </c>
      <c r="J20" s="121">
        <v>138.80650329589844</v>
      </c>
      <c r="K20" s="121">
        <v>1417.9561705589294</v>
      </c>
      <c r="L20" s="121">
        <v>137.76420211791992</v>
      </c>
      <c r="M20" s="122">
        <v>274.5942440032959</v>
      </c>
      <c r="N20" s="122">
        <v>2053.9963970184326</v>
      </c>
      <c r="O20" s="118">
        <v>11902.563629865646</v>
      </c>
      <c r="P20" s="119"/>
      <c r="R20" s="119"/>
      <c r="S20" s="108"/>
      <c r="T20" s="109"/>
      <c r="U20" s="109"/>
      <c r="V20" s="109"/>
      <c r="W20" s="123"/>
      <c r="X20" s="109"/>
      <c r="Y20" s="123"/>
      <c r="Z20" s="123"/>
    </row>
    <row r="21" spans="1:26" s="8" customFormat="1" ht="3.75" customHeight="1" x14ac:dyDescent="0.2">
      <c r="A21" s="99"/>
      <c r="B21" s="124"/>
      <c r="C21" s="125"/>
      <c r="P21" s="94"/>
      <c r="Q21" s="94"/>
      <c r="R21" s="94"/>
      <c r="S21" s="94"/>
      <c r="T21" s="94"/>
      <c r="U21" s="94"/>
      <c r="V21" s="94"/>
    </row>
    <row r="22" spans="1:26" s="8" customFormat="1" x14ac:dyDescent="0.2">
      <c r="A22" s="747" t="s">
        <v>219</v>
      </c>
      <c r="B22" s="748">
        <v>87.992814302444458</v>
      </c>
      <c r="C22" s="748">
        <v>125.02737045288086</v>
      </c>
      <c r="D22" s="748">
        <v>2856.5541887283325</v>
      </c>
      <c r="E22" s="748">
        <v>1762.6479797363281</v>
      </c>
      <c r="F22" s="748">
        <v>398.5</v>
      </c>
      <c r="G22" s="748">
        <v>11717.102219581604</v>
      </c>
      <c r="H22" s="748">
        <v>1056.2594795227051</v>
      </c>
      <c r="I22" s="748">
        <v>418.29876327514648</v>
      </c>
      <c r="J22" s="748">
        <v>138.80650329589844</v>
      </c>
      <c r="K22" s="748">
        <v>7712.6467270851135</v>
      </c>
      <c r="L22" s="748">
        <v>611.44241666793823</v>
      </c>
      <c r="M22" s="749">
        <v>274.5942440032959</v>
      </c>
      <c r="N22" s="749">
        <v>6353.3451023101807</v>
      </c>
      <c r="O22" s="749">
        <v>33513.217808961868</v>
      </c>
      <c r="P22" s="94"/>
      <c r="Q22" s="94"/>
      <c r="R22" s="94"/>
      <c r="S22" s="94"/>
      <c r="T22" s="94"/>
      <c r="U22" s="94"/>
      <c r="V22" s="94"/>
    </row>
    <row r="23" spans="1:26" s="8" customFormat="1" x14ac:dyDescent="0.2">
      <c r="A23" s="99"/>
      <c r="B23" s="124"/>
      <c r="C23" s="125"/>
      <c r="D23" s="125"/>
      <c r="P23" s="94"/>
      <c r="Q23" s="94"/>
      <c r="R23" s="94"/>
      <c r="S23" s="94"/>
      <c r="T23" s="94"/>
      <c r="U23" s="94"/>
      <c r="V23" s="94"/>
    </row>
    <row r="24" spans="1:26" s="8" customFormat="1" x14ac:dyDescent="0.2">
      <c r="A24" s="99"/>
      <c r="B24" s="131"/>
      <c r="C24" s="125"/>
      <c r="D24" s="125"/>
      <c r="P24" s="94"/>
      <c r="Q24" s="94"/>
      <c r="R24" s="94"/>
      <c r="S24" s="94"/>
      <c r="T24" s="94"/>
      <c r="U24" s="94"/>
      <c r="V24" s="94"/>
    </row>
    <row r="25" spans="1:26" s="8" customFormat="1" x14ac:dyDescent="0.2">
      <c r="A25" s="99"/>
      <c r="P25" s="94"/>
      <c r="Q25" s="94"/>
      <c r="R25" s="94"/>
      <c r="S25" s="94"/>
      <c r="T25" s="94"/>
      <c r="U25" s="94"/>
      <c r="V25" s="94"/>
    </row>
    <row r="26" spans="1:26" s="8" customFormat="1" x14ac:dyDescent="0.2">
      <c r="A26" s="99"/>
      <c r="P26" s="94"/>
      <c r="Q26" s="94"/>
      <c r="R26" s="94"/>
      <c r="S26" s="94"/>
      <c r="T26" s="94"/>
      <c r="U26" s="94"/>
      <c r="V26" s="94"/>
    </row>
    <row r="27" spans="1:26" s="8" customFormat="1" x14ac:dyDescent="0.2">
      <c r="A27" s="99"/>
      <c r="P27" s="94"/>
      <c r="Q27" s="94"/>
      <c r="R27" s="94"/>
      <c r="S27" s="94"/>
      <c r="T27" s="94"/>
      <c r="U27" s="94"/>
      <c r="V27" s="94"/>
    </row>
    <row r="28" spans="1:26" s="8" customFormat="1" x14ac:dyDescent="0.2">
      <c r="A28" s="99"/>
      <c r="P28" s="94"/>
      <c r="Q28" s="94"/>
      <c r="R28" s="94"/>
      <c r="S28" s="94"/>
      <c r="T28" s="94"/>
      <c r="U28" s="94"/>
      <c r="V28" s="94"/>
    </row>
    <row r="29" spans="1:26" s="8" customFormat="1" x14ac:dyDescent="0.2">
      <c r="A29" s="133"/>
      <c r="P29" s="94"/>
      <c r="Q29" s="94"/>
      <c r="R29" s="94"/>
      <c r="S29" s="94"/>
      <c r="T29" s="94"/>
      <c r="U29" s="94"/>
      <c r="V29" s="94"/>
    </row>
    <row r="30" spans="1:26" s="8" customFormat="1" x14ac:dyDescent="0.2">
      <c r="B30" s="134"/>
      <c r="C30" s="134"/>
      <c r="D30" s="134"/>
      <c r="P30" s="94"/>
      <c r="Q30" s="94"/>
      <c r="R30" s="94"/>
      <c r="S30" s="94"/>
      <c r="T30" s="94"/>
      <c r="U30" s="94"/>
      <c r="V30" s="94"/>
    </row>
    <row r="31" spans="1:26" s="8" customFormat="1" x14ac:dyDescent="0.2">
      <c r="A31" s="99"/>
      <c r="B31" s="124"/>
      <c r="C31" s="125"/>
      <c r="D31" s="125"/>
      <c r="P31" s="94"/>
      <c r="Q31" s="94"/>
      <c r="R31" s="94"/>
      <c r="S31" s="94"/>
      <c r="T31" s="94"/>
      <c r="U31" s="94"/>
      <c r="V31" s="94"/>
    </row>
    <row r="32" spans="1:26" s="8" customFormat="1" x14ac:dyDescent="0.2">
      <c r="A32" s="99"/>
      <c r="B32" s="124"/>
      <c r="C32" s="125"/>
      <c r="D32" s="125"/>
      <c r="P32" s="94"/>
      <c r="Q32" s="94"/>
      <c r="R32" s="94"/>
      <c r="S32" s="94"/>
      <c r="T32" s="94"/>
      <c r="U32" s="94"/>
      <c r="V32" s="94"/>
    </row>
    <row r="33" spans="1:22" s="8" customFormat="1" x14ac:dyDescent="0.2">
      <c r="A33" s="99"/>
      <c r="B33" s="124"/>
      <c r="C33" s="125"/>
      <c r="D33" s="125"/>
      <c r="P33" s="94"/>
      <c r="Q33" s="94"/>
      <c r="R33" s="94"/>
      <c r="S33" s="94"/>
      <c r="T33" s="94"/>
      <c r="U33" s="94"/>
      <c r="V33" s="94"/>
    </row>
    <row r="34" spans="1:22" s="8" customFormat="1" x14ac:dyDescent="0.2">
      <c r="A34" s="99"/>
      <c r="B34" s="124"/>
      <c r="C34" s="125"/>
      <c r="D34" s="125"/>
      <c r="P34" s="94"/>
      <c r="Q34" s="94"/>
      <c r="R34" s="94"/>
      <c r="S34" s="94"/>
      <c r="T34" s="94"/>
      <c r="U34" s="94"/>
      <c r="V34" s="94"/>
    </row>
    <row r="35" spans="1:22" s="8" customFormat="1" x14ac:dyDescent="0.2">
      <c r="A35" s="99"/>
      <c r="B35" s="124"/>
      <c r="C35" s="125"/>
      <c r="D35" s="125"/>
      <c r="P35" s="94"/>
      <c r="Q35" s="94"/>
      <c r="R35" s="94"/>
      <c r="S35" s="94"/>
      <c r="T35" s="94"/>
      <c r="U35" s="94"/>
      <c r="V35" s="94"/>
    </row>
    <row r="36" spans="1:22" s="8" customFormat="1" x14ac:dyDescent="0.2">
      <c r="A36" s="99"/>
      <c r="B36" s="124"/>
      <c r="C36" s="125"/>
      <c r="D36" s="125"/>
      <c r="P36" s="94"/>
      <c r="Q36" s="94"/>
      <c r="R36" s="94"/>
      <c r="S36" s="94"/>
      <c r="T36" s="94"/>
      <c r="U36" s="94"/>
      <c r="V36" s="94"/>
    </row>
    <row r="37" spans="1:22" s="8" customFormat="1" x14ac:dyDescent="0.2">
      <c r="A37" s="99"/>
      <c r="B37" s="124"/>
      <c r="C37" s="125"/>
      <c r="D37" s="125"/>
      <c r="P37" s="94"/>
      <c r="Q37" s="94"/>
      <c r="R37" s="94"/>
      <c r="S37" s="94"/>
      <c r="T37" s="94"/>
      <c r="U37" s="94"/>
      <c r="V37" s="94"/>
    </row>
    <row r="38" spans="1:22" s="8" customFormat="1" x14ac:dyDescent="0.2">
      <c r="A38" s="99"/>
      <c r="B38" s="124"/>
      <c r="C38" s="125"/>
      <c r="D38" s="125"/>
      <c r="P38" s="94"/>
      <c r="Q38" s="94"/>
      <c r="R38" s="94"/>
      <c r="S38" s="94"/>
      <c r="T38" s="94"/>
      <c r="U38" s="94"/>
      <c r="V38" s="94"/>
    </row>
    <row r="39" spans="1:22" s="8" customFormat="1" x14ac:dyDescent="0.2">
      <c r="A39" s="99"/>
      <c r="B39" s="124"/>
      <c r="C39" s="125"/>
      <c r="D39" s="125"/>
      <c r="P39" s="94"/>
      <c r="Q39" s="94"/>
      <c r="R39" s="94"/>
      <c r="S39" s="94"/>
      <c r="T39" s="94"/>
      <c r="U39" s="94"/>
      <c r="V39" s="94"/>
    </row>
    <row r="40" spans="1:22" s="8" customFormat="1" x14ac:dyDescent="0.2">
      <c r="A40" s="99"/>
      <c r="B40" s="124"/>
      <c r="C40" s="125"/>
      <c r="D40" s="125"/>
      <c r="P40" s="94"/>
      <c r="Q40" s="94"/>
      <c r="R40" s="94"/>
      <c r="S40" s="94"/>
      <c r="T40" s="94"/>
      <c r="U40" s="94"/>
      <c r="V40" s="94"/>
    </row>
    <row r="41" spans="1:22" s="8" customFormat="1" x14ac:dyDescent="0.2">
      <c r="A41" s="99"/>
      <c r="B41" s="124"/>
      <c r="C41" s="125"/>
      <c r="D41" s="125"/>
      <c r="P41" s="94"/>
      <c r="Q41" s="94"/>
      <c r="R41" s="94"/>
      <c r="S41" s="94"/>
      <c r="T41" s="94"/>
      <c r="U41" s="94"/>
      <c r="V41" s="94"/>
    </row>
    <row r="42" spans="1:22" s="8" customFormat="1" x14ac:dyDescent="0.2">
      <c r="A42" s="99"/>
      <c r="C42" s="125"/>
      <c r="D42" s="125"/>
      <c r="P42" s="94"/>
      <c r="Q42" s="94"/>
      <c r="R42" s="94"/>
      <c r="S42" s="94"/>
      <c r="T42" s="94"/>
      <c r="U42" s="94"/>
      <c r="V42" s="94"/>
    </row>
    <row r="43" spans="1:22" s="8" customFormat="1" x14ac:dyDescent="0.2">
      <c r="A43" s="99"/>
      <c r="B43" s="124"/>
      <c r="C43" s="125"/>
      <c r="D43" s="125"/>
      <c r="P43" s="94"/>
      <c r="Q43" s="94"/>
      <c r="R43" s="94"/>
      <c r="S43" s="94"/>
      <c r="T43" s="94"/>
      <c r="U43" s="94"/>
      <c r="V43" s="94"/>
    </row>
    <row r="44" spans="1:22" s="8" customFormat="1" x14ac:dyDescent="0.2">
      <c r="A44" s="99"/>
      <c r="B44" s="124"/>
      <c r="C44" s="125"/>
      <c r="D44" s="125"/>
      <c r="P44" s="94"/>
      <c r="Q44" s="94"/>
      <c r="R44" s="94"/>
      <c r="S44" s="94"/>
      <c r="T44" s="94"/>
      <c r="U44" s="94"/>
      <c r="V44" s="94"/>
    </row>
    <row r="45" spans="1:22" s="8" customFormat="1" x14ac:dyDescent="0.2">
      <c r="A45" s="99"/>
      <c r="B45" s="124"/>
      <c r="C45" s="125"/>
      <c r="D45" s="125"/>
      <c r="P45" s="94"/>
      <c r="Q45" s="94"/>
      <c r="R45" s="94"/>
      <c r="S45" s="94"/>
      <c r="T45" s="94"/>
      <c r="U45" s="94"/>
      <c r="V45" s="94"/>
    </row>
    <row r="46" spans="1:22" s="8" customFormat="1" x14ac:dyDescent="0.2">
      <c r="A46" s="99"/>
      <c r="B46" s="124"/>
      <c r="C46" s="125"/>
      <c r="D46" s="125"/>
      <c r="P46" s="94"/>
      <c r="Q46" s="94"/>
      <c r="R46" s="94"/>
      <c r="S46" s="94"/>
      <c r="T46" s="94"/>
      <c r="U46" s="94"/>
      <c r="V46" s="94"/>
    </row>
    <row r="47" spans="1:22" s="8" customFormat="1" x14ac:dyDescent="0.2">
      <c r="A47" s="99"/>
      <c r="B47" s="124"/>
      <c r="C47" s="125"/>
      <c r="D47" s="125"/>
      <c r="P47" s="94"/>
      <c r="Q47" s="94"/>
      <c r="R47" s="94"/>
      <c r="S47" s="94"/>
      <c r="T47" s="94"/>
      <c r="U47" s="94"/>
      <c r="V47" s="94"/>
    </row>
    <row r="48" spans="1:22" s="8" customFormat="1" x14ac:dyDescent="0.2">
      <c r="A48" s="99"/>
      <c r="P48" s="94"/>
      <c r="Q48" s="94"/>
      <c r="R48" s="94"/>
      <c r="S48" s="94"/>
      <c r="T48" s="94"/>
      <c r="U48" s="94"/>
      <c r="V48" s="94"/>
    </row>
    <row r="49" spans="1:22" s="8" customFormat="1" x14ac:dyDescent="0.2">
      <c r="A49" s="99"/>
      <c r="P49" s="94"/>
      <c r="Q49" s="94"/>
      <c r="R49" s="94"/>
      <c r="S49" s="94"/>
      <c r="T49" s="94"/>
      <c r="U49" s="94"/>
      <c r="V49" s="94"/>
    </row>
    <row r="50" spans="1:22" s="8" customFormat="1" x14ac:dyDescent="0.2">
      <c r="A50" s="99"/>
      <c r="P50" s="94"/>
      <c r="Q50" s="94"/>
      <c r="R50" s="94"/>
      <c r="S50" s="94"/>
      <c r="T50" s="94"/>
      <c r="U50" s="94"/>
      <c r="V50" s="94"/>
    </row>
    <row r="51" spans="1:22" s="8" customFormat="1" x14ac:dyDescent="0.2">
      <c r="A51" s="99"/>
      <c r="P51" s="94"/>
      <c r="Q51" s="94"/>
      <c r="R51" s="94"/>
      <c r="S51" s="94"/>
      <c r="T51" s="94"/>
      <c r="U51" s="94"/>
      <c r="V51" s="94"/>
    </row>
    <row r="52" spans="1:22" s="8" customFormat="1" x14ac:dyDescent="0.2">
      <c r="P52" s="94"/>
      <c r="Q52" s="94"/>
      <c r="R52" s="94"/>
      <c r="S52" s="94"/>
      <c r="T52" s="94"/>
      <c r="U52" s="94"/>
      <c r="V52" s="94"/>
    </row>
    <row r="53" spans="1:22" s="8" customFormat="1" x14ac:dyDescent="0.2">
      <c r="P53" s="94"/>
      <c r="Q53" s="94"/>
      <c r="R53" s="94"/>
      <c r="S53" s="94"/>
      <c r="T53" s="94"/>
      <c r="U53" s="94"/>
      <c r="V53" s="94"/>
    </row>
    <row r="54" spans="1:22" s="8" customFormat="1" x14ac:dyDescent="0.2">
      <c r="A54" s="99"/>
      <c r="P54" s="94"/>
      <c r="Q54" s="94"/>
      <c r="R54" s="94"/>
      <c r="S54" s="94"/>
      <c r="T54" s="94"/>
      <c r="U54" s="94"/>
      <c r="V54" s="94"/>
    </row>
    <row r="55" spans="1:22" s="8" customFormat="1" x14ac:dyDescent="0.2">
      <c r="A55" s="99"/>
      <c r="P55" s="94"/>
      <c r="Q55" s="94"/>
      <c r="R55" s="94"/>
      <c r="S55" s="94"/>
      <c r="T55" s="94"/>
      <c r="U55" s="94"/>
      <c r="V55" s="94"/>
    </row>
    <row r="56" spans="1:22" s="8" customFormat="1" x14ac:dyDescent="0.2">
      <c r="A56" s="99"/>
      <c r="P56" s="94"/>
      <c r="Q56" s="94"/>
      <c r="R56" s="94"/>
      <c r="S56" s="94"/>
      <c r="T56" s="94"/>
      <c r="U56" s="94"/>
      <c r="V56" s="94"/>
    </row>
    <row r="57" spans="1:22" s="8" customFormat="1" x14ac:dyDescent="0.2">
      <c r="A57" s="99"/>
      <c r="P57" s="94"/>
      <c r="Q57" s="94"/>
      <c r="R57" s="94"/>
      <c r="S57" s="94"/>
      <c r="T57" s="94"/>
      <c r="U57" s="94"/>
      <c r="V57" s="94"/>
    </row>
    <row r="58" spans="1:22" s="8" customFormat="1" x14ac:dyDescent="0.2">
      <c r="A58" s="99"/>
      <c r="P58" s="94"/>
      <c r="Q58" s="94"/>
      <c r="R58" s="94"/>
      <c r="S58" s="94"/>
      <c r="T58" s="94"/>
      <c r="U58" s="94"/>
      <c r="V58" s="94"/>
    </row>
    <row r="59" spans="1:22" s="8" customFormat="1" x14ac:dyDescent="0.2">
      <c r="A59" s="99"/>
      <c r="P59" s="94"/>
      <c r="Q59" s="94"/>
      <c r="R59" s="94"/>
      <c r="S59" s="94"/>
      <c r="T59" s="94"/>
      <c r="U59" s="94"/>
      <c r="V59" s="94"/>
    </row>
    <row r="60" spans="1:22" s="8" customFormat="1" x14ac:dyDescent="0.2">
      <c r="A60" s="99"/>
      <c r="P60" s="94"/>
      <c r="Q60" s="94"/>
      <c r="R60" s="94"/>
      <c r="S60" s="94"/>
      <c r="T60" s="94"/>
      <c r="U60" s="94"/>
      <c r="V60" s="94"/>
    </row>
    <row r="61" spans="1:22" s="8" customFormat="1" x14ac:dyDescent="0.2">
      <c r="A61" s="99"/>
      <c r="P61" s="94"/>
      <c r="Q61" s="94"/>
      <c r="R61" s="94"/>
      <c r="S61" s="94"/>
      <c r="T61" s="94"/>
      <c r="U61" s="94"/>
      <c r="V61" s="94"/>
    </row>
    <row r="62" spans="1:22" s="8" customFormat="1" x14ac:dyDescent="0.2">
      <c r="A62" s="99"/>
      <c r="P62" s="94"/>
      <c r="Q62" s="94"/>
      <c r="R62" s="94"/>
      <c r="S62" s="94"/>
      <c r="T62" s="94"/>
      <c r="U62" s="94"/>
      <c r="V62" s="94"/>
    </row>
    <row r="63" spans="1:22" s="8" customFormat="1" x14ac:dyDescent="0.2">
      <c r="A63" s="99"/>
      <c r="P63" s="94"/>
      <c r="Q63" s="94"/>
      <c r="R63" s="94"/>
      <c r="S63" s="94"/>
      <c r="T63" s="94"/>
      <c r="U63" s="94"/>
      <c r="V63" s="94"/>
    </row>
    <row r="64" spans="1:22" s="8" customFormat="1" x14ac:dyDescent="0.2">
      <c r="A64" s="99"/>
      <c r="P64" s="94"/>
      <c r="Q64" s="94"/>
      <c r="R64" s="94"/>
      <c r="S64" s="94"/>
      <c r="T64" s="94"/>
      <c r="U64" s="94"/>
      <c r="V64" s="94"/>
    </row>
    <row r="65" spans="1:22" s="8" customFormat="1" x14ac:dyDescent="0.2">
      <c r="A65" s="99"/>
      <c r="P65" s="94"/>
      <c r="Q65" s="94"/>
      <c r="R65" s="94"/>
      <c r="S65" s="94"/>
      <c r="T65" s="94"/>
      <c r="U65" s="94"/>
      <c r="V65" s="94"/>
    </row>
    <row r="66" spans="1:22" s="8" customFormat="1" x14ac:dyDescent="0.2">
      <c r="A66" s="99"/>
      <c r="P66" s="94"/>
      <c r="Q66" s="94"/>
      <c r="R66" s="94"/>
      <c r="S66" s="94"/>
      <c r="T66" s="94"/>
      <c r="U66" s="94"/>
      <c r="V66" s="94"/>
    </row>
    <row r="67" spans="1:22" s="8" customFormat="1" x14ac:dyDescent="0.2">
      <c r="A67" s="99"/>
      <c r="P67" s="94"/>
      <c r="Q67" s="94"/>
      <c r="R67" s="94"/>
      <c r="S67" s="94"/>
      <c r="T67" s="94"/>
      <c r="U67" s="94"/>
      <c r="V67" s="94"/>
    </row>
    <row r="68" spans="1:22" s="8" customFormat="1" x14ac:dyDescent="0.2">
      <c r="A68" s="99"/>
      <c r="P68" s="94"/>
      <c r="Q68" s="94"/>
      <c r="R68" s="94"/>
      <c r="S68" s="94"/>
      <c r="T68" s="94"/>
      <c r="U68" s="94"/>
      <c r="V68" s="94"/>
    </row>
    <row r="69" spans="1:22" s="8" customFormat="1" x14ac:dyDescent="0.2">
      <c r="A69" s="99"/>
      <c r="P69" s="94"/>
      <c r="Q69" s="94"/>
      <c r="R69" s="94"/>
      <c r="S69" s="94"/>
      <c r="T69" s="94"/>
      <c r="U69" s="94"/>
      <c r="V69" s="94"/>
    </row>
    <row r="70" spans="1:22" s="8" customFormat="1" x14ac:dyDescent="0.2">
      <c r="A70" s="99"/>
      <c r="P70" s="94"/>
      <c r="Q70" s="94"/>
      <c r="R70" s="94"/>
      <c r="S70" s="94"/>
      <c r="T70" s="94"/>
      <c r="U70" s="94"/>
      <c r="V70" s="94"/>
    </row>
    <row r="71" spans="1:22" s="8" customFormat="1" x14ac:dyDescent="0.2">
      <c r="P71" s="94"/>
      <c r="Q71" s="94"/>
      <c r="R71" s="94"/>
      <c r="S71" s="94"/>
      <c r="T71" s="94"/>
      <c r="U71" s="94"/>
      <c r="V71" s="94"/>
    </row>
    <row r="72" spans="1:22" s="8" customFormat="1" x14ac:dyDescent="0.2">
      <c r="P72" s="94"/>
      <c r="Q72" s="94"/>
      <c r="R72" s="94"/>
      <c r="S72" s="94"/>
      <c r="T72" s="94"/>
      <c r="U72" s="94"/>
      <c r="V72" s="94"/>
    </row>
    <row r="73" spans="1:22" s="8" customFormat="1" x14ac:dyDescent="0.2">
      <c r="A73" s="99"/>
      <c r="P73" s="94"/>
      <c r="Q73" s="94"/>
      <c r="R73" s="94"/>
      <c r="S73" s="94"/>
      <c r="T73" s="94"/>
      <c r="U73" s="94"/>
      <c r="V73" s="94"/>
    </row>
    <row r="74" spans="1:22" s="8" customFormat="1" x14ac:dyDescent="0.2">
      <c r="A74" s="99"/>
      <c r="P74" s="94"/>
      <c r="Q74" s="94"/>
      <c r="R74" s="94"/>
      <c r="S74" s="94"/>
      <c r="T74" s="94"/>
      <c r="U74" s="94"/>
      <c r="V74" s="94"/>
    </row>
    <row r="75" spans="1:22" s="8" customFormat="1" x14ac:dyDescent="0.2">
      <c r="A75" s="99"/>
      <c r="P75" s="94"/>
      <c r="Q75" s="94"/>
      <c r="R75" s="94"/>
      <c r="S75" s="94"/>
      <c r="T75" s="94"/>
      <c r="U75" s="94"/>
      <c r="V75" s="94"/>
    </row>
    <row r="76" spans="1:22" s="8" customFormat="1" x14ac:dyDescent="0.2">
      <c r="A76" s="99"/>
      <c r="P76" s="94"/>
      <c r="Q76" s="94"/>
      <c r="R76" s="94"/>
      <c r="S76" s="94"/>
      <c r="T76" s="94"/>
      <c r="U76" s="94"/>
      <c r="V76" s="94"/>
    </row>
    <row r="77" spans="1:22" s="8" customFormat="1" x14ac:dyDescent="0.2">
      <c r="A77" s="99"/>
      <c r="P77" s="94"/>
      <c r="Q77" s="94"/>
      <c r="R77" s="94"/>
      <c r="S77" s="94"/>
      <c r="T77" s="94"/>
      <c r="U77" s="94"/>
      <c r="V77" s="94"/>
    </row>
    <row r="78" spans="1:22" s="8" customFormat="1" x14ac:dyDescent="0.2">
      <c r="A78" s="99"/>
      <c r="P78" s="94"/>
      <c r="Q78" s="94"/>
      <c r="R78" s="94"/>
      <c r="S78" s="94"/>
      <c r="T78" s="94"/>
      <c r="U78" s="94"/>
      <c r="V78" s="94"/>
    </row>
    <row r="79" spans="1:22" s="8" customFormat="1" x14ac:dyDescent="0.2">
      <c r="A79" s="99"/>
      <c r="P79" s="94"/>
      <c r="Q79" s="94"/>
      <c r="R79" s="94"/>
      <c r="S79" s="94"/>
      <c r="T79" s="94"/>
      <c r="U79" s="94"/>
      <c r="V79" s="94"/>
    </row>
    <row r="80" spans="1:22" s="8" customFormat="1" x14ac:dyDescent="0.2">
      <c r="A80" s="99"/>
      <c r="P80" s="94"/>
      <c r="Q80" s="94"/>
      <c r="R80" s="94"/>
      <c r="S80" s="94"/>
      <c r="T80" s="94"/>
      <c r="U80" s="94"/>
      <c r="V80" s="94"/>
    </row>
    <row r="81" spans="1:22" s="8" customFormat="1" x14ac:dyDescent="0.2">
      <c r="A81" s="99"/>
      <c r="P81" s="94"/>
      <c r="Q81" s="94"/>
      <c r="R81" s="94"/>
      <c r="S81" s="94"/>
      <c r="T81" s="94"/>
      <c r="U81" s="94"/>
      <c r="V81" s="94"/>
    </row>
    <row r="82" spans="1:22" s="8" customFormat="1" x14ac:dyDescent="0.2">
      <c r="A82" s="99"/>
      <c r="P82" s="94"/>
      <c r="Q82" s="94"/>
      <c r="R82" s="94"/>
      <c r="S82" s="94"/>
      <c r="T82" s="94"/>
      <c r="U82" s="94"/>
      <c r="V82" s="94"/>
    </row>
    <row r="83" spans="1:22" s="8" customFormat="1" x14ac:dyDescent="0.2">
      <c r="A83" s="99"/>
      <c r="P83" s="94"/>
      <c r="Q83" s="94"/>
      <c r="R83" s="94"/>
      <c r="S83" s="94"/>
      <c r="T83" s="94"/>
      <c r="U83" s="94"/>
      <c r="V83" s="94"/>
    </row>
    <row r="84" spans="1:22" s="8" customFormat="1" x14ac:dyDescent="0.2">
      <c r="A84" s="99"/>
      <c r="P84" s="94"/>
      <c r="Q84" s="94"/>
      <c r="R84" s="94"/>
      <c r="S84" s="94"/>
      <c r="T84" s="94"/>
      <c r="U84" s="94"/>
      <c r="V84" s="94"/>
    </row>
    <row r="85" spans="1:22" s="8" customFormat="1" x14ac:dyDescent="0.2">
      <c r="A85" s="99"/>
      <c r="P85" s="94"/>
      <c r="Q85" s="94"/>
      <c r="R85" s="94"/>
      <c r="S85" s="94"/>
      <c r="T85" s="94"/>
      <c r="U85" s="94"/>
      <c r="V85" s="94"/>
    </row>
    <row r="86" spans="1:22" s="8" customFormat="1" x14ac:dyDescent="0.2">
      <c r="A86" s="99"/>
      <c r="P86" s="94"/>
      <c r="Q86" s="94"/>
      <c r="R86" s="94"/>
      <c r="S86" s="94"/>
      <c r="T86" s="94"/>
      <c r="U86" s="94"/>
      <c r="V86" s="94"/>
    </row>
    <row r="87" spans="1:22" s="8" customFormat="1" x14ac:dyDescent="0.2">
      <c r="A87" s="99"/>
      <c r="P87" s="94"/>
      <c r="Q87" s="94"/>
      <c r="R87" s="94"/>
      <c r="S87" s="94"/>
      <c r="T87" s="94"/>
      <c r="U87" s="94"/>
      <c r="V87" s="94"/>
    </row>
    <row r="88" spans="1:22" s="8" customFormat="1" x14ac:dyDescent="0.2">
      <c r="A88" s="99"/>
      <c r="P88" s="94"/>
      <c r="Q88" s="94"/>
      <c r="R88" s="94"/>
      <c r="S88" s="94"/>
      <c r="T88" s="94"/>
      <c r="U88" s="94"/>
      <c r="V88" s="94"/>
    </row>
    <row r="89" spans="1:22" s="8" customFormat="1" x14ac:dyDescent="0.2">
      <c r="A89" s="99"/>
      <c r="P89" s="94"/>
      <c r="Q89" s="94"/>
      <c r="R89" s="94"/>
      <c r="S89" s="94"/>
      <c r="T89" s="94"/>
      <c r="U89" s="94"/>
      <c r="V89" s="94"/>
    </row>
    <row r="90" spans="1:22" s="8" customFormat="1" x14ac:dyDescent="0.2">
      <c r="P90" s="94"/>
      <c r="Q90" s="94"/>
      <c r="R90" s="94"/>
      <c r="S90" s="94"/>
      <c r="T90" s="94"/>
      <c r="U90" s="94"/>
      <c r="V90" s="94"/>
    </row>
    <row r="91" spans="1:22" s="8" customFormat="1" x14ac:dyDescent="0.2">
      <c r="P91" s="94"/>
      <c r="Q91" s="94"/>
      <c r="R91" s="94"/>
      <c r="S91" s="94"/>
      <c r="T91" s="94"/>
      <c r="U91" s="94"/>
      <c r="V91" s="94"/>
    </row>
    <row r="92" spans="1:22" s="8" customFormat="1" x14ac:dyDescent="0.2">
      <c r="A92" s="99"/>
      <c r="P92" s="94"/>
      <c r="Q92" s="94"/>
      <c r="R92" s="94"/>
      <c r="S92" s="94"/>
      <c r="T92" s="94"/>
      <c r="U92" s="94"/>
      <c r="V92" s="94"/>
    </row>
    <row r="93" spans="1:22" s="8" customFormat="1" x14ac:dyDescent="0.2">
      <c r="A93" s="99"/>
      <c r="P93" s="94"/>
      <c r="Q93" s="94"/>
      <c r="R93" s="94"/>
      <c r="S93" s="94"/>
      <c r="T93" s="94"/>
      <c r="U93" s="94"/>
      <c r="V93" s="94"/>
    </row>
    <row r="94" spans="1:22" s="8" customFormat="1" x14ac:dyDescent="0.2">
      <c r="A94" s="99"/>
      <c r="P94" s="94"/>
      <c r="Q94" s="94"/>
      <c r="R94" s="94"/>
      <c r="S94" s="94"/>
      <c r="T94" s="94"/>
      <c r="U94" s="94"/>
      <c r="V94" s="94"/>
    </row>
    <row r="95" spans="1:22" s="8" customFormat="1" x14ac:dyDescent="0.2">
      <c r="A95" s="99"/>
      <c r="P95" s="94"/>
      <c r="Q95" s="94"/>
      <c r="R95" s="94"/>
      <c r="S95" s="94"/>
      <c r="T95" s="94"/>
      <c r="U95" s="94"/>
      <c r="V95" s="94"/>
    </row>
    <row r="96" spans="1:22" s="8" customFormat="1" x14ac:dyDescent="0.2">
      <c r="A96" s="99"/>
      <c r="P96" s="94"/>
      <c r="Q96" s="94"/>
      <c r="R96" s="94"/>
      <c r="S96" s="94"/>
      <c r="T96" s="94"/>
      <c r="U96" s="94"/>
      <c r="V96" s="94"/>
    </row>
    <row r="97" spans="1:22" s="8" customFormat="1" x14ac:dyDescent="0.2">
      <c r="A97" s="99"/>
      <c r="P97" s="94"/>
      <c r="Q97" s="94"/>
      <c r="R97" s="94"/>
      <c r="S97" s="94"/>
      <c r="T97" s="94"/>
      <c r="U97" s="94"/>
      <c r="V97" s="94"/>
    </row>
    <row r="98" spans="1:22" s="8" customFormat="1" x14ac:dyDescent="0.2">
      <c r="A98" s="99"/>
      <c r="P98" s="94"/>
      <c r="Q98" s="94"/>
      <c r="R98" s="94"/>
      <c r="S98" s="94"/>
      <c r="T98" s="94"/>
      <c r="U98" s="94"/>
      <c r="V98" s="94"/>
    </row>
    <row r="99" spans="1:22" s="8" customFormat="1" x14ac:dyDescent="0.2">
      <c r="A99" s="99"/>
      <c r="P99" s="94"/>
      <c r="Q99" s="94"/>
      <c r="R99" s="94"/>
      <c r="S99" s="94"/>
      <c r="T99" s="94"/>
      <c r="U99" s="94"/>
      <c r="V99" s="94"/>
    </row>
    <row r="100" spans="1:22" s="8" customFormat="1" x14ac:dyDescent="0.2">
      <c r="A100" s="99"/>
      <c r="P100" s="94"/>
      <c r="Q100" s="94"/>
      <c r="R100" s="94"/>
      <c r="S100" s="94"/>
      <c r="T100" s="94"/>
      <c r="U100" s="94"/>
      <c r="V100" s="94"/>
    </row>
    <row r="101" spans="1:22" s="8" customFormat="1" x14ac:dyDescent="0.2">
      <c r="A101" s="99"/>
      <c r="P101" s="94"/>
      <c r="Q101" s="94"/>
      <c r="R101" s="94"/>
      <c r="S101" s="94"/>
      <c r="T101" s="94"/>
      <c r="U101" s="94"/>
      <c r="V101" s="94"/>
    </row>
    <row r="102" spans="1:22" s="8" customFormat="1" x14ac:dyDescent="0.2">
      <c r="A102" s="99"/>
      <c r="P102" s="94"/>
      <c r="Q102" s="94"/>
      <c r="R102" s="94"/>
      <c r="S102" s="94"/>
      <c r="T102" s="94"/>
      <c r="U102" s="94"/>
      <c r="V102" s="94"/>
    </row>
    <row r="103" spans="1:22" s="8" customFormat="1" x14ac:dyDescent="0.2">
      <c r="A103" s="99"/>
      <c r="P103" s="94"/>
      <c r="Q103" s="94"/>
      <c r="R103" s="94"/>
      <c r="S103" s="94"/>
      <c r="T103" s="94"/>
      <c r="U103" s="94"/>
      <c r="V103" s="94"/>
    </row>
    <row r="104" spans="1:22" s="8" customFormat="1" x14ac:dyDescent="0.2">
      <c r="A104" s="99"/>
      <c r="P104" s="94"/>
      <c r="Q104" s="94"/>
      <c r="R104" s="94"/>
      <c r="S104" s="94"/>
      <c r="T104" s="94"/>
      <c r="U104" s="94"/>
      <c r="V104" s="94"/>
    </row>
    <row r="105" spans="1:22" x14ac:dyDescent="0.2">
      <c r="A105" s="97"/>
    </row>
    <row r="106" spans="1:22" x14ac:dyDescent="0.2">
      <c r="A106" s="97"/>
    </row>
    <row r="107" spans="1:22" x14ac:dyDescent="0.2">
      <c r="A107" s="97"/>
    </row>
    <row r="108" spans="1:22" x14ac:dyDescent="0.2">
      <c r="A108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AA159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38.7109375" style="3" customWidth="1"/>
    <col min="2" max="2" width="8.7109375" style="3" customWidth="1"/>
    <col min="3" max="3" width="7.7109375" style="3" customWidth="1"/>
    <col min="4" max="4" width="8.7109375" style="3" customWidth="1"/>
    <col min="5" max="5" width="7.7109375" style="3" customWidth="1"/>
    <col min="6" max="6" width="8.7109375" style="3" customWidth="1"/>
    <col min="7" max="8" width="7.7109375" style="3" customWidth="1"/>
    <col min="9" max="9" width="10.710937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5703125" style="8" customWidth="1"/>
    <col min="15" max="15" width="7.7109375" style="8" customWidth="1"/>
    <col min="16" max="25" width="9.140625" style="3"/>
    <col min="26" max="26" width="13.28515625" style="3" customWidth="1"/>
    <col min="27" max="27" width="17.28515625" style="3" customWidth="1"/>
    <col min="28" max="16384" width="9.140625" style="3"/>
  </cols>
  <sheetData>
    <row r="1" spans="1:27" ht="15" customHeight="1" x14ac:dyDescent="0.2">
      <c r="A1" s="149" t="s">
        <v>523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0"/>
      <c r="R1" s="100"/>
      <c r="S1" s="100"/>
      <c r="T1" s="100"/>
      <c r="U1" s="101"/>
      <c r="V1" s="101"/>
      <c r="W1" s="101"/>
      <c r="X1" s="101"/>
      <c r="Y1" s="101"/>
      <c r="Z1" s="101"/>
      <c r="AA1" s="101"/>
    </row>
    <row r="2" spans="1:27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5"/>
      <c r="R2" s="105"/>
      <c r="S2" s="105"/>
      <c r="T2" s="106"/>
      <c r="U2" s="101"/>
      <c r="V2" s="101"/>
      <c r="W2" s="101"/>
      <c r="X2" s="101"/>
      <c r="Y2" s="101"/>
      <c r="Z2" s="101"/>
      <c r="AA2" s="101"/>
    </row>
    <row r="3" spans="1:27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5"/>
      <c r="R3" s="105"/>
      <c r="S3" s="105"/>
      <c r="T3" s="106"/>
      <c r="U3" s="101"/>
      <c r="V3" s="101"/>
      <c r="W3" s="101"/>
      <c r="X3" s="101"/>
      <c r="Y3" s="101"/>
      <c r="Z3" s="101"/>
      <c r="AA3" s="101"/>
    </row>
    <row r="4" spans="1:27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5"/>
      <c r="R4" s="105"/>
      <c r="S4" s="105"/>
      <c r="T4" s="106"/>
      <c r="U4" s="101"/>
      <c r="V4" s="101"/>
      <c r="W4" s="101"/>
      <c r="X4" s="101"/>
      <c r="Y4" s="101"/>
      <c r="Z4" s="101"/>
      <c r="AA4" s="101"/>
    </row>
    <row r="5" spans="1:27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7"/>
      <c r="R5" s="107"/>
      <c r="S5" s="107"/>
      <c r="T5" s="108"/>
      <c r="U5" s="109"/>
      <c r="V5" s="109"/>
      <c r="W5" s="109"/>
      <c r="X5" s="110"/>
      <c r="Y5" s="110"/>
      <c r="Z5" s="110"/>
      <c r="AA5" s="111"/>
    </row>
    <row r="6" spans="1:27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7"/>
      <c r="R6" s="107"/>
      <c r="S6" s="107"/>
      <c r="T6" s="108"/>
      <c r="U6" s="109"/>
      <c r="V6" s="109"/>
      <c r="W6" s="109"/>
      <c r="X6" s="110"/>
      <c r="Y6" s="110"/>
      <c r="Z6" s="110"/>
      <c r="AA6" s="111"/>
    </row>
    <row r="7" spans="1:27" ht="19.5" customHeight="1" x14ac:dyDescent="0.3">
      <c r="A7" s="114" t="s">
        <v>52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7"/>
      <c r="R7" s="107"/>
      <c r="S7" s="107"/>
      <c r="T7" s="108"/>
      <c r="U7" s="109"/>
      <c r="V7" s="109"/>
      <c r="W7" s="109"/>
      <c r="X7" s="110"/>
      <c r="Y7" s="110"/>
      <c r="Z7" s="110"/>
      <c r="AA7" s="111"/>
    </row>
    <row r="8" spans="1:27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7"/>
      <c r="R8" s="107"/>
      <c r="S8" s="107"/>
      <c r="T8" s="108"/>
      <c r="U8" s="109"/>
      <c r="V8" s="109"/>
      <c r="W8" s="109"/>
      <c r="X8" s="110"/>
      <c r="Y8" s="110"/>
      <c r="Z8" s="110"/>
      <c r="AA8" s="111"/>
    </row>
    <row r="9" spans="1:27" ht="12.75" customHeight="1" x14ac:dyDescent="0.2">
      <c r="A9" s="150" t="s">
        <v>69</v>
      </c>
      <c r="B9" s="151" t="s">
        <v>14</v>
      </c>
      <c r="C9" s="151" t="s">
        <v>14</v>
      </c>
      <c r="D9" s="151">
        <v>888.03550720214844</v>
      </c>
      <c r="E9" s="151" t="s">
        <v>14</v>
      </c>
      <c r="F9" s="151" t="s">
        <v>14</v>
      </c>
      <c r="G9" s="151" t="s">
        <v>14</v>
      </c>
      <c r="H9" s="151" t="s">
        <v>14</v>
      </c>
      <c r="I9" s="151" t="s">
        <v>14</v>
      </c>
      <c r="J9" s="151" t="s">
        <v>14</v>
      </c>
      <c r="K9" s="151" t="s">
        <v>14</v>
      </c>
      <c r="L9" s="151" t="s">
        <v>14</v>
      </c>
      <c r="M9" s="152" t="s">
        <v>14</v>
      </c>
      <c r="N9" s="152" t="s">
        <v>14</v>
      </c>
      <c r="O9" s="153">
        <v>888.03550720214844</v>
      </c>
      <c r="Q9" s="119"/>
      <c r="S9" s="119"/>
      <c r="T9" s="108"/>
      <c r="U9" s="109"/>
      <c r="V9" s="109"/>
      <c r="W9" s="109"/>
      <c r="X9" s="110"/>
      <c r="Y9" s="110"/>
      <c r="Z9" s="110"/>
      <c r="AA9" s="111"/>
    </row>
    <row r="10" spans="1:27" ht="12.75" customHeight="1" x14ac:dyDescent="0.2">
      <c r="A10" s="154" t="s">
        <v>70</v>
      </c>
      <c r="B10" s="155" t="s">
        <v>14</v>
      </c>
      <c r="C10" s="155" t="s">
        <v>14</v>
      </c>
      <c r="D10" s="155">
        <v>181.43294620513916</v>
      </c>
      <c r="E10" s="155" t="s">
        <v>14</v>
      </c>
      <c r="F10" s="155">
        <v>47.820003509521484</v>
      </c>
      <c r="G10" s="155" t="s">
        <v>14</v>
      </c>
      <c r="H10" s="155" t="s">
        <v>14</v>
      </c>
      <c r="I10" s="155" t="s">
        <v>14</v>
      </c>
      <c r="J10" s="155" t="s">
        <v>14</v>
      </c>
      <c r="K10" s="155" t="s">
        <v>14</v>
      </c>
      <c r="L10" s="155" t="s">
        <v>14</v>
      </c>
      <c r="M10" s="156" t="s">
        <v>14</v>
      </c>
      <c r="N10" s="156" t="s">
        <v>14</v>
      </c>
      <c r="O10" s="153">
        <v>229.25294971466064</v>
      </c>
      <c r="Q10" s="119"/>
      <c r="S10" s="119"/>
      <c r="T10" s="108"/>
      <c r="U10" s="109"/>
      <c r="V10" s="109"/>
      <c r="W10" s="109"/>
      <c r="X10" s="110"/>
      <c r="Y10" s="110"/>
      <c r="Z10" s="110"/>
      <c r="AA10" s="111"/>
    </row>
    <row r="11" spans="1:27" ht="12.75" customHeight="1" x14ac:dyDescent="0.2">
      <c r="A11" s="154" t="s">
        <v>71</v>
      </c>
      <c r="B11" s="155" t="s">
        <v>14</v>
      </c>
      <c r="C11" s="155" t="s">
        <v>14</v>
      </c>
      <c r="D11" s="155" t="s">
        <v>14</v>
      </c>
      <c r="E11" s="155">
        <v>19.546276092529297</v>
      </c>
      <c r="F11" s="155" t="s">
        <v>14</v>
      </c>
      <c r="G11" s="155">
        <v>132.08946418762207</v>
      </c>
      <c r="H11" s="155" t="s">
        <v>14</v>
      </c>
      <c r="I11" s="155" t="s">
        <v>14</v>
      </c>
      <c r="J11" s="155" t="s">
        <v>14</v>
      </c>
      <c r="K11" s="155">
        <v>21.708473205566406</v>
      </c>
      <c r="L11" s="155">
        <v>21.582625389099121</v>
      </c>
      <c r="M11" s="156">
        <v>24.875741481781006</v>
      </c>
      <c r="N11" s="156">
        <v>235.90570878982544</v>
      </c>
      <c r="O11" s="153">
        <v>455.70828914642334</v>
      </c>
      <c r="Q11" s="119"/>
      <c r="S11" s="119"/>
      <c r="T11" s="108"/>
      <c r="U11" s="109"/>
      <c r="V11" s="109"/>
      <c r="W11" s="109"/>
      <c r="X11" s="110"/>
      <c r="Y11" s="110"/>
      <c r="Z11" s="111"/>
      <c r="AA11" s="111"/>
    </row>
    <row r="12" spans="1:27" ht="12.75" customHeight="1" x14ac:dyDescent="0.2">
      <c r="A12" s="154" t="s">
        <v>72</v>
      </c>
      <c r="B12" s="155" t="s">
        <v>14</v>
      </c>
      <c r="C12" s="155" t="s">
        <v>14</v>
      </c>
      <c r="D12" s="151" t="s">
        <v>14</v>
      </c>
      <c r="E12" s="151" t="s">
        <v>14</v>
      </c>
      <c r="F12" s="155" t="s">
        <v>14</v>
      </c>
      <c r="G12" s="155" t="s">
        <v>14</v>
      </c>
      <c r="H12" s="155" t="s">
        <v>14</v>
      </c>
      <c r="I12" s="151" t="s">
        <v>14</v>
      </c>
      <c r="J12" s="151" t="s">
        <v>14</v>
      </c>
      <c r="K12" s="151" t="s">
        <v>14</v>
      </c>
      <c r="L12" s="155" t="s">
        <v>14</v>
      </c>
      <c r="M12" s="156" t="s">
        <v>14</v>
      </c>
      <c r="N12" s="156">
        <v>80.6134033203125</v>
      </c>
      <c r="O12" s="153">
        <v>80.6134033203125</v>
      </c>
      <c r="Q12" s="107"/>
      <c r="S12" s="119"/>
      <c r="T12" s="108"/>
      <c r="U12" s="109"/>
      <c r="V12" s="109"/>
      <c r="W12" s="109"/>
      <c r="X12" s="110"/>
      <c r="Y12" s="110"/>
      <c r="Z12" s="111"/>
      <c r="AA12" s="111"/>
    </row>
    <row r="13" spans="1:27" ht="12.75" customHeight="1" x14ac:dyDescent="0.2">
      <c r="A13" s="154" t="s">
        <v>73</v>
      </c>
      <c r="B13" s="155" t="s">
        <v>14</v>
      </c>
      <c r="C13" s="155" t="s">
        <v>14</v>
      </c>
      <c r="D13" s="155">
        <v>25.211432456970215</v>
      </c>
      <c r="E13" s="155" t="s">
        <v>14</v>
      </c>
      <c r="F13" s="155" t="s">
        <v>14</v>
      </c>
      <c r="G13" s="155" t="s">
        <v>14</v>
      </c>
      <c r="H13" s="155" t="s">
        <v>14</v>
      </c>
      <c r="I13" s="155" t="s">
        <v>14</v>
      </c>
      <c r="J13" s="155" t="s">
        <v>14</v>
      </c>
      <c r="K13" s="155" t="s">
        <v>14</v>
      </c>
      <c r="L13" s="155" t="s">
        <v>14</v>
      </c>
      <c r="M13" s="156" t="s">
        <v>14</v>
      </c>
      <c r="N13" s="156" t="s">
        <v>14</v>
      </c>
      <c r="O13" s="153">
        <v>25.211432456970215</v>
      </c>
      <c r="Q13" s="119"/>
      <c r="S13" s="119"/>
      <c r="T13" s="108"/>
      <c r="U13" s="123"/>
      <c r="V13" s="109"/>
      <c r="W13" s="109"/>
      <c r="X13" s="111"/>
      <c r="Y13" s="111"/>
      <c r="Z13" s="111"/>
      <c r="AA13" s="111"/>
    </row>
    <row r="14" spans="1:27" ht="12.75" customHeight="1" x14ac:dyDescent="0.2">
      <c r="A14" s="154" t="s">
        <v>74</v>
      </c>
      <c r="B14" s="155" t="s">
        <v>14</v>
      </c>
      <c r="C14" s="155" t="s">
        <v>14</v>
      </c>
      <c r="D14" s="155">
        <v>1389.5851287841797</v>
      </c>
      <c r="E14" s="155" t="s">
        <v>14</v>
      </c>
      <c r="F14" s="155" t="s">
        <v>14</v>
      </c>
      <c r="G14" s="155" t="s">
        <v>14</v>
      </c>
      <c r="H14" s="155" t="s">
        <v>14</v>
      </c>
      <c r="I14" s="155" t="s">
        <v>14</v>
      </c>
      <c r="J14" s="155" t="s">
        <v>14</v>
      </c>
      <c r="K14" s="155" t="s">
        <v>14</v>
      </c>
      <c r="L14" s="155" t="s">
        <v>14</v>
      </c>
      <c r="M14" s="156" t="s">
        <v>14</v>
      </c>
      <c r="N14" s="156" t="s">
        <v>14</v>
      </c>
      <c r="O14" s="153">
        <v>1389.5851287841797</v>
      </c>
      <c r="Q14" s="119"/>
      <c r="S14" s="107"/>
      <c r="T14" s="108"/>
      <c r="U14" s="109"/>
      <c r="V14" s="109"/>
      <c r="W14" s="109"/>
      <c r="X14" s="109"/>
      <c r="Y14" s="109"/>
      <c r="Z14" s="109"/>
      <c r="AA14" s="123"/>
    </row>
    <row r="15" spans="1:27" ht="12.75" customHeight="1" x14ac:dyDescent="0.2">
      <c r="A15" s="154" t="s">
        <v>75</v>
      </c>
      <c r="B15" s="155" t="s">
        <v>14</v>
      </c>
      <c r="C15" s="155" t="s">
        <v>14</v>
      </c>
      <c r="D15" s="151" t="s">
        <v>14</v>
      </c>
      <c r="E15" s="151" t="s">
        <v>14</v>
      </c>
      <c r="F15" s="155" t="s">
        <v>14</v>
      </c>
      <c r="G15" s="155" t="s">
        <v>14</v>
      </c>
      <c r="H15" s="155" t="s">
        <v>14</v>
      </c>
      <c r="I15" s="151" t="s">
        <v>14</v>
      </c>
      <c r="J15" s="151" t="s">
        <v>14</v>
      </c>
      <c r="K15" s="151">
        <v>15.372815251350403</v>
      </c>
      <c r="L15" s="155" t="s">
        <v>14</v>
      </c>
      <c r="M15" s="156" t="s">
        <v>14</v>
      </c>
      <c r="N15" s="156">
        <v>17.214337170124054</v>
      </c>
      <c r="O15" s="153">
        <v>32.587152421474457</v>
      </c>
      <c r="Q15" s="119"/>
      <c r="S15" s="119"/>
      <c r="T15" s="108"/>
      <c r="U15" s="109"/>
      <c r="V15" s="109"/>
      <c r="W15" s="109"/>
      <c r="X15" s="109"/>
      <c r="Y15" s="109"/>
      <c r="Z15" s="109"/>
      <c r="AA15" s="123"/>
    </row>
    <row r="16" spans="1:27" ht="12.75" customHeight="1" x14ac:dyDescent="0.2">
      <c r="A16" s="154" t="s">
        <v>76</v>
      </c>
      <c r="B16" s="155" t="s">
        <v>14</v>
      </c>
      <c r="C16" s="155" t="s">
        <v>14</v>
      </c>
      <c r="D16" s="155" t="s">
        <v>14</v>
      </c>
      <c r="E16" s="155" t="s">
        <v>14</v>
      </c>
      <c r="F16" s="155" t="s">
        <v>14</v>
      </c>
      <c r="G16" s="155" t="s">
        <v>14</v>
      </c>
      <c r="H16" s="155" t="s">
        <v>14</v>
      </c>
      <c r="I16" s="155" t="s">
        <v>14</v>
      </c>
      <c r="J16" s="155" t="s">
        <v>14</v>
      </c>
      <c r="K16" s="155" t="s">
        <v>14</v>
      </c>
      <c r="L16" s="155" t="s">
        <v>14</v>
      </c>
      <c r="M16" s="156" t="s">
        <v>14</v>
      </c>
      <c r="N16" s="156">
        <v>99.340673446655273</v>
      </c>
      <c r="O16" s="153">
        <v>99.340673446655273</v>
      </c>
      <c r="Q16" s="119"/>
      <c r="S16" s="119"/>
      <c r="T16" s="108"/>
      <c r="U16" s="109"/>
      <c r="V16" s="109"/>
      <c r="W16" s="109"/>
      <c r="X16" s="109"/>
      <c r="Y16" s="109"/>
      <c r="Z16" s="109"/>
      <c r="AA16" s="123"/>
    </row>
    <row r="17" spans="1:27" ht="12.75" customHeight="1" x14ac:dyDescent="0.2">
      <c r="A17" s="154" t="s">
        <v>77</v>
      </c>
      <c r="B17" s="155" t="s">
        <v>14</v>
      </c>
      <c r="C17" s="155" t="s">
        <v>14</v>
      </c>
      <c r="D17" s="155" t="s">
        <v>14</v>
      </c>
      <c r="E17" s="155" t="s">
        <v>14</v>
      </c>
      <c r="F17" s="155" t="s">
        <v>14</v>
      </c>
      <c r="G17" s="155">
        <v>72.817253589630127</v>
      </c>
      <c r="H17" s="155" t="s">
        <v>14</v>
      </c>
      <c r="I17" s="155" t="s">
        <v>14</v>
      </c>
      <c r="J17" s="155" t="s">
        <v>14</v>
      </c>
      <c r="K17" s="155">
        <v>71.999081611633301</v>
      </c>
      <c r="L17" s="155" t="s">
        <v>14</v>
      </c>
      <c r="M17" s="156" t="s">
        <v>14</v>
      </c>
      <c r="N17" s="156">
        <v>163.70037519931793</v>
      </c>
      <c r="O17" s="153">
        <v>308.51671040058136</v>
      </c>
      <c r="Q17" s="119"/>
      <c r="S17" s="119"/>
      <c r="T17" s="108"/>
      <c r="U17" s="109"/>
      <c r="V17" s="109"/>
      <c r="W17" s="109"/>
      <c r="X17" s="109"/>
      <c r="Y17" s="109"/>
      <c r="Z17" s="109"/>
      <c r="AA17" s="123"/>
    </row>
    <row r="18" spans="1:27" ht="12.75" customHeight="1" x14ac:dyDescent="0.2">
      <c r="A18" s="154" t="s">
        <v>78</v>
      </c>
      <c r="B18" s="155" t="s">
        <v>14</v>
      </c>
      <c r="C18" s="155" t="s">
        <v>14</v>
      </c>
      <c r="D18" s="155" t="s">
        <v>14</v>
      </c>
      <c r="E18" s="155" t="s">
        <v>14</v>
      </c>
      <c r="F18" s="155" t="s">
        <v>14</v>
      </c>
      <c r="G18" s="155">
        <v>18.462156534194946</v>
      </c>
      <c r="H18" s="155" t="s">
        <v>14</v>
      </c>
      <c r="I18" s="151" t="s">
        <v>14</v>
      </c>
      <c r="J18" s="151" t="s">
        <v>14</v>
      </c>
      <c r="K18" s="155">
        <v>1.8302462100982666</v>
      </c>
      <c r="L18" s="155" t="s">
        <v>14</v>
      </c>
      <c r="M18" s="156" t="s">
        <v>14</v>
      </c>
      <c r="N18" s="156" t="s">
        <v>14</v>
      </c>
      <c r="O18" s="153">
        <v>20.292402744293213</v>
      </c>
      <c r="Q18" s="119"/>
      <c r="S18" s="119"/>
      <c r="T18" s="108"/>
      <c r="U18" s="109"/>
      <c r="V18" s="109"/>
      <c r="W18" s="109"/>
      <c r="X18" s="109"/>
      <c r="Y18" s="109"/>
      <c r="Z18" s="109"/>
      <c r="AA18" s="123"/>
    </row>
    <row r="19" spans="1:27" ht="12.75" customHeight="1" x14ac:dyDescent="0.2">
      <c r="A19" s="154" t="s">
        <v>79</v>
      </c>
      <c r="B19" s="155" t="s">
        <v>14</v>
      </c>
      <c r="C19" s="155" t="s">
        <v>14</v>
      </c>
      <c r="D19" s="155" t="s">
        <v>14</v>
      </c>
      <c r="E19" s="155" t="s">
        <v>14</v>
      </c>
      <c r="F19" s="155" t="s">
        <v>14</v>
      </c>
      <c r="G19" s="155" t="s">
        <v>14</v>
      </c>
      <c r="H19" s="155" t="s">
        <v>14</v>
      </c>
      <c r="I19" s="155" t="s">
        <v>14</v>
      </c>
      <c r="J19" s="155" t="s">
        <v>14</v>
      </c>
      <c r="K19" s="155" t="s">
        <v>14</v>
      </c>
      <c r="L19" s="155" t="s">
        <v>14</v>
      </c>
      <c r="M19" s="156" t="s">
        <v>14</v>
      </c>
      <c r="N19" s="156">
        <v>179.79586148262024</v>
      </c>
      <c r="O19" s="153">
        <v>179.79586148262024</v>
      </c>
      <c r="Q19" s="119"/>
      <c r="S19" s="119"/>
      <c r="T19" s="108"/>
      <c r="U19" s="109"/>
      <c r="V19" s="109"/>
      <c r="W19" s="109"/>
      <c r="X19" s="109"/>
      <c r="Y19" s="109"/>
      <c r="Z19" s="109"/>
      <c r="AA19" s="123"/>
    </row>
    <row r="20" spans="1:27" ht="12.75" customHeight="1" x14ac:dyDescent="0.2">
      <c r="A20" s="154" t="s">
        <v>80</v>
      </c>
      <c r="B20" s="155" t="s">
        <v>14</v>
      </c>
      <c r="C20" s="155" t="s">
        <v>14</v>
      </c>
      <c r="D20" s="155" t="s">
        <v>14</v>
      </c>
      <c r="E20" s="155" t="s">
        <v>14</v>
      </c>
      <c r="F20" s="151" t="s">
        <v>14</v>
      </c>
      <c r="G20" s="151">
        <v>158.39633226394653</v>
      </c>
      <c r="H20" s="155" t="s">
        <v>14</v>
      </c>
      <c r="I20" s="155" t="s">
        <v>14</v>
      </c>
      <c r="J20" s="155" t="s">
        <v>14</v>
      </c>
      <c r="K20" s="155">
        <v>634.10600262880325</v>
      </c>
      <c r="L20" s="155">
        <v>5.7736515998840332</v>
      </c>
      <c r="M20" s="156" t="s">
        <v>14</v>
      </c>
      <c r="N20" s="156">
        <v>132.54807621240616</v>
      </c>
      <c r="O20" s="153">
        <v>930.82406270503998</v>
      </c>
      <c r="Q20" s="119"/>
      <c r="S20" s="119"/>
      <c r="T20" s="108"/>
      <c r="U20" s="109"/>
      <c r="V20" s="109"/>
      <c r="W20" s="109"/>
      <c r="X20" s="123"/>
      <c r="Y20" s="109"/>
      <c r="Z20" s="123"/>
      <c r="AA20" s="123"/>
    </row>
    <row r="21" spans="1:27" ht="12.75" customHeight="1" x14ac:dyDescent="0.2">
      <c r="A21" s="154" t="s">
        <v>81</v>
      </c>
      <c r="B21" s="155" t="s">
        <v>14</v>
      </c>
      <c r="C21" s="155" t="s">
        <v>14</v>
      </c>
      <c r="D21" s="155" t="s">
        <v>14</v>
      </c>
      <c r="E21" s="155" t="s">
        <v>14</v>
      </c>
      <c r="F21" s="155" t="s">
        <v>14</v>
      </c>
      <c r="G21" s="155">
        <v>201.64348983764648</v>
      </c>
      <c r="H21" s="155" t="s">
        <v>14</v>
      </c>
      <c r="I21" s="155">
        <v>20.376066207885742</v>
      </c>
      <c r="J21" s="155" t="s">
        <v>14</v>
      </c>
      <c r="K21" s="155">
        <v>95.727534055709839</v>
      </c>
      <c r="L21" s="155">
        <v>26.068893432617188</v>
      </c>
      <c r="M21" s="156" t="s">
        <v>14</v>
      </c>
      <c r="N21" s="156">
        <v>274.30808067321777</v>
      </c>
      <c r="O21" s="153">
        <v>618.12406420707703</v>
      </c>
      <c r="Q21" s="119"/>
      <c r="S21" s="119"/>
      <c r="T21" s="108"/>
      <c r="U21" s="109"/>
      <c r="V21" s="109"/>
      <c r="W21" s="109"/>
      <c r="X21" s="109"/>
      <c r="Y21" s="109"/>
      <c r="Z21" s="109"/>
      <c r="AA21" s="123"/>
    </row>
    <row r="22" spans="1:27" ht="12.75" customHeight="1" x14ac:dyDescent="0.2">
      <c r="A22" s="154" t="s">
        <v>82</v>
      </c>
      <c r="B22" s="155" t="s">
        <v>14</v>
      </c>
      <c r="C22" s="155" t="s">
        <v>14</v>
      </c>
      <c r="D22" s="155" t="s">
        <v>14</v>
      </c>
      <c r="E22" s="155" t="s">
        <v>14</v>
      </c>
      <c r="F22" s="155" t="s">
        <v>14</v>
      </c>
      <c r="G22" s="155" t="s">
        <v>14</v>
      </c>
      <c r="H22" s="155" t="s">
        <v>14</v>
      </c>
      <c r="I22" s="155" t="s">
        <v>14</v>
      </c>
      <c r="J22" s="155" t="s">
        <v>14</v>
      </c>
      <c r="K22" s="155" t="s">
        <v>14</v>
      </c>
      <c r="L22" s="155" t="s">
        <v>14</v>
      </c>
      <c r="M22" s="156">
        <v>6.6569995880126953</v>
      </c>
      <c r="N22" s="156" t="s">
        <v>14</v>
      </c>
      <c r="O22" s="153">
        <v>6.6569995880126953</v>
      </c>
      <c r="Q22" s="119"/>
      <c r="S22" s="119"/>
      <c r="T22" s="108"/>
      <c r="U22" s="109"/>
      <c r="V22" s="109"/>
      <c r="W22" s="109"/>
      <c r="X22" s="109"/>
      <c r="Y22" s="109"/>
      <c r="Z22" s="109"/>
      <c r="AA22" s="123"/>
    </row>
    <row r="23" spans="1:27" ht="12.75" customHeight="1" x14ac:dyDescent="0.2">
      <c r="A23" s="154" t="s">
        <v>83</v>
      </c>
      <c r="B23" s="155" t="s">
        <v>14</v>
      </c>
      <c r="C23" s="155" t="s">
        <v>14</v>
      </c>
      <c r="D23" s="155" t="s">
        <v>14</v>
      </c>
      <c r="E23" s="155" t="s">
        <v>14</v>
      </c>
      <c r="F23" s="155" t="s">
        <v>14</v>
      </c>
      <c r="G23" s="155" t="s">
        <v>14</v>
      </c>
      <c r="H23" s="155" t="s">
        <v>14</v>
      </c>
      <c r="I23" s="155" t="s">
        <v>14</v>
      </c>
      <c r="J23" s="155" t="s">
        <v>14</v>
      </c>
      <c r="K23" s="155">
        <v>3.977957010269165</v>
      </c>
      <c r="L23" s="155" t="s">
        <v>14</v>
      </c>
      <c r="M23" s="156" t="s">
        <v>14</v>
      </c>
      <c r="N23" s="156" t="s">
        <v>14</v>
      </c>
      <c r="O23" s="153">
        <v>3.977957010269165</v>
      </c>
      <c r="Q23" s="119"/>
      <c r="R23" s="119"/>
      <c r="S23" s="119"/>
      <c r="T23" s="108"/>
      <c r="U23" s="109"/>
      <c r="V23" s="109"/>
      <c r="W23" s="109"/>
      <c r="X23" s="109"/>
      <c r="Y23" s="109"/>
      <c r="Z23" s="109"/>
      <c r="AA23" s="123"/>
    </row>
    <row r="24" spans="1:27" ht="12.75" customHeight="1" x14ac:dyDescent="0.2">
      <c r="A24" s="154" t="s">
        <v>84</v>
      </c>
      <c r="B24" s="155" t="s">
        <v>14</v>
      </c>
      <c r="C24" s="155" t="s">
        <v>14</v>
      </c>
      <c r="D24" s="155" t="s">
        <v>14</v>
      </c>
      <c r="E24" s="155" t="s">
        <v>14</v>
      </c>
      <c r="F24" s="155" t="s">
        <v>14</v>
      </c>
      <c r="G24" s="155" t="s">
        <v>14</v>
      </c>
      <c r="H24" s="155" t="s">
        <v>14</v>
      </c>
      <c r="I24" s="155" t="s">
        <v>14</v>
      </c>
      <c r="J24" s="155" t="s">
        <v>14</v>
      </c>
      <c r="K24" s="155" t="s">
        <v>14</v>
      </c>
      <c r="L24" s="155" t="s">
        <v>14</v>
      </c>
      <c r="M24" s="156">
        <v>3.6624164581298828</v>
      </c>
      <c r="N24" s="156" t="s">
        <v>14</v>
      </c>
      <c r="O24" s="153">
        <v>3.6624164581298828</v>
      </c>
      <c r="Q24" s="119"/>
      <c r="R24" s="119"/>
      <c r="S24" s="119"/>
      <c r="T24" s="108"/>
      <c r="U24" s="123"/>
      <c r="V24" s="109"/>
      <c r="W24" s="109"/>
      <c r="X24" s="109"/>
      <c r="Y24" s="109"/>
      <c r="Z24" s="123"/>
      <c r="AA24" s="123"/>
    </row>
    <row r="25" spans="1:27" ht="12.75" customHeight="1" x14ac:dyDescent="0.2">
      <c r="A25" s="154" t="s">
        <v>85</v>
      </c>
      <c r="B25" s="155" t="s">
        <v>14</v>
      </c>
      <c r="C25" s="155">
        <v>9.7868680953979492</v>
      </c>
      <c r="D25" s="155" t="s">
        <v>14</v>
      </c>
      <c r="E25" s="155" t="s">
        <v>14</v>
      </c>
      <c r="F25" s="155" t="s">
        <v>14</v>
      </c>
      <c r="G25" s="155" t="s">
        <v>14</v>
      </c>
      <c r="H25" s="155" t="s">
        <v>14</v>
      </c>
      <c r="I25" s="155" t="s">
        <v>14</v>
      </c>
      <c r="J25" s="155" t="s">
        <v>14</v>
      </c>
      <c r="K25" s="155" t="s">
        <v>14</v>
      </c>
      <c r="L25" s="155" t="s">
        <v>14</v>
      </c>
      <c r="M25" s="156" t="s">
        <v>14</v>
      </c>
      <c r="N25" s="156" t="s">
        <v>14</v>
      </c>
      <c r="O25" s="153">
        <v>9.7868680953979492</v>
      </c>
      <c r="Q25" s="119"/>
      <c r="R25" s="119"/>
      <c r="S25" s="119"/>
      <c r="T25" s="108"/>
      <c r="U25" s="109"/>
      <c r="V25" s="109"/>
      <c r="W25" s="109"/>
      <c r="X25" s="109"/>
      <c r="Y25" s="109"/>
      <c r="Z25" s="109"/>
      <c r="AA25" s="123"/>
    </row>
    <row r="26" spans="1:27" ht="12.75" customHeight="1" x14ac:dyDescent="0.2">
      <c r="A26" s="154" t="s">
        <v>86</v>
      </c>
      <c r="B26" s="155" t="s">
        <v>14</v>
      </c>
      <c r="C26" s="155" t="s">
        <v>14</v>
      </c>
      <c r="D26" s="155" t="s">
        <v>14</v>
      </c>
      <c r="E26" s="155" t="s">
        <v>14</v>
      </c>
      <c r="F26" s="155" t="s">
        <v>14</v>
      </c>
      <c r="G26" s="155" t="s">
        <v>14</v>
      </c>
      <c r="H26" s="155" t="s">
        <v>14</v>
      </c>
      <c r="I26" s="155" t="s">
        <v>14</v>
      </c>
      <c r="J26" s="155" t="s">
        <v>14</v>
      </c>
      <c r="K26" s="155" t="s">
        <v>14</v>
      </c>
      <c r="L26" s="155" t="s">
        <v>14</v>
      </c>
      <c r="M26" s="156" t="s">
        <v>14</v>
      </c>
      <c r="N26" s="156">
        <v>66.484870910644531</v>
      </c>
      <c r="O26" s="153">
        <v>66.484870910644531</v>
      </c>
      <c r="Q26" s="119"/>
      <c r="R26" s="119"/>
      <c r="S26" s="119"/>
      <c r="T26" s="108"/>
      <c r="U26" s="109"/>
      <c r="V26" s="109"/>
      <c r="W26" s="109"/>
      <c r="X26" s="109"/>
      <c r="Y26" s="109"/>
      <c r="Z26" s="109"/>
      <c r="AA26" s="123"/>
    </row>
    <row r="27" spans="1:27" ht="12.75" customHeight="1" x14ac:dyDescent="0.2">
      <c r="A27" s="154" t="s">
        <v>87</v>
      </c>
      <c r="B27" s="155" t="s">
        <v>14</v>
      </c>
      <c r="C27" s="155" t="s">
        <v>14</v>
      </c>
      <c r="D27" s="155" t="s">
        <v>14</v>
      </c>
      <c r="E27" s="155" t="s">
        <v>14</v>
      </c>
      <c r="F27" s="155" t="s">
        <v>14</v>
      </c>
      <c r="G27" s="155">
        <v>2950.6318192481995</v>
      </c>
      <c r="H27" s="155">
        <v>7.3958511352539063</v>
      </c>
      <c r="I27" s="155">
        <v>18.8109130859375</v>
      </c>
      <c r="J27" s="155" t="s">
        <v>14</v>
      </c>
      <c r="K27" s="155">
        <v>3805.8968703746796</v>
      </c>
      <c r="L27" s="155" t="s">
        <v>14</v>
      </c>
      <c r="M27" s="156" t="s">
        <v>14</v>
      </c>
      <c r="N27" s="156">
        <v>3027.8985614776611</v>
      </c>
      <c r="O27" s="153">
        <v>9810.6340153217316</v>
      </c>
      <c r="Q27" s="119"/>
      <c r="R27" s="119"/>
      <c r="S27" s="119"/>
      <c r="T27" s="108"/>
      <c r="U27" s="109"/>
      <c r="V27" s="109"/>
      <c r="W27" s="109"/>
      <c r="X27" s="109"/>
      <c r="Y27" s="109"/>
      <c r="Z27" s="109"/>
      <c r="AA27" s="123"/>
    </row>
    <row r="28" spans="1:27" ht="12.75" customHeight="1" x14ac:dyDescent="0.2">
      <c r="A28" s="154" t="s">
        <v>88</v>
      </c>
      <c r="B28" s="155" t="s">
        <v>14</v>
      </c>
      <c r="C28" s="155" t="s">
        <v>14</v>
      </c>
      <c r="D28" s="155" t="s">
        <v>14</v>
      </c>
      <c r="E28" s="155" t="s">
        <v>14</v>
      </c>
      <c r="F28" s="155" t="s">
        <v>14</v>
      </c>
      <c r="G28" s="155">
        <v>218.07760620117188</v>
      </c>
      <c r="H28" s="155" t="s">
        <v>14</v>
      </c>
      <c r="I28" s="155" t="s">
        <v>14</v>
      </c>
      <c r="J28" s="155" t="s">
        <v>14</v>
      </c>
      <c r="K28" s="155" t="s">
        <v>14</v>
      </c>
      <c r="L28" s="155" t="s">
        <v>14</v>
      </c>
      <c r="M28" s="156" t="s">
        <v>14</v>
      </c>
      <c r="N28" s="156">
        <v>58.085102081298828</v>
      </c>
      <c r="O28" s="153">
        <v>276.1627082824707</v>
      </c>
      <c r="Q28" s="119"/>
      <c r="R28" s="107"/>
      <c r="S28" s="107"/>
      <c r="T28" s="108"/>
      <c r="U28" s="109"/>
      <c r="V28" s="109"/>
      <c r="W28" s="109"/>
      <c r="X28" s="109"/>
      <c r="Y28" s="109"/>
      <c r="Z28" s="109"/>
      <c r="AA28" s="123"/>
    </row>
    <row r="29" spans="1:27" ht="12.75" customHeight="1" x14ac:dyDescent="0.2">
      <c r="A29" s="154" t="s">
        <v>89</v>
      </c>
      <c r="B29" s="155" t="s">
        <v>14</v>
      </c>
      <c r="C29" s="155" t="s">
        <v>14</v>
      </c>
      <c r="D29" s="155" t="s">
        <v>14</v>
      </c>
      <c r="E29" s="155" t="s">
        <v>14</v>
      </c>
      <c r="F29" s="155" t="s">
        <v>14</v>
      </c>
      <c r="G29" s="155" t="s">
        <v>14</v>
      </c>
      <c r="H29" s="155" t="s">
        <v>14</v>
      </c>
      <c r="I29" s="155" t="s">
        <v>14</v>
      </c>
      <c r="J29" s="155" t="s">
        <v>14</v>
      </c>
      <c r="K29" s="155" t="s">
        <v>14</v>
      </c>
      <c r="L29" s="155" t="s">
        <v>14</v>
      </c>
      <c r="M29" s="156" t="s">
        <v>14</v>
      </c>
      <c r="N29" s="156">
        <v>249.82737731933594</v>
      </c>
      <c r="O29" s="153">
        <v>249.82737731933594</v>
      </c>
      <c r="Q29" s="119"/>
      <c r="R29" s="107"/>
      <c r="S29" s="107"/>
      <c r="T29" s="108"/>
      <c r="U29" s="109"/>
      <c r="V29" s="109"/>
      <c r="W29" s="109"/>
      <c r="X29" s="109"/>
      <c r="Y29" s="109"/>
      <c r="Z29" s="109"/>
      <c r="AA29" s="123"/>
    </row>
    <row r="30" spans="1:27" ht="12.75" customHeight="1" x14ac:dyDescent="0.2">
      <c r="A30" s="154" t="s">
        <v>90</v>
      </c>
      <c r="B30" s="155" t="s">
        <v>14</v>
      </c>
      <c r="C30" s="155" t="s">
        <v>14</v>
      </c>
      <c r="D30" s="155" t="s">
        <v>14</v>
      </c>
      <c r="E30" s="155" t="s">
        <v>14</v>
      </c>
      <c r="F30" s="155" t="s">
        <v>14</v>
      </c>
      <c r="G30" s="155" t="s">
        <v>14</v>
      </c>
      <c r="H30" s="155" t="s">
        <v>14</v>
      </c>
      <c r="I30" s="155" t="s">
        <v>14</v>
      </c>
      <c r="J30" s="155" t="s">
        <v>14</v>
      </c>
      <c r="K30" s="155">
        <v>27.916730880737305</v>
      </c>
      <c r="L30" s="155" t="s">
        <v>14</v>
      </c>
      <c r="M30" s="155" t="s">
        <v>14</v>
      </c>
      <c r="N30" s="155">
        <v>4.884760856628418</v>
      </c>
      <c r="O30" s="153">
        <v>32.801491737365723</v>
      </c>
      <c r="Q30" s="119"/>
      <c r="R30" s="119"/>
      <c r="S30" s="119"/>
      <c r="T30" s="108"/>
      <c r="U30" s="109"/>
      <c r="V30" s="109"/>
      <c r="W30" s="109"/>
      <c r="X30" s="109"/>
      <c r="Y30" s="109"/>
      <c r="Z30" s="109"/>
      <c r="AA30" s="123"/>
    </row>
    <row r="31" spans="1:27" ht="12.75" customHeight="1" x14ac:dyDescent="0.2">
      <c r="A31" s="154" t="s">
        <v>91</v>
      </c>
      <c r="B31" s="155" t="s">
        <v>14</v>
      </c>
      <c r="C31" s="155" t="s">
        <v>14</v>
      </c>
      <c r="D31" s="155" t="s">
        <v>14</v>
      </c>
      <c r="E31" s="155" t="s">
        <v>14</v>
      </c>
      <c r="F31" s="155" t="s">
        <v>14</v>
      </c>
      <c r="G31" s="155" t="s">
        <v>14</v>
      </c>
      <c r="H31" s="155" t="s">
        <v>14</v>
      </c>
      <c r="I31" s="155" t="s">
        <v>14</v>
      </c>
      <c r="J31" s="155" t="s">
        <v>14</v>
      </c>
      <c r="K31" s="155">
        <v>68.327661514282227</v>
      </c>
      <c r="L31" s="155">
        <v>117.94754695892334</v>
      </c>
      <c r="M31" s="155" t="s">
        <v>14</v>
      </c>
      <c r="N31" s="155" t="s">
        <v>14</v>
      </c>
      <c r="O31" s="153">
        <v>186.27520847320557</v>
      </c>
      <c r="Q31" s="119"/>
      <c r="R31" s="119"/>
      <c r="S31" s="119"/>
      <c r="T31" s="108"/>
      <c r="U31" s="109"/>
      <c r="V31" s="109"/>
      <c r="W31" s="109"/>
      <c r="X31" s="109"/>
      <c r="Y31" s="109"/>
      <c r="Z31" s="109"/>
      <c r="AA31" s="123"/>
    </row>
    <row r="32" spans="1:27" ht="12.75" customHeight="1" x14ac:dyDescent="0.2">
      <c r="A32" s="154" t="s">
        <v>92</v>
      </c>
      <c r="B32" s="155" t="s">
        <v>14</v>
      </c>
      <c r="C32" s="155" t="s">
        <v>14</v>
      </c>
      <c r="D32" s="155">
        <v>520.82139778137207</v>
      </c>
      <c r="E32" s="155" t="s">
        <v>14</v>
      </c>
      <c r="F32" s="155" t="s">
        <v>14</v>
      </c>
      <c r="G32" s="155" t="s">
        <v>14</v>
      </c>
      <c r="H32" s="155" t="s">
        <v>14</v>
      </c>
      <c r="I32" s="155" t="s">
        <v>14</v>
      </c>
      <c r="J32" s="155" t="s">
        <v>14</v>
      </c>
      <c r="K32" s="155" t="s">
        <v>14</v>
      </c>
      <c r="L32" s="155" t="s">
        <v>14</v>
      </c>
      <c r="M32" s="155" t="s">
        <v>14</v>
      </c>
      <c r="N32" s="155" t="s">
        <v>14</v>
      </c>
      <c r="O32" s="153">
        <v>520.82139778137207</v>
      </c>
      <c r="Q32" s="119"/>
      <c r="R32" s="119"/>
      <c r="S32" s="119"/>
      <c r="T32" s="108"/>
      <c r="U32" s="109"/>
      <c r="V32" s="109"/>
      <c r="W32" s="109"/>
      <c r="X32" s="109"/>
      <c r="Y32" s="109"/>
      <c r="Z32" s="109"/>
      <c r="AA32" s="123"/>
    </row>
    <row r="33" spans="1:27" ht="12.75" customHeight="1" x14ac:dyDescent="0.2">
      <c r="A33" s="154" t="s">
        <v>93</v>
      </c>
      <c r="B33" s="155" t="s">
        <v>14</v>
      </c>
      <c r="C33" s="155" t="s">
        <v>14</v>
      </c>
      <c r="D33" s="155" t="s">
        <v>14</v>
      </c>
      <c r="E33" s="155" t="s">
        <v>14</v>
      </c>
      <c r="F33" s="155" t="s">
        <v>14</v>
      </c>
      <c r="G33" s="155" t="s">
        <v>14</v>
      </c>
      <c r="H33" s="155" t="s">
        <v>64</v>
      </c>
      <c r="I33" s="155" t="s">
        <v>14</v>
      </c>
      <c r="J33" s="155" t="s">
        <v>14</v>
      </c>
      <c r="K33" s="155">
        <v>0.97846066951751709</v>
      </c>
      <c r="L33" s="155">
        <v>0.88607382774353027</v>
      </c>
      <c r="M33" s="155" t="s">
        <v>14</v>
      </c>
      <c r="N33" s="155">
        <v>0.60676562786102295</v>
      </c>
      <c r="O33" s="153">
        <v>2.7335425913333893</v>
      </c>
      <c r="Q33" s="119"/>
      <c r="R33" s="119"/>
      <c r="S33" s="119"/>
      <c r="T33" s="108"/>
      <c r="U33" s="109"/>
      <c r="V33" s="109"/>
      <c r="W33" s="109"/>
      <c r="X33" s="109"/>
      <c r="Y33" s="109"/>
      <c r="Z33" s="109"/>
      <c r="AA33" s="123"/>
    </row>
    <row r="34" spans="1:27" ht="12.75" customHeight="1" x14ac:dyDescent="0.2">
      <c r="A34" s="154" t="s">
        <v>94</v>
      </c>
      <c r="B34" s="155" t="s">
        <v>14</v>
      </c>
      <c r="C34" s="155" t="s">
        <v>14</v>
      </c>
      <c r="D34" s="155">
        <v>222.80031204223633</v>
      </c>
      <c r="E34" s="155" t="s">
        <v>14</v>
      </c>
      <c r="F34" s="155" t="s">
        <v>14</v>
      </c>
      <c r="G34" s="155" t="s">
        <v>14</v>
      </c>
      <c r="H34" s="155" t="s">
        <v>14</v>
      </c>
      <c r="I34" s="155" t="s">
        <v>14</v>
      </c>
      <c r="J34" s="155" t="s">
        <v>14</v>
      </c>
      <c r="K34" s="155" t="s">
        <v>14</v>
      </c>
      <c r="L34" s="155" t="s">
        <v>14</v>
      </c>
      <c r="M34" s="155" t="s">
        <v>14</v>
      </c>
      <c r="N34" s="155" t="s">
        <v>14</v>
      </c>
      <c r="O34" s="153">
        <v>222.80031204223633</v>
      </c>
      <c r="Q34" s="119"/>
      <c r="R34" s="119"/>
      <c r="S34" s="119"/>
      <c r="T34" s="108"/>
      <c r="U34" s="109"/>
      <c r="V34" s="123"/>
      <c r="W34" s="109"/>
      <c r="X34" s="123"/>
      <c r="Y34" s="123"/>
      <c r="Z34" s="123"/>
      <c r="AA34" s="123"/>
    </row>
    <row r="35" spans="1:27" ht="12.75" customHeight="1" x14ac:dyDescent="0.2">
      <c r="A35" s="154" t="s">
        <v>95</v>
      </c>
      <c r="B35" s="155" t="s">
        <v>14</v>
      </c>
      <c r="C35" s="155" t="s">
        <v>14</v>
      </c>
      <c r="D35" s="155">
        <v>136.328857421875</v>
      </c>
      <c r="E35" s="155" t="s">
        <v>14</v>
      </c>
      <c r="F35" s="155" t="s">
        <v>14</v>
      </c>
      <c r="G35" s="155" t="s">
        <v>14</v>
      </c>
      <c r="H35" s="155" t="s">
        <v>14</v>
      </c>
      <c r="I35" s="155" t="s">
        <v>14</v>
      </c>
      <c r="J35" s="155" t="s">
        <v>14</v>
      </c>
      <c r="K35" s="155" t="s">
        <v>14</v>
      </c>
      <c r="L35" s="155" t="s">
        <v>14</v>
      </c>
      <c r="M35" s="155" t="s">
        <v>14</v>
      </c>
      <c r="N35" s="155" t="s">
        <v>14</v>
      </c>
      <c r="O35" s="153">
        <v>136.328857421875</v>
      </c>
      <c r="Q35" s="119"/>
      <c r="R35" s="119"/>
      <c r="S35" s="119"/>
      <c r="T35" s="108"/>
      <c r="U35" s="109"/>
      <c r="V35" s="109"/>
      <c r="W35" s="109"/>
      <c r="X35" s="109"/>
      <c r="Y35" s="109"/>
      <c r="Z35" s="109"/>
      <c r="AA35" s="123"/>
    </row>
    <row r="36" spans="1:27" ht="12.75" customHeight="1" x14ac:dyDescent="0.2">
      <c r="A36" s="154" t="s">
        <v>96</v>
      </c>
      <c r="B36" s="155" t="s">
        <v>14</v>
      </c>
      <c r="C36" s="155" t="s">
        <v>14</v>
      </c>
      <c r="D36" s="155">
        <v>277.77447509765625</v>
      </c>
      <c r="E36" s="155" t="s">
        <v>14</v>
      </c>
      <c r="F36" s="155">
        <v>722.28131103515625</v>
      </c>
      <c r="G36" s="155" t="s">
        <v>14</v>
      </c>
      <c r="H36" s="155" t="s">
        <v>14</v>
      </c>
      <c r="I36" s="155" t="s">
        <v>14</v>
      </c>
      <c r="J36" s="155" t="s">
        <v>14</v>
      </c>
      <c r="K36" s="155" t="s">
        <v>14</v>
      </c>
      <c r="L36" s="155" t="s">
        <v>14</v>
      </c>
      <c r="M36" s="156" t="s">
        <v>14</v>
      </c>
      <c r="N36" s="156" t="s">
        <v>14</v>
      </c>
      <c r="O36" s="153">
        <v>1000.0557861328125</v>
      </c>
      <c r="Q36" s="107"/>
      <c r="R36" s="107"/>
      <c r="S36" s="107"/>
      <c r="T36" s="108"/>
      <c r="U36" s="109"/>
      <c r="V36" s="109"/>
      <c r="W36" s="109"/>
      <c r="X36" s="109"/>
      <c r="Y36" s="109"/>
      <c r="Z36" s="109"/>
      <c r="AA36" s="123"/>
    </row>
    <row r="37" spans="1:27" ht="12.75" customHeight="1" x14ac:dyDescent="0.2">
      <c r="A37" s="154" t="s">
        <v>97</v>
      </c>
      <c r="B37" s="155" t="s">
        <v>14</v>
      </c>
      <c r="C37" s="155" t="s">
        <v>14</v>
      </c>
      <c r="D37" s="155">
        <v>2042.1640701293945</v>
      </c>
      <c r="E37" s="155" t="s">
        <v>14</v>
      </c>
      <c r="F37" s="155">
        <v>1344.9375915527344</v>
      </c>
      <c r="G37" s="155" t="s">
        <v>14</v>
      </c>
      <c r="H37" s="155" t="s">
        <v>14</v>
      </c>
      <c r="I37" s="155" t="s">
        <v>14</v>
      </c>
      <c r="J37" s="155" t="s">
        <v>14</v>
      </c>
      <c r="K37" s="155" t="s">
        <v>14</v>
      </c>
      <c r="L37" s="155" t="s">
        <v>14</v>
      </c>
      <c r="M37" s="156" t="s">
        <v>14</v>
      </c>
      <c r="N37" s="156" t="s">
        <v>14</v>
      </c>
      <c r="O37" s="153">
        <v>3387.1016616821289</v>
      </c>
      <c r="Q37" s="119"/>
      <c r="R37" s="119"/>
      <c r="S37" s="119"/>
      <c r="T37" s="108"/>
      <c r="U37" s="109"/>
      <c r="V37" s="109"/>
      <c r="W37" s="109"/>
      <c r="X37" s="109"/>
      <c r="Y37" s="109"/>
      <c r="Z37" s="109"/>
      <c r="AA37" s="123"/>
    </row>
    <row r="38" spans="1:27" ht="12.75" customHeight="1" x14ac:dyDescent="0.2">
      <c r="A38" s="154" t="s">
        <v>98</v>
      </c>
      <c r="B38" s="155" t="s">
        <v>14</v>
      </c>
      <c r="C38" s="155" t="s">
        <v>14</v>
      </c>
      <c r="D38" s="155" t="s">
        <v>14</v>
      </c>
      <c r="E38" s="155" t="s">
        <v>14</v>
      </c>
      <c r="F38" s="155" t="s">
        <v>14</v>
      </c>
      <c r="G38" s="155">
        <v>106.36065673828125</v>
      </c>
      <c r="H38" s="155" t="s">
        <v>14</v>
      </c>
      <c r="I38" s="155" t="s">
        <v>14</v>
      </c>
      <c r="J38" s="155" t="s">
        <v>14</v>
      </c>
      <c r="K38" s="155">
        <v>11.577853202819824</v>
      </c>
      <c r="L38" s="155" t="s">
        <v>14</v>
      </c>
      <c r="M38" s="156" t="s">
        <v>14</v>
      </c>
      <c r="N38" s="156" t="s">
        <v>14</v>
      </c>
      <c r="O38" s="153">
        <v>117.93850994110107</v>
      </c>
      <c r="Q38" s="119"/>
      <c r="R38" s="119"/>
      <c r="S38" s="119"/>
      <c r="T38" s="108"/>
      <c r="U38" s="109"/>
      <c r="V38" s="109"/>
      <c r="W38" s="109"/>
      <c r="X38" s="109"/>
      <c r="Y38" s="109"/>
      <c r="Z38" s="109"/>
      <c r="AA38" s="123"/>
    </row>
    <row r="39" spans="1:27" ht="12.75" customHeight="1" x14ac:dyDescent="0.2">
      <c r="A39" s="154" t="s">
        <v>99</v>
      </c>
      <c r="B39" s="155" t="s">
        <v>14</v>
      </c>
      <c r="C39" s="155" t="s">
        <v>14</v>
      </c>
      <c r="D39" s="155" t="s">
        <v>14</v>
      </c>
      <c r="E39" s="155" t="s">
        <v>14</v>
      </c>
      <c r="F39" s="155" t="s">
        <v>14</v>
      </c>
      <c r="G39" s="155">
        <v>88.530624389648438</v>
      </c>
      <c r="H39" s="155" t="s">
        <v>14</v>
      </c>
      <c r="I39" s="155" t="s">
        <v>14</v>
      </c>
      <c r="J39" s="155" t="s">
        <v>14</v>
      </c>
      <c r="K39" s="155">
        <v>104.05795669555664</v>
      </c>
      <c r="L39" s="155" t="s">
        <v>14</v>
      </c>
      <c r="M39" s="156" t="s">
        <v>14</v>
      </c>
      <c r="N39" s="156" t="s">
        <v>14</v>
      </c>
      <c r="O39" s="153">
        <v>192.58858108520508</v>
      </c>
      <c r="Q39" s="119"/>
      <c r="R39" s="119"/>
      <c r="S39" s="119"/>
      <c r="T39" s="108"/>
      <c r="U39" s="109"/>
      <c r="V39" s="109"/>
      <c r="W39" s="109"/>
      <c r="X39" s="109"/>
      <c r="Y39" s="109"/>
      <c r="Z39" s="109"/>
      <c r="AA39" s="123"/>
    </row>
    <row r="40" spans="1:27" ht="12.75" customHeight="1" x14ac:dyDescent="0.2">
      <c r="A40" s="154" t="s">
        <v>100</v>
      </c>
      <c r="B40" s="155" t="s">
        <v>14</v>
      </c>
      <c r="C40" s="155" t="s">
        <v>14</v>
      </c>
      <c r="D40" s="155" t="s">
        <v>14</v>
      </c>
      <c r="E40" s="155" t="s">
        <v>14</v>
      </c>
      <c r="F40" s="155" t="s">
        <v>14</v>
      </c>
      <c r="G40" s="155" t="s">
        <v>14</v>
      </c>
      <c r="H40" s="155" t="s">
        <v>14</v>
      </c>
      <c r="I40" s="155" t="s">
        <v>14</v>
      </c>
      <c r="J40" s="155" t="s">
        <v>14</v>
      </c>
      <c r="K40" s="155" t="s">
        <v>14</v>
      </c>
      <c r="L40" s="155" t="s">
        <v>14</v>
      </c>
      <c r="M40" s="156">
        <v>3.9835669994354248</v>
      </c>
      <c r="N40" s="156" t="s">
        <v>14</v>
      </c>
      <c r="O40" s="153">
        <v>3.9835669994354248</v>
      </c>
      <c r="Q40" s="119"/>
      <c r="R40" s="119"/>
      <c r="S40" s="119"/>
      <c r="T40" s="108"/>
      <c r="U40" s="123"/>
      <c r="V40" s="109"/>
      <c r="W40" s="109"/>
      <c r="X40" s="123"/>
      <c r="Y40" s="123"/>
      <c r="Z40" s="123"/>
      <c r="AA40" s="123"/>
    </row>
    <row r="41" spans="1:27" ht="12.75" customHeight="1" x14ac:dyDescent="0.2">
      <c r="Q41" s="119"/>
      <c r="R41" s="107"/>
      <c r="S41" s="107"/>
      <c r="T41" s="108"/>
      <c r="U41" s="109"/>
      <c r="V41" s="109"/>
      <c r="W41" s="109"/>
      <c r="X41" s="109"/>
      <c r="Y41" s="109"/>
      <c r="Z41" s="109"/>
      <c r="AA41" s="123"/>
    </row>
    <row r="42" spans="1:27" s="8" customFormat="1" x14ac:dyDescent="0.2">
      <c r="A42" s="99"/>
      <c r="B42" s="124"/>
      <c r="C42" s="125"/>
      <c r="D42" s="125"/>
      <c r="P42" s="94"/>
      <c r="Q42" s="94"/>
      <c r="R42" s="94"/>
      <c r="S42" s="94"/>
      <c r="T42" s="94"/>
      <c r="U42" s="94"/>
      <c r="V42" s="94"/>
      <c r="W42" s="94"/>
    </row>
    <row r="43" spans="1:27" s="8" customFormat="1" x14ac:dyDescent="0.2">
      <c r="A43" s="99"/>
      <c r="B43" s="124"/>
      <c r="C43" s="125"/>
      <c r="D43" s="125"/>
      <c r="P43" s="94"/>
      <c r="Q43" s="94"/>
      <c r="R43" s="94"/>
      <c r="S43" s="94"/>
      <c r="T43" s="94"/>
      <c r="U43" s="94"/>
      <c r="V43" s="94"/>
      <c r="W43" s="94"/>
    </row>
    <row r="44" spans="1:27" s="8" customFormat="1" x14ac:dyDescent="0.2">
      <c r="A44" s="99"/>
      <c r="B44" s="124"/>
      <c r="C44" s="125"/>
      <c r="D44" s="125"/>
      <c r="P44" s="94"/>
      <c r="Q44" s="94"/>
      <c r="R44" s="94"/>
      <c r="S44" s="94"/>
      <c r="T44" s="94"/>
      <c r="U44" s="94"/>
      <c r="V44" s="94"/>
      <c r="W44" s="94"/>
    </row>
    <row r="45" spans="1:27" s="8" customFormat="1" ht="15" x14ac:dyDescent="0.3">
      <c r="A45" s="126"/>
      <c r="B45" s="127"/>
      <c r="C45" s="128"/>
      <c r="D45" s="128"/>
      <c r="P45" s="94"/>
      <c r="Q45" s="94"/>
      <c r="R45" s="94"/>
      <c r="S45" s="94"/>
      <c r="T45" s="94"/>
      <c r="U45" s="94"/>
      <c r="V45" s="94"/>
      <c r="W45" s="94"/>
    </row>
    <row r="46" spans="1:27" s="8" customFormat="1" ht="15" x14ac:dyDescent="0.3">
      <c r="A46" s="126"/>
      <c r="B46" s="127"/>
      <c r="C46" s="128"/>
      <c r="D46" s="128"/>
      <c r="P46" s="94"/>
      <c r="Q46" s="94"/>
      <c r="R46" s="94"/>
      <c r="S46" s="94"/>
      <c r="T46" s="94"/>
      <c r="U46" s="94"/>
      <c r="V46" s="94"/>
      <c r="W46" s="94"/>
    </row>
    <row r="47" spans="1:27" s="8" customFormat="1" x14ac:dyDescent="0.2">
      <c r="A47" s="99"/>
      <c r="C47" s="125"/>
      <c r="D47" s="125"/>
      <c r="P47" s="94"/>
      <c r="Q47" s="94"/>
      <c r="R47" s="94"/>
      <c r="S47" s="94"/>
      <c r="T47" s="94"/>
      <c r="U47" s="94"/>
      <c r="V47" s="94"/>
      <c r="W47" s="94"/>
    </row>
    <row r="48" spans="1:27" s="8" customFormat="1" x14ac:dyDescent="0.2">
      <c r="A48" s="99"/>
      <c r="B48" s="124"/>
      <c r="C48" s="125"/>
      <c r="D48" s="125"/>
      <c r="P48" s="94"/>
      <c r="Q48" s="94"/>
      <c r="R48" s="94"/>
      <c r="S48" s="94"/>
      <c r="T48" s="94"/>
      <c r="U48" s="94"/>
      <c r="V48" s="94"/>
      <c r="W48" s="94"/>
    </row>
    <row r="49" spans="1:23" s="8" customFormat="1" x14ac:dyDescent="0.2">
      <c r="A49" s="99"/>
      <c r="B49" s="124"/>
      <c r="C49" s="125"/>
      <c r="D49" s="125"/>
      <c r="P49" s="94"/>
      <c r="Q49" s="94"/>
      <c r="R49" s="94"/>
      <c r="S49" s="94"/>
      <c r="T49" s="94"/>
      <c r="U49" s="94"/>
      <c r="V49" s="94"/>
      <c r="W49" s="94"/>
    </row>
    <row r="50" spans="1:23" s="8" customFormat="1" x14ac:dyDescent="0.2">
      <c r="A50" s="99"/>
      <c r="B50" s="124"/>
      <c r="C50" s="125"/>
      <c r="D50" s="125"/>
      <c r="P50" s="94"/>
      <c r="Q50" s="94"/>
      <c r="R50" s="94"/>
      <c r="S50" s="94"/>
      <c r="T50" s="94"/>
      <c r="U50" s="94"/>
      <c r="V50" s="94"/>
      <c r="W50" s="94"/>
    </row>
    <row r="51" spans="1:23" s="8" customFormat="1" x14ac:dyDescent="0.2">
      <c r="A51" s="99"/>
      <c r="B51" s="124"/>
      <c r="C51" s="125"/>
      <c r="D51" s="125"/>
      <c r="P51" s="94"/>
      <c r="Q51" s="94"/>
      <c r="R51" s="94"/>
      <c r="S51" s="94"/>
      <c r="T51" s="94"/>
      <c r="U51" s="94"/>
      <c r="V51" s="94"/>
      <c r="W51" s="94"/>
    </row>
    <row r="52" spans="1:23" s="8" customFormat="1" x14ac:dyDescent="0.2">
      <c r="A52" s="99"/>
      <c r="B52" s="124"/>
      <c r="C52" s="125"/>
      <c r="D52" s="125"/>
      <c r="P52" s="94"/>
      <c r="Q52" s="94"/>
      <c r="R52" s="94"/>
      <c r="S52" s="94"/>
      <c r="T52" s="94"/>
      <c r="U52" s="94"/>
      <c r="V52" s="94"/>
      <c r="W52" s="94"/>
    </row>
    <row r="53" spans="1:23" s="8" customFormat="1" x14ac:dyDescent="0.2">
      <c r="A53" s="99"/>
      <c r="B53" s="129"/>
      <c r="C53" s="125"/>
      <c r="D53" s="125"/>
      <c r="P53" s="94"/>
      <c r="Q53" s="94"/>
      <c r="R53" s="94"/>
      <c r="S53" s="94"/>
      <c r="T53" s="94"/>
      <c r="U53" s="94"/>
      <c r="V53" s="94"/>
      <c r="W53" s="94"/>
    </row>
    <row r="54" spans="1:23" s="8" customFormat="1" x14ac:dyDescent="0.2">
      <c r="A54" s="99"/>
      <c r="B54" s="130"/>
      <c r="C54" s="125"/>
      <c r="D54" s="125"/>
      <c r="P54" s="94"/>
      <c r="Q54" s="94"/>
      <c r="R54" s="94"/>
      <c r="S54" s="94"/>
      <c r="T54" s="94"/>
      <c r="U54" s="94"/>
      <c r="V54" s="94"/>
      <c r="W54" s="94"/>
    </row>
    <row r="55" spans="1:23" s="8" customFormat="1" x14ac:dyDescent="0.2">
      <c r="A55" s="99"/>
      <c r="B55" s="131"/>
      <c r="C55" s="125"/>
      <c r="D55" s="125"/>
      <c r="P55" s="94"/>
      <c r="Q55" s="94"/>
      <c r="R55" s="94"/>
      <c r="S55" s="94"/>
      <c r="T55" s="94"/>
      <c r="U55" s="94"/>
      <c r="V55" s="94"/>
      <c r="W55" s="94"/>
    </row>
    <row r="56" spans="1:23" s="8" customFormat="1" x14ac:dyDescent="0.2">
      <c r="A56" s="99"/>
      <c r="B56" s="104"/>
      <c r="C56" s="132"/>
      <c r="D56" s="132"/>
      <c r="P56" s="94"/>
      <c r="Q56" s="94"/>
      <c r="R56" s="94"/>
      <c r="S56" s="94"/>
      <c r="T56" s="94"/>
      <c r="U56" s="94"/>
      <c r="V56" s="94"/>
      <c r="W56" s="94"/>
    </row>
    <row r="57" spans="1:23" s="8" customFormat="1" x14ac:dyDescent="0.2">
      <c r="A57" s="99"/>
      <c r="B57" s="124"/>
      <c r="C57" s="125"/>
      <c r="D57" s="125"/>
      <c r="P57" s="94"/>
      <c r="Q57" s="94"/>
      <c r="R57" s="94"/>
      <c r="S57" s="94"/>
      <c r="T57" s="94"/>
      <c r="U57" s="94"/>
      <c r="V57" s="94"/>
      <c r="W57" s="94"/>
    </row>
    <row r="58" spans="1:23" s="8" customFormat="1" x14ac:dyDescent="0.2">
      <c r="A58" s="99"/>
      <c r="B58" s="124"/>
      <c r="C58" s="125"/>
      <c r="D58" s="125"/>
      <c r="P58" s="94"/>
      <c r="Q58" s="94"/>
      <c r="R58" s="94"/>
      <c r="S58" s="94"/>
      <c r="T58" s="94"/>
      <c r="U58" s="94"/>
      <c r="V58" s="94"/>
      <c r="W58" s="94"/>
    </row>
    <row r="59" spans="1:23" s="8" customFormat="1" x14ac:dyDescent="0.2">
      <c r="A59" s="99"/>
      <c r="B59" s="124"/>
      <c r="C59" s="125"/>
      <c r="D59" s="125"/>
      <c r="P59" s="94"/>
      <c r="Q59" s="94"/>
      <c r="R59" s="94"/>
      <c r="S59" s="94"/>
      <c r="T59" s="94"/>
      <c r="U59" s="94"/>
      <c r="V59" s="94"/>
      <c r="W59" s="94"/>
    </row>
    <row r="60" spans="1:23" s="8" customFormat="1" x14ac:dyDescent="0.2">
      <c r="A60" s="99"/>
      <c r="B60" s="124"/>
      <c r="C60" s="125"/>
      <c r="D60" s="125"/>
      <c r="P60" s="94"/>
      <c r="Q60" s="94"/>
      <c r="R60" s="94"/>
      <c r="S60" s="94"/>
      <c r="T60" s="94"/>
      <c r="U60" s="94"/>
      <c r="V60" s="94"/>
      <c r="W60" s="94"/>
    </row>
    <row r="61" spans="1:23" s="8" customFormat="1" x14ac:dyDescent="0.2">
      <c r="A61" s="99"/>
      <c r="B61" s="124"/>
      <c r="C61" s="125"/>
      <c r="D61" s="125"/>
      <c r="P61" s="94"/>
      <c r="Q61" s="94"/>
      <c r="R61" s="94"/>
      <c r="S61" s="94"/>
      <c r="T61" s="94"/>
      <c r="U61" s="94"/>
      <c r="V61" s="94"/>
      <c r="W61" s="94"/>
    </row>
    <row r="62" spans="1:23" s="8" customFormat="1" x14ac:dyDescent="0.2">
      <c r="A62" s="99"/>
      <c r="B62" s="124"/>
      <c r="C62" s="125"/>
      <c r="D62" s="125"/>
      <c r="P62" s="94"/>
      <c r="Q62" s="94"/>
      <c r="R62" s="94"/>
      <c r="S62" s="94"/>
      <c r="T62" s="94"/>
      <c r="U62" s="94"/>
      <c r="V62" s="94"/>
      <c r="W62" s="94"/>
    </row>
    <row r="63" spans="1:23" s="8" customFormat="1" x14ac:dyDescent="0.2">
      <c r="A63" s="99"/>
      <c r="B63" s="124"/>
      <c r="C63" s="125"/>
      <c r="D63" s="125"/>
      <c r="P63" s="94"/>
      <c r="Q63" s="94"/>
      <c r="R63" s="94"/>
      <c r="S63" s="94"/>
      <c r="T63" s="94"/>
      <c r="U63" s="94"/>
      <c r="V63" s="94"/>
      <c r="W63" s="94"/>
    </row>
    <row r="64" spans="1:23" s="8" customFormat="1" x14ac:dyDescent="0.2">
      <c r="A64" s="99"/>
      <c r="B64" s="124"/>
      <c r="C64" s="125"/>
      <c r="D64" s="125"/>
      <c r="P64" s="94"/>
      <c r="Q64" s="94"/>
      <c r="R64" s="94"/>
      <c r="S64" s="94"/>
      <c r="T64" s="94"/>
      <c r="U64" s="94"/>
      <c r="V64" s="94"/>
      <c r="W64" s="94"/>
    </row>
    <row r="65" spans="1:23" s="8" customFormat="1" x14ac:dyDescent="0.2">
      <c r="A65" s="99"/>
      <c r="B65" s="124"/>
      <c r="C65" s="125"/>
      <c r="D65" s="125"/>
      <c r="P65" s="94"/>
      <c r="Q65" s="94"/>
      <c r="R65" s="94"/>
      <c r="S65" s="94"/>
      <c r="T65" s="94"/>
      <c r="U65" s="94"/>
      <c r="V65" s="94"/>
      <c r="W65" s="94"/>
    </row>
    <row r="66" spans="1:23" s="8" customFormat="1" x14ac:dyDescent="0.2">
      <c r="A66" s="99"/>
      <c r="B66" s="124"/>
      <c r="C66" s="125"/>
      <c r="D66" s="125"/>
      <c r="P66" s="94"/>
      <c r="Q66" s="94"/>
      <c r="R66" s="94"/>
      <c r="S66" s="94"/>
      <c r="T66" s="94"/>
      <c r="U66" s="94"/>
      <c r="V66" s="94"/>
      <c r="W66" s="94"/>
    </row>
    <row r="67" spans="1:23" s="8" customFormat="1" x14ac:dyDescent="0.2">
      <c r="A67" s="99"/>
      <c r="B67" s="124"/>
      <c r="C67" s="125"/>
      <c r="D67" s="125"/>
      <c r="P67" s="94"/>
      <c r="Q67" s="94"/>
      <c r="R67" s="94"/>
      <c r="S67" s="94"/>
      <c r="T67" s="94"/>
      <c r="U67" s="94"/>
      <c r="V67" s="94"/>
      <c r="W67" s="94"/>
    </row>
    <row r="68" spans="1:23" s="8" customFormat="1" ht="15" x14ac:dyDescent="0.3">
      <c r="A68" s="126"/>
      <c r="B68" s="127"/>
      <c r="C68" s="128"/>
      <c r="D68" s="128"/>
      <c r="P68" s="94"/>
      <c r="Q68" s="94"/>
      <c r="R68" s="94"/>
      <c r="S68" s="94"/>
      <c r="T68" s="94"/>
      <c r="U68" s="94"/>
      <c r="V68" s="94"/>
      <c r="W68" s="94"/>
    </row>
    <row r="69" spans="1:23" s="8" customFormat="1" ht="15" x14ac:dyDescent="0.3">
      <c r="A69" s="126"/>
      <c r="B69" s="127"/>
      <c r="C69" s="128"/>
      <c r="D69" s="128"/>
      <c r="P69" s="94"/>
      <c r="Q69" s="94"/>
      <c r="R69" s="94"/>
      <c r="S69" s="94"/>
      <c r="T69" s="94"/>
      <c r="U69" s="94"/>
      <c r="V69" s="94"/>
      <c r="W69" s="94"/>
    </row>
    <row r="70" spans="1:23" s="8" customFormat="1" ht="15" x14ac:dyDescent="0.3">
      <c r="A70" s="126"/>
      <c r="B70" s="127"/>
      <c r="C70" s="128"/>
      <c r="D70" s="128"/>
      <c r="P70" s="94"/>
      <c r="Q70" s="94"/>
      <c r="R70" s="94"/>
      <c r="S70" s="94"/>
      <c r="T70" s="94"/>
      <c r="U70" s="94"/>
      <c r="V70" s="94"/>
      <c r="W70" s="94"/>
    </row>
    <row r="71" spans="1:23" s="8" customFormat="1" ht="15" x14ac:dyDescent="0.3">
      <c r="A71" s="126"/>
      <c r="B71" s="127"/>
      <c r="C71" s="128"/>
      <c r="D71" s="128"/>
      <c r="P71" s="94"/>
      <c r="Q71" s="94"/>
      <c r="R71" s="94"/>
      <c r="S71" s="94"/>
      <c r="T71" s="94"/>
      <c r="U71" s="94"/>
      <c r="V71" s="94"/>
      <c r="W71" s="94"/>
    </row>
    <row r="72" spans="1:23" s="8" customFormat="1" ht="15" x14ac:dyDescent="0.3">
      <c r="A72" s="126"/>
      <c r="B72" s="127"/>
      <c r="C72" s="128"/>
      <c r="D72" s="128"/>
      <c r="P72" s="94"/>
      <c r="Q72" s="94"/>
      <c r="R72" s="94"/>
      <c r="S72" s="94"/>
      <c r="T72" s="94"/>
      <c r="U72" s="94"/>
      <c r="V72" s="94"/>
      <c r="W72" s="94"/>
    </row>
    <row r="73" spans="1:23" s="8" customFormat="1" x14ac:dyDescent="0.2">
      <c r="A73" s="99"/>
      <c r="B73" s="124"/>
      <c r="C73" s="125"/>
      <c r="D73" s="125"/>
      <c r="P73" s="94"/>
      <c r="Q73" s="94"/>
      <c r="R73" s="94"/>
      <c r="S73" s="94"/>
      <c r="T73" s="94"/>
      <c r="U73" s="94"/>
      <c r="V73" s="94"/>
      <c r="W73" s="94"/>
    </row>
    <row r="74" spans="1:23" s="8" customFormat="1" x14ac:dyDescent="0.2">
      <c r="A74" s="99"/>
      <c r="B74" s="124"/>
      <c r="C74" s="125"/>
      <c r="D74" s="125"/>
      <c r="P74" s="94"/>
      <c r="Q74" s="94"/>
      <c r="R74" s="94"/>
      <c r="S74" s="94"/>
      <c r="T74" s="94"/>
      <c r="U74" s="94"/>
      <c r="V74" s="94"/>
      <c r="W74" s="94"/>
    </row>
    <row r="75" spans="1:23" s="8" customFormat="1" x14ac:dyDescent="0.2">
      <c r="A75" s="99"/>
      <c r="B75" s="124"/>
      <c r="C75" s="125"/>
      <c r="D75" s="125"/>
      <c r="P75" s="94"/>
      <c r="Q75" s="94"/>
      <c r="R75" s="94"/>
      <c r="S75" s="94"/>
      <c r="T75" s="94"/>
      <c r="U75" s="94"/>
      <c r="V75" s="94"/>
      <c r="W75" s="94"/>
    </row>
    <row r="76" spans="1:23" s="8" customFormat="1" x14ac:dyDescent="0.2">
      <c r="A76" s="99"/>
      <c r="P76" s="94"/>
      <c r="Q76" s="94"/>
      <c r="R76" s="94"/>
      <c r="S76" s="94"/>
      <c r="T76" s="94"/>
      <c r="U76" s="94"/>
      <c r="V76" s="94"/>
      <c r="W76" s="94"/>
    </row>
    <row r="77" spans="1:23" s="8" customFormat="1" x14ac:dyDescent="0.2">
      <c r="A77" s="99"/>
      <c r="P77" s="94"/>
      <c r="Q77" s="94"/>
      <c r="R77" s="94"/>
      <c r="S77" s="94"/>
      <c r="T77" s="94"/>
      <c r="U77" s="94"/>
      <c r="V77" s="94"/>
      <c r="W77" s="94"/>
    </row>
    <row r="78" spans="1:23" s="8" customFormat="1" x14ac:dyDescent="0.2">
      <c r="A78" s="99"/>
      <c r="P78" s="94"/>
      <c r="Q78" s="94"/>
      <c r="R78" s="94"/>
      <c r="S78" s="94"/>
      <c r="T78" s="94"/>
      <c r="U78" s="94"/>
      <c r="V78" s="94"/>
      <c r="W78" s="94"/>
    </row>
    <row r="79" spans="1:23" s="8" customFormat="1" x14ac:dyDescent="0.2">
      <c r="A79" s="99"/>
      <c r="P79" s="94"/>
      <c r="Q79" s="94"/>
      <c r="R79" s="94"/>
      <c r="S79" s="94"/>
      <c r="T79" s="94"/>
      <c r="U79" s="94"/>
      <c r="V79" s="94"/>
      <c r="W79" s="94"/>
    </row>
    <row r="80" spans="1:23" s="8" customFormat="1" x14ac:dyDescent="0.2">
      <c r="A80" s="133"/>
      <c r="P80" s="94"/>
      <c r="Q80" s="94"/>
      <c r="R80" s="94"/>
      <c r="S80" s="94"/>
      <c r="T80" s="94"/>
      <c r="U80" s="94"/>
      <c r="V80" s="94"/>
      <c r="W80" s="94"/>
    </row>
    <row r="81" spans="1:23" s="8" customFormat="1" x14ac:dyDescent="0.2">
      <c r="B81" s="134"/>
      <c r="C81" s="134"/>
      <c r="D81" s="134"/>
      <c r="P81" s="94"/>
      <c r="Q81" s="94"/>
      <c r="R81" s="94"/>
      <c r="S81" s="94"/>
      <c r="T81" s="94"/>
      <c r="U81" s="94"/>
      <c r="V81" s="94"/>
      <c r="W81" s="94"/>
    </row>
    <row r="82" spans="1:23" s="8" customFormat="1" x14ac:dyDescent="0.2">
      <c r="A82" s="99"/>
      <c r="B82" s="124"/>
      <c r="C82" s="125"/>
      <c r="D82" s="125"/>
      <c r="P82" s="94"/>
      <c r="Q82" s="94"/>
      <c r="R82" s="94"/>
      <c r="S82" s="94"/>
      <c r="T82" s="94"/>
      <c r="U82" s="94"/>
      <c r="V82" s="94"/>
      <c r="W82" s="94"/>
    </row>
    <row r="83" spans="1:23" s="8" customFormat="1" x14ac:dyDescent="0.2">
      <c r="A83" s="99"/>
      <c r="B83" s="124"/>
      <c r="C83" s="125"/>
      <c r="D83" s="125"/>
      <c r="P83" s="94"/>
      <c r="Q83" s="94"/>
      <c r="R83" s="94"/>
      <c r="S83" s="94"/>
      <c r="T83" s="94"/>
      <c r="U83" s="94"/>
      <c r="V83" s="94"/>
      <c r="W83" s="94"/>
    </row>
    <row r="84" spans="1:23" s="8" customFormat="1" x14ac:dyDescent="0.2">
      <c r="A84" s="99"/>
      <c r="B84" s="124"/>
      <c r="C84" s="125"/>
      <c r="D84" s="125"/>
      <c r="P84" s="94"/>
      <c r="Q84" s="94"/>
      <c r="R84" s="94"/>
      <c r="S84" s="94"/>
      <c r="T84" s="94"/>
      <c r="U84" s="94"/>
      <c r="V84" s="94"/>
      <c r="W84" s="94"/>
    </row>
    <row r="85" spans="1:23" s="8" customFormat="1" x14ac:dyDescent="0.2">
      <c r="A85" s="99"/>
      <c r="B85" s="124"/>
      <c r="C85" s="125"/>
      <c r="D85" s="125"/>
      <c r="P85" s="94"/>
      <c r="Q85" s="94"/>
      <c r="R85" s="94"/>
      <c r="S85" s="94"/>
      <c r="T85" s="94"/>
      <c r="U85" s="94"/>
      <c r="V85" s="94"/>
      <c r="W85" s="94"/>
    </row>
    <row r="86" spans="1:23" s="8" customFormat="1" x14ac:dyDescent="0.2">
      <c r="A86" s="99"/>
      <c r="B86" s="124"/>
      <c r="C86" s="125"/>
      <c r="D86" s="125"/>
      <c r="P86" s="94"/>
      <c r="Q86" s="94"/>
      <c r="R86" s="94"/>
      <c r="S86" s="94"/>
      <c r="T86" s="94"/>
      <c r="U86" s="94"/>
      <c r="V86" s="94"/>
      <c r="W86" s="94"/>
    </row>
    <row r="87" spans="1:23" s="8" customFormat="1" x14ac:dyDescent="0.2">
      <c r="A87" s="99"/>
      <c r="B87" s="124"/>
      <c r="C87" s="125"/>
      <c r="D87" s="125"/>
      <c r="P87" s="94"/>
      <c r="Q87" s="94"/>
      <c r="R87" s="94"/>
      <c r="S87" s="94"/>
      <c r="T87" s="94"/>
      <c r="U87" s="94"/>
      <c r="V87" s="94"/>
      <c r="W87" s="94"/>
    </row>
    <row r="88" spans="1:23" s="8" customFormat="1" x14ac:dyDescent="0.2">
      <c r="A88" s="99"/>
      <c r="B88" s="124"/>
      <c r="C88" s="125"/>
      <c r="D88" s="125"/>
      <c r="P88" s="94"/>
      <c r="Q88" s="94"/>
      <c r="R88" s="94"/>
      <c r="S88" s="94"/>
      <c r="T88" s="94"/>
      <c r="U88" s="94"/>
      <c r="V88" s="94"/>
      <c r="W88" s="94"/>
    </row>
    <row r="89" spans="1:23" s="8" customFormat="1" x14ac:dyDescent="0.2">
      <c r="A89" s="99"/>
      <c r="B89" s="124"/>
      <c r="C89" s="125"/>
      <c r="D89" s="125"/>
      <c r="P89" s="94"/>
      <c r="Q89" s="94"/>
      <c r="R89" s="94"/>
      <c r="S89" s="94"/>
      <c r="T89" s="94"/>
      <c r="U89" s="94"/>
      <c r="V89" s="94"/>
      <c r="W89" s="94"/>
    </row>
    <row r="90" spans="1:23" s="8" customFormat="1" x14ac:dyDescent="0.2">
      <c r="A90" s="99"/>
      <c r="B90" s="124"/>
      <c r="C90" s="125"/>
      <c r="D90" s="125"/>
      <c r="P90" s="94"/>
      <c r="Q90" s="94"/>
      <c r="R90" s="94"/>
      <c r="S90" s="94"/>
      <c r="T90" s="94"/>
      <c r="U90" s="94"/>
      <c r="V90" s="94"/>
      <c r="W90" s="94"/>
    </row>
    <row r="91" spans="1:23" s="8" customFormat="1" x14ac:dyDescent="0.2">
      <c r="A91" s="99"/>
      <c r="B91" s="124"/>
      <c r="C91" s="125"/>
      <c r="D91" s="125"/>
      <c r="P91" s="94"/>
      <c r="Q91" s="94"/>
      <c r="R91" s="94"/>
      <c r="S91" s="94"/>
      <c r="T91" s="94"/>
      <c r="U91" s="94"/>
      <c r="V91" s="94"/>
      <c r="W91" s="94"/>
    </row>
    <row r="92" spans="1:23" s="8" customFormat="1" x14ac:dyDescent="0.2">
      <c r="A92" s="99"/>
      <c r="B92" s="124"/>
      <c r="C92" s="125"/>
      <c r="D92" s="125"/>
      <c r="P92" s="94"/>
      <c r="Q92" s="94"/>
      <c r="R92" s="94"/>
      <c r="S92" s="94"/>
      <c r="T92" s="94"/>
      <c r="U92" s="94"/>
      <c r="V92" s="94"/>
      <c r="W92" s="94"/>
    </row>
    <row r="93" spans="1:23" s="8" customFormat="1" x14ac:dyDescent="0.2">
      <c r="A93" s="99"/>
      <c r="C93" s="125"/>
      <c r="D93" s="125"/>
      <c r="P93" s="94"/>
      <c r="Q93" s="94"/>
      <c r="R93" s="94"/>
      <c r="S93" s="94"/>
      <c r="T93" s="94"/>
      <c r="U93" s="94"/>
      <c r="V93" s="94"/>
      <c r="W93" s="94"/>
    </row>
    <row r="94" spans="1:23" s="8" customFormat="1" x14ac:dyDescent="0.2">
      <c r="A94" s="99"/>
      <c r="B94" s="124"/>
      <c r="C94" s="125"/>
      <c r="D94" s="125"/>
      <c r="P94" s="94"/>
      <c r="Q94" s="94"/>
      <c r="R94" s="94"/>
      <c r="S94" s="94"/>
      <c r="T94" s="94"/>
      <c r="U94" s="94"/>
      <c r="V94" s="94"/>
      <c r="W94" s="94"/>
    </row>
    <row r="95" spans="1:23" s="8" customFormat="1" x14ac:dyDescent="0.2">
      <c r="A95" s="99"/>
      <c r="B95" s="124"/>
      <c r="C95" s="125"/>
      <c r="D95" s="125"/>
      <c r="P95" s="94"/>
      <c r="Q95" s="94"/>
      <c r="R95" s="94"/>
      <c r="S95" s="94"/>
      <c r="T95" s="94"/>
      <c r="U95" s="94"/>
      <c r="V95" s="94"/>
      <c r="W95" s="94"/>
    </row>
    <row r="96" spans="1:23" s="8" customFormat="1" x14ac:dyDescent="0.2">
      <c r="A96" s="99"/>
      <c r="B96" s="124"/>
      <c r="C96" s="125"/>
      <c r="D96" s="125"/>
      <c r="P96" s="94"/>
      <c r="Q96" s="94"/>
      <c r="R96" s="94"/>
      <c r="S96" s="94"/>
      <c r="T96" s="94"/>
      <c r="U96" s="94"/>
      <c r="V96" s="94"/>
      <c r="W96" s="94"/>
    </row>
    <row r="97" spans="1:23" s="8" customFormat="1" x14ac:dyDescent="0.2">
      <c r="A97" s="99"/>
      <c r="B97" s="124"/>
      <c r="C97" s="125"/>
      <c r="D97" s="125"/>
      <c r="P97" s="94"/>
      <c r="Q97" s="94"/>
      <c r="R97" s="94"/>
      <c r="S97" s="94"/>
      <c r="T97" s="94"/>
      <c r="U97" s="94"/>
      <c r="V97" s="94"/>
      <c r="W97" s="94"/>
    </row>
    <row r="98" spans="1:23" s="8" customFormat="1" x14ac:dyDescent="0.2">
      <c r="A98" s="99"/>
      <c r="B98" s="124"/>
      <c r="C98" s="125"/>
      <c r="D98" s="125"/>
      <c r="P98" s="94"/>
      <c r="Q98" s="94"/>
      <c r="R98" s="94"/>
      <c r="S98" s="94"/>
      <c r="T98" s="94"/>
      <c r="U98" s="94"/>
      <c r="V98" s="94"/>
      <c r="W98" s="94"/>
    </row>
    <row r="99" spans="1:23" s="8" customFormat="1" x14ac:dyDescent="0.2">
      <c r="A99" s="99"/>
      <c r="P99" s="94"/>
      <c r="Q99" s="94"/>
      <c r="R99" s="94"/>
      <c r="S99" s="94"/>
      <c r="T99" s="94"/>
      <c r="U99" s="94"/>
      <c r="V99" s="94"/>
      <c r="W99" s="94"/>
    </row>
    <row r="100" spans="1:23" s="8" customFormat="1" x14ac:dyDescent="0.2">
      <c r="A100" s="99"/>
      <c r="P100" s="94"/>
      <c r="Q100" s="94"/>
      <c r="R100" s="94"/>
      <c r="S100" s="94"/>
      <c r="T100" s="94"/>
      <c r="U100" s="94"/>
      <c r="V100" s="94"/>
      <c r="W100" s="94"/>
    </row>
    <row r="101" spans="1:23" s="8" customFormat="1" x14ac:dyDescent="0.2">
      <c r="A101" s="99"/>
      <c r="P101" s="94"/>
      <c r="Q101" s="94"/>
      <c r="R101" s="94"/>
      <c r="S101" s="94"/>
      <c r="T101" s="94"/>
      <c r="U101" s="94"/>
      <c r="V101" s="94"/>
      <c r="W101" s="94"/>
    </row>
    <row r="102" spans="1:23" s="8" customFormat="1" x14ac:dyDescent="0.2">
      <c r="A102" s="99"/>
      <c r="P102" s="94"/>
      <c r="Q102" s="94"/>
      <c r="R102" s="94"/>
      <c r="S102" s="94"/>
      <c r="T102" s="94"/>
      <c r="U102" s="94"/>
      <c r="V102" s="94"/>
      <c r="W102" s="94"/>
    </row>
    <row r="103" spans="1:23" s="8" customFormat="1" x14ac:dyDescent="0.2">
      <c r="P103" s="94"/>
      <c r="Q103" s="94"/>
      <c r="R103" s="94"/>
      <c r="S103" s="94"/>
      <c r="T103" s="94"/>
      <c r="U103" s="94"/>
      <c r="V103" s="94"/>
      <c r="W103" s="94"/>
    </row>
    <row r="104" spans="1:23" s="8" customFormat="1" x14ac:dyDescent="0.2">
      <c r="P104" s="94"/>
      <c r="Q104" s="94"/>
      <c r="R104" s="94"/>
      <c r="S104" s="94"/>
      <c r="T104" s="94"/>
      <c r="U104" s="94"/>
      <c r="V104" s="94"/>
      <c r="W104" s="94"/>
    </row>
    <row r="105" spans="1:23" s="8" customFormat="1" x14ac:dyDescent="0.2">
      <c r="A105" s="99"/>
      <c r="P105" s="94"/>
      <c r="Q105" s="94"/>
      <c r="R105" s="94"/>
      <c r="S105" s="94"/>
      <c r="T105" s="94"/>
      <c r="U105" s="94"/>
      <c r="V105" s="94"/>
      <c r="W105" s="94"/>
    </row>
    <row r="106" spans="1:23" s="8" customFormat="1" x14ac:dyDescent="0.2">
      <c r="A106" s="99"/>
      <c r="P106" s="94"/>
      <c r="Q106" s="94"/>
      <c r="R106" s="94"/>
      <c r="S106" s="94"/>
      <c r="T106" s="94"/>
      <c r="U106" s="94"/>
      <c r="V106" s="94"/>
      <c r="W106" s="94"/>
    </row>
    <row r="107" spans="1:23" s="8" customFormat="1" x14ac:dyDescent="0.2">
      <c r="A107" s="99"/>
      <c r="P107" s="94"/>
      <c r="Q107" s="94"/>
      <c r="R107" s="94"/>
      <c r="S107" s="94"/>
      <c r="T107" s="94"/>
      <c r="U107" s="94"/>
      <c r="V107" s="94"/>
      <c r="W107" s="94"/>
    </row>
    <row r="108" spans="1:23" s="8" customFormat="1" x14ac:dyDescent="0.2">
      <c r="A108" s="99"/>
      <c r="P108" s="94"/>
      <c r="Q108" s="94"/>
      <c r="R108" s="94"/>
      <c r="S108" s="94"/>
      <c r="T108" s="94"/>
      <c r="U108" s="94"/>
      <c r="V108" s="94"/>
      <c r="W108" s="94"/>
    </row>
    <row r="109" spans="1:23" s="8" customFormat="1" x14ac:dyDescent="0.2">
      <c r="A109" s="99"/>
      <c r="P109" s="94"/>
      <c r="Q109" s="94"/>
      <c r="R109" s="94"/>
      <c r="S109" s="94"/>
      <c r="T109" s="94"/>
      <c r="U109" s="94"/>
      <c r="V109" s="94"/>
      <c r="W109" s="94"/>
    </row>
    <row r="110" spans="1:23" s="8" customFormat="1" x14ac:dyDescent="0.2">
      <c r="A110" s="99"/>
      <c r="P110" s="94"/>
      <c r="Q110" s="94"/>
      <c r="R110" s="94"/>
      <c r="S110" s="94"/>
      <c r="T110" s="94"/>
      <c r="U110" s="94"/>
      <c r="V110" s="94"/>
      <c r="W110" s="94"/>
    </row>
    <row r="111" spans="1:23" s="8" customFormat="1" x14ac:dyDescent="0.2">
      <c r="A111" s="99"/>
      <c r="P111" s="94"/>
      <c r="Q111" s="94"/>
      <c r="R111" s="94"/>
      <c r="S111" s="94"/>
      <c r="T111" s="94"/>
      <c r="U111" s="94"/>
      <c r="V111" s="94"/>
      <c r="W111" s="94"/>
    </row>
    <row r="112" spans="1:23" s="8" customFormat="1" x14ac:dyDescent="0.2">
      <c r="A112" s="99"/>
      <c r="P112" s="94"/>
      <c r="Q112" s="94"/>
      <c r="R112" s="94"/>
      <c r="S112" s="94"/>
      <c r="T112" s="94"/>
      <c r="U112" s="94"/>
      <c r="V112" s="94"/>
      <c r="W112" s="94"/>
    </row>
    <row r="113" spans="1:23" s="8" customFormat="1" x14ac:dyDescent="0.2">
      <c r="A113" s="99"/>
      <c r="P113" s="94"/>
      <c r="Q113" s="94"/>
      <c r="R113" s="94"/>
      <c r="S113" s="94"/>
      <c r="T113" s="94"/>
      <c r="U113" s="94"/>
      <c r="V113" s="94"/>
      <c r="W113" s="94"/>
    </row>
    <row r="114" spans="1:23" s="8" customFormat="1" x14ac:dyDescent="0.2">
      <c r="A114" s="99"/>
      <c r="P114" s="94"/>
      <c r="Q114" s="94"/>
      <c r="R114" s="94"/>
      <c r="S114" s="94"/>
      <c r="T114" s="94"/>
      <c r="U114" s="94"/>
      <c r="V114" s="94"/>
      <c r="W114" s="94"/>
    </row>
    <row r="115" spans="1:23" s="8" customFormat="1" x14ac:dyDescent="0.2">
      <c r="A115" s="99"/>
      <c r="P115" s="94"/>
      <c r="Q115" s="94"/>
      <c r="R115" s="94"/>
      <c r="S115" s="94"/>
      <c r="T115" s="94"/>
      <c r="U115" s="94"/>
      <c r="V115" s="94"/>
      <c r="W115" s="94"/>
    </row>
    <row r="116" spans="1:23" s="8" customFormat="1" x14ac:dyDescent="0.2">
      <c r="A116" s="99"/>
      <c r="P116" s="94"/>
      <c r="Q116" s="94"/>
      <c r="R116" s="94"/>
      <c r="S116" s="94"/>
      <c r="T116" s="94"/>
      <c r="U116" s="94"/>
      <c r="V116" s="94"/>
      <c r="W116" s="94"/>
    </row>
    <row r="117" spans="1:23" s="8" customFormat="1" x14ac:dyDescent="0.2">
      <c r="A117" s="99"/>
      <c r="P117" s="94"/>
      <c r="Q117" s="94"/>
      <c r="R117" s="94"/>
      <c r="S117" s="94"/>
      <c r="T117" s="94"/>
      <c r="U117" s="94"/>
      <c r="V117" s="94"/>
      <c r="W117" s="94"/>
    </row>
    <row r="118" spans="1:23" s="8" customFormat="1" x14ac:dyDescent="0.2">
      <c r="A118" s="99"/>
      <c r="P118" s="94"/>
      <c r="Q118" s="94"/>
      <c r="R118" s="94"/>
      <c r="S118" s="94"/>
      <c r="T118" s="94"/>
      <c r="U118" s="94"/>
      <c r="V118" s="94"/>
      <c r="W118" s="94"/>
    </row>
    <row r="119" spans="1:23" s="8" customFormat="1" x14ac:dyDescent="0.2">
      <c r="A119" s="99"/>
      <c r="P119" s="94"/>
      <c r="Q119" s="94"/>
      <c r="R119" s="94"/>
      <c r="S119" s="94"/>
      <c r="T119" s="94"/>
      <c r="U119" s="94"/>
      <c r="V119" s="94"/>
      <c r="W119" s="94"/>
    </row>
    <row r="120" spans="1:23" s="8" customFormat="1" x14ac:dyDescent="0.2">
      <c r="A120" s="99"/>
      <c r="P120" s="94"/>
      <c r="Q120" s="94"/>
      <c r="R120" s="94"/>
      <c r="S120" s="94"/>
      <c r="T120" s="94"/>
      <c r="U120" s="94"/>
      <c r="V120" s="94"/>
      <c r="W120" s="94"/>
    </row>
    <row r="121" spans="1:23" s="8" customFormat="1" x14ac:dyDescent="0.2">
      <c r="A121" s="99"/>
      <c r="P121" s="94"/>
      <c r="Q121" s="94"/>
      <c r="R121" s="94"/>
      <c r="S121" s="94"/>
      <c r="T121" s="94"/>
      <c r="U121" s="94"/>
      <c r="V121" s="94"/>
      <c r="W121" s="94"/>
    </row>
    <row r="122" spans="1:23" s="8" customFormat="1" x14ac:dyDescent="0.2">
      <c r="P122" s="94"/>
      <c r="Q122" s="94"/>
      <c r="R122" s="94"/>
      <c r="S122" s="94"/>
      <c r="T122" s="94"/>
      <c r="U122" s="94"/>
      <c r="V122" s="94"/>
      <c r="W122" s="94"/>
    </row>
    <row r="123" spans="1:23" s="8" customFormat="1" x14ac:dyDescent="0.2">
      <c r="P123" s="94"/>
      <c r="Q123" s="94"/>
      <c r="R123" s="94"/>
      <c r="S123" s="94"/>
      <c r="T123" s="94"/>
      <c r="U123" s="94"/>
      <c r="V123" s="94"/>
      <c r="W123" s="94"/>
    </row>
    <row r="124" spans="1:23" s="8" customFormat="1" x14ac:dyDescent="0.2">
      <c r="A124" s="99"/>
      <c r="P124" s="94"/>
      <c r="Q124" s="94"/>
      <c r="R124" s="94"/>
      <c r="S124" s="94"/>
      <c r="T124" s="94"/>
      <c r="U124" s="94"/>
      <c r="V124" s="94"/>
      <c r="W124" s="94"/>
    </row>
    <row r="125" spans="1:23" s="8" customFormat="1" x14ac:dyDescent="0.2">
      <c r="A125" s="99"/>
      <c r="P125" s="94"/>
      <c r="Q125" s="94"/>
      <c r="R125" s="94"/>
      <c r="S125" s="94"/>
      <c r="T125" s="94"/>
      <c r="U125" s="94"/>
      <c r="V125" s="94"/>
      <c r="W125" s="94"/>
    </row>
    <row r="126" spans="1:23" s="8" customFormat="1" x14ac:dyDescent="0.2">
      <c r="A126" s="99"/>
      <c r="P126" s="94"/>
      <c r="Q126" s="94"/>
      <c r="R126" s="94"/>
      <c r="S126" s="94"/>
      <c r="T126" s="94"/>
      <c r="U126" s="94"/>
      <c r="V126" s="94"/>
      <c r="W126" s="94"/>
    </row>
    <row r="127" spans="1:23" s="8" customFormat="1" x14ac:dyDescent="0.2">
      <c r="A127" s="99"/>
      <c r="P127" s="94"/>
      <c r="Q127" s="94"/>
      <c r="R127" s="94"/>
      <c r="S127" s="94"/>
      <c r="T127" s="94"/>
      <c r="U127" s="94"/>
      <c r="V127" s="94"/>
      <c r="W127" s="94"/>
    </row>
    <row r="128" spans="1:23" s="8" customFormat="1" x14ac:dyDescent="0.2">
      <c r="A128" s="99"/>
      <c r="P128" s="94"/>
      <c r="Q128" s="94"/>
      <c r="R128" s="94"/>
      <c r="S128" s="94"/>
      <c r="T128" s="94"/>
      <c r="U128" s="94"/>
      <c r="V128" s="94"/>
      <c r="W128" s="94"/>
    </row>
    <row r="129" spans="1:23" s="8" customFormat="1" x14ac:dyDescent="0.2">
      <c r="A129" s="99"/>
      <c r="P129" s="94"/>
      <c r="Q129" s="94"/>
      <c r="R129" s="94"/>
      <c r="S129" s="94"/>
      <c r="T129" s="94"/>
      <c r="U129" s="94"/>
      <c r="V129" s="94"/>
      <c r="W129" s="94"/>
    </row>
    <row r="130" spans="1:23" s="8" customFormat="1" x14ac:dyDescent="0.2">
      <c r="A130" s="99"/>
      <c r="P130" s="94"/>
      <c r="Q130" s="94"/>
      <c r="R130" s="94"/>
      <c r="S130" s="94"/>
      <c r="T130" s="94"/>
      <c r="U130" s="94"/>
      <c r="V130" s="94"/>
      <c r="W130" s="94"/>
    </row>
    <row r="131" spans="1:23" s="8" customFormat="1" x14ac:dyDescent="0.2">
      <c r="A131" s="99"/>
      <c r="P131" s="94"/>
      <c r="Q131" s="94"/>
      <c r="R131" s="94"/>
      <c r="S131" s="94"/>
      <c r="T131" s="94"/>
      <c r="U131" s="94"/>
      <c r="V131" s="94"/>
      <c r="W131" s="94"/>
    </row>
    <row r="132" spans="1:23" s="8" customFormat="1" x14ac:dyDescent="0.2">
      <c r="A132" s="99"/>
      <c r="P132" s="94"/>
      <c r="Q132" s="94"/>
      <c r="R132" s="94"/>
      <c r="S132" s="94"/>
      <c r="T132" s="94"/>
      <c r="U132" s="94"/>
      <c r="V132" s="94"/>
      <c r="W132" s="94"/>
    </row>
    <row r="133" spans="1:23" s="8" customFormat="1" x14ac:dyDescent="0.2">
      <c r="A133" s="99"/>
      <c r="P133" s="94"/>
      <c r="Q133" s="94"/>
      <c r="R133" s="94"/>
      <c r="S133" s="94"/>
      <c r="T133" s="94"/>
      <c r="U133" s="94"/>
      <c r="V133" s="94"/>
      <c r="W133" s="94"/>
    </row>
    <row r="134" spans="1:23" s="8" customFormat="1" x14ac:dyDescent="0.2">
      <c r="A134" s="99"/>
      <c r="P134" s="94"/>
      <c r="Q134" s="94"/>
      <c r="R134" s="94"/>
      <c r="S134" s="94"/>
      <c r="T134" s="94"/>
      <c r="U134" s="94"/>
      <c r="V134" s="94"/>
      <c r="W134" s="94"/>
    </row>
    <row r="135" spans="1:23" s="8" customFormat="1" x14ac:dyDescent="0.2">
      <c r="A135" s="99"/>
      <c r="P135" s="94"/>
      <c r="Q135" s="94"/>
      <c r="R135" s="94"/>
      <c r="S135" s="94"/>
      <c r="T135" s="94"/>
      <c r="U135" s="94"/>
      <c r="V135" s="94"/>
      <c r="W135" s="94"/>
    </row>
    <row r="136" spans="1:23" s="8" customFormat="1" x14ac:dyDescent="0.2">
      <c r="A136" s="99"/>
      <c r="P136" s="94"/>
      <c r="Q136" s="94"/>
      <c r="R136" s="94"/>
      <c r="S136" s="94"/>
      <c r="T136" s="94"/>
      <c r="U136" s="94"/>
      <c r="V136" s="94"/>
      <c r="W136" s="94"/>
    </row>
    <row r="137" spans="1:23" s="8" customFormat="1" x14ac:dyDescent="0.2">
      <c r="A137" s="99"/>
      <c r="P137" s="94"/>
      <c r="Q137" s="94"/>
      <c r="R137" s="94"/>
      <c r="S137" s="94"/>
      <c r="T137" s="94"/>
      <c r="U137" s="94"/>
      <c r="V137" s="94"/>
      <c r="W137" s="94"/>
    </row>
    <row r="138" spans="1:23" s="8" customFormat="1" x14ac:dyDescent="0.2">
      <c r="A138" s="99"/>
      <c r="P138" s="94"/>
      <c r="Q138" s="94"/>
      <c r="R138" s="94"/>
      <c r="S138" s="94"/>
      <c r="T138" s="94"/>
      <c r="U138" s="94"/>
      <c r="V138" s="94"/>
      <c r="W138" s="94"/>
    </row>
    <row r="139" spans="1:23" s="8" customFormat="1" x14ac:dyDescent="0.2">
      <c r="A139" s="99"/>
      <c r="P139" s="94"/>
      <c r="Q139" s="94"/>
      <c r="R139" s="94"/>
      <c r="S139" s="94"/>
      <c r="T139" s="94"/>
      <c r="U139" s="94"/>
      <c r="V139" s="94"/>
      <c r="W139" s="94"/>
    </row>
    <row r="140" spans="1:23" s="8" customFormat="1" x14ac:dyDescent="0.2">
      <c r="A140" s="99"/>
      <c r="P140" s="94"/>
      <c r="Q140" s="94"/>
      <c r="R140" s="94"/>
      <c r="S140" s="94"/>
      <c r="T140" s="94"/>
      <c r="U140" s="94"/>
      <c r="V140" s="94"/>
      <c r="W140" s="94"/>
    </row>
    <row r="141" spans="1:23" s="8" customFormat="1" x14ac:dyDescent="0.2">
      <c r="P141" s="94"/>
      <c r="Q141" s="94"/>
      <c r="R141" s="94"/>
      <c r="S141" s="94"/>
      <c r="T141" s="94"/>
      <c r="U141" s="94"/>
      <c r="V141" s="94"/>
      <c r="W141" s="94"/>
    </row>
    <row r="142" spans="1:23" s="8" customFormat="1" x14ac:dyDescent="0.2">
      <c r="P142" s="94"/>
      <c r="Q142" s="94"/>
      <c r="R142" s="94"/>
      <c r="S142" s="94"/>
      <c r="T142" s="94"/>
      <c r="U142" s="94"/>
      <c r="V142" s="94"/>
      <c r="W142" s="94"/>
    </row>
    <row r="143" spans="1:23" s="8" customFormat="1" x14ac:dyDescent="0.2">
      <c r="A143" s="99"/>
      <c r="P143" s="94"/>
      <c r="Q143" s="94"/>
      <c r="R143" s="94"/>
      <c r="S143" s="94"/>
      <c r="T143" s="94"/>
      <c r="U143" s="94"/>
      <c r="V143" s="94"/>
      <c r="W143" s="94"/>
    </row>
    <row r="144" spans="1:23" s="8" customFormat="1" x14ac:dyDescent="0.2">
      <c r="A144" s="99"/>
      <c r="P144" s="94"/>
      <c r="Q144" s="94"/>
      <c r="R144" s="94"/>
      <c r="S144" s="94"/>
      <c r="T144" s="94"/>
      <c r="U144" s="94"/>
      <c r="V144" s="94"/>
      <c r="W144" s="94"/>
    </row>
    <row r="145" spans="1:23" s="8" customFormat="1" x14ac:dyDescent="0.2">
      <c r="A145" s="99"/>
      <c r="P145" s="94"/>
      <c r="Q145" s="94"/>
      <c r="R145" s="94"/>
      <c r="S145" s="94"/>
      <c r="T145" s="94"/>
      <c r="U145" s="94"/>
      <c r="V145" s="94"/>
      <c r="W145" s="94"/>
    </row>
    <row r="146" spans="1:23" s="8" customFormat="1" x14ac:dyDescent="0.2">
      <c r="A146" s="99"/>
      <c r="P146" s="94"/>
      <c r="Q146" s="94"/>
      <c r="R146" s="94"/>
      <c r="S146" s="94"/>
      <c r="T146" s="94"/>
      <c r="U146" s="94"/>
      <c r="V146" s="94"/>
      <c r="W146" s="94"/>
    </row>
    <row r="147" spans="1:23" s="8" customFormat="1" x14ac:dyDescent="0.2">
      <c r="A147" s="99"/>
      <c r="P147" s="94"/>
      <c r="Q147" s="94"/>
      <c r="R147" s="94"/>
      <c r="S147" s="94"/>
      <c r="T147" s="94"/>
      <c r="U147" s="94"/>
      <c r="V147" s="94"/>
      <c r="W147" s="94"/>
    </row>
    <row r="148" spans="1:23" s="8" customFormat="1" x14ac:dyDescent="0.2">
      <c r="A148" s="99"/>
      <c r="P148" s="94"/>
      <c r="Q148" s="94"/>
      <c r="R148" s="94"/>
      <c r="S148" s="94"/>
      <c r="T148" s="94"/>
      <c r="U148" s="94"/>
      <c r="V148" s="94"/>
      <c r="W148" s="94"/>
    </row>
    <row r="149" spans="1:23" s="8" customFormat="1" x14ac:dyDescent="0.2">
      <c r="A149" s="99"/>
      <c r="P149" s="94"/>
      <c r="Q149" s="94"/>
      <c r="R149" s="94"/>
      <c r="S149" s="94"/>
      <c r="T149" s="94"/>
      <c r="U149" s="94"/>
      <c r="V149" s="94"/>
      <c r="W149" s="94"/>
    </row>
    <row r="150" spans="1:23" s="8" customFormat="1" x14ac:dyDescent="0.2">
      <c r="A150" s="99"/>
      <c r="P150" s="94"/>
      <c r="Q150" s="94"/>
      <c r="R150" s="94"/>
      <c r="S150" s="94"/>
      <c r="T150" s="94"/>
      <c r="U150" s="94"/>
      <c r="V150" s="94"/>
      <c r="W150" s="94"/>
    </row>
    <row r="151" spans="1:23" s="8" customFormat="1" x14ac:dyDescent="0.2">
      <c r="A151" s="99"/>
      <c r="P151" s="94"/>
      <c r="Q151" s="94"/>
      <c r="R151" s="94"/>
      <c r="S151" s="94"/>
      <c r="T151" s="94"/>
      <c r="U151" s="94"/>
      <c r="V151" s="94"/>
      <c r="W151" s="94"/>
    </row>
    <row r="152" spans="1:23" s="8" customFormat="1" x14ac:dyDescent="0.2">
      <c r="A152" s="99"/>
      <c r="P152" s="94"/>
      <c r="Q152" s="94"/>
      <c r="R152" s="94"/>
      <c r="S152" s="94"/>
      <c r="T152" s="94"/>
      <c r="U152" s="94"/>
      <c r="V152" s="94"/>
      <c r="W152" s="94"/>
    </row>
    <row r="153" spans="1:23" s="8" customFormat="1" x14ac:dyDescent="0.2">
      <c r="A153" s="99"/>
      <c r="P153" s="94"/>
      <c r="Q153" s="94"/>
      <c r="R153" s="94"/>
      <c r="S153" s="94"/>
      <c r="T153" s="94"/>
      <c r="U153" s="94"/>
      <c r="V153" s="94"/>
      <c r="W153" s="94"/>
    </row>
    <row r="154" spans="1:23" s="8" customFormat="1" x14ac:dyDescent="0.2">
      <c r="A154" s="99"/>
      <c r="P154" s="94"/>
      <c r="Q154" s="94"/>
      <c r="R154" s="94"/>
      <c r="S154" s="94"/>
      <c r="T154" s="94"/>
      <c r="U154" s="94"/>
      <c r="V154" s="94"/>
      <c r="W154" s="94"/>
    </row>
    <row r="155" spans="1:23" s="8" customFormat="1" x14ac:dyDescent="0.2">
      <c r="A155" s="99"/>
      <c r="P155" s="94"/>
      <c r="Q155" s="94"/>
      <c r="R155" s="94"/>
      <c r="S155" s="94"/>
      <c r="T155" s="94"/>
      <c r="U155" s="94"/>
      <c r="V155" s="94"/>
      <c r="W155" s="94"/>
    </row>
    <row r="156" spans="1:23" x14ac:dyDescent="0.2">
      <c r="A156" s="97"/>
    </row>
    <row r="157" spans="1:23" x14ac:dyDescent="0.2">
      <c r="A157" s="97"/>
    </row>
    <row r="158" spans="1:23" x14ac:dyDescent="0.2">
      <c r="A158" s="97"/>
    </row>
    <row r="159" spans="1:23" x14ac:dyDescent="0.2">
      <c r="A159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Z154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38.7109375" style="3" customWidth="1"/>
    <col min="2" max="2" width="8.7109375" style="3" customWidth="1"/>
    <col min="3" max="3" width="7.7109375" style="3" customWidth="1"/>
    <col min="4" max="4" width="8.7109375" style="3" customWidth="1"/>
    <col min="5" max="5" width="7.7109375" style="3" customWidth="1"/>
    <col min="6" max="6" width="8.7109375" style="3" customWidth="1"/>
    <col min="7" max="8" width="7.7109375" style="3" customWidth="1"/>
    <col min="9" max="9" width="10.710937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5703125" style="8" customWidth="1"/>
    <col min="15" max="15" width="7.7109375" style="8" customWidth="1"/>
    <col min="16" max="24" width="9.140625" style="3"/>
    <col min="25" max="25" width="13.28515625" style="3" customWidth="1"/>
    <col min="26" max="26" width="17.28515625" style="3" customWidth="1"/>
    <col min="27" max="16384" width="9.140625" style="3"/>
  </cols>
  <sheetData>
    <row r="1" spans="1:26" ht="15" customHeight="1" x14ac:dyDescent="0.2">
      <c r="A1" s="149" t="s">
        <v>524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0"/>
      <c r="R1" s="100"/>
      <c r="S1" s="100"/>
      <c r="T1" s="101"/>
      <c r="U1" s="101"/>
      <c r="V1" s="101"/>
      <c r="W1" s="101"/>
      <c r="X1" s="101"/>
      <c r="Y1" s="101"/>
      <c r="Z1" s="101"/>
    </row>
    <row r="2" spans="1:26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5"/>
      <c r="R2" s="105"/>
      <c r="S2" s="106"/>
      <c r="T2" s="101"/>
      <c r="U2" s="101"/>
      <c r="V2" s="101"/>
      <c r="W2" s="101"/>
      <c r="X2" s="101"/>
      <c r="Y2" s="101"/>
      <c r="Z2" s="101"/>
    </row>
    <row r="3" spans="1:26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5"/>
      <c r="R3" s="105"/>
      <c r="S3" s="106"/>
      <c r="T3" s="101"/>
      <c r="U3" s="101"/>
      <c r="V3" s="101"/>
      <c r="W3" s="101"/>
      <c r="X3" s="101"/>
      <c r="Y3" s="101"/>
      <c r="Z3" s="101"/>
    </row>
    <row r="4" spans="1:26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5"/>
      <c r="R4" s="105"/>
      <c r="S4" s="106"/>
      <c r="T4" s="101"/>
      <c r="U4" s="101"/>
      <c r="V4" s="101"/>
      <c r="W4" s="101"/>
      <c r="X4" s="101"/>
      <c r="Y4" s="101"/>
      <c r="Z4" s="101"/>
    </row>
    <row r="5" spans="1:26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7"/>
      <c r="R5" s="107"/>
      <c r="S5" s="108"/>
      <c r="T5" s="109"/>
      <c r="U5" s="109"/>
      <c r="V5" s="109"/>
      <c r="W5" s="110"/>
      <c r="X5" s="110"/>
      <c r="Y5" s="110"/>
      <c r="Z5" s="111"/>
    </row>
    <row r="6" spans="1:26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7"/>
      <c r="R6" s="107"/>
      <c r="S6" s="108"/>
      <c r="T6" s="109"/>
      <c r="U6" s="109"/>
      <c r="V6" s="109"/>
      <c r="W6" s="110"/>
      <c r="X6" s="110"/>
      <c r="Y6" s="110"/>
      <c r="Z6" s="111"/>
    </row>
    <row r="7" spans="1:26" ht="19.5" customHeight="1" x14ac:dyDescent="0.3">
      <c r="A7" s="114" t="s">
        <v>52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7"/>
      <c r="Q7" s="107"/>
      <c r="R7" s="107"/>
      <c r="S7" s="108"/>
      <c r="T7" s="109"/>
      <c r="U7" s="109"/>
      <c r="V7" s="109"/>
      <c r="W7" s="110"/>
      <c r="X7" s="110"/>
      <c r="Y7" s="110"/>
      <c r="Z7" s="111"/>
    </row>
    <row r="8" spans="1:26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7"/>
      <c r="R8" s="107"/>
      <c r="S8" s="108"/>
      <c r="T8" s="109"/>
      <c r="U8" s="109"/>
      <c r="V8" s="109"/>
      <c r="W8" s="110"/>
      <c r="X8" s="110"/>
      <c r="Y8" s="110"/>
      <c r="Z8" s="111"/>
    </row>
    <row r="9" spans="1:26" ht="12.75" customHeight="1" x14ac:dyDescent="0.2">
      <c r="A9" s="154" t="s">
        <v>101</v>
      </c>
      <c r="B9" s="155">
        <v>444.28602659702301</v>
      </c>
      <c r="C9" s="155" t="s">
        <v>14</v>
      </c>
      <c r="D9" s="155">
        <v>11045.673004150391</v>
      </c>
      <c r="E9" s="155" t="s">
        <v>14</v>
      </c>
      <c r="F9" s="155" t="s">
        <v>14</v>
      </c>
      <c r="G9" s="155" t="s">
        <v>14</v>
      </c>
      <c r="H9" s="155" t="s">
        <v>14</v>
      </c>
      <c r="I9" s="155" t="s">
        <v>14</v>
      </c>
      <c r="J9" s="155" t="s">
        <v>14</v>
      </c>
      <c r="K9" s="155" t="s">
        <v>14</v>
      </c>
      <c r="L9" s="155" t="s">
        <v>14</v>
      </c>
      <c r="M9" s="156" t="s">
        <v>14</v>
      </c>
      <c r="N9" s="156" t="s">
        <v>14</v>
      </c>
      <c r="O9" s="153">
        <v>11489.959030747414</v>
      </c>
      <c r="R9" s="119"/>
      <c r="S9" s="108"/>
      <c r="T9" s="109"/>
      <c r="U9" s="109"/>
      <c r="V9" s="109"/>
      <c r="W9" s="110"/>
      <c r="X9" s="110"/>
      <c r="Y9" s="110"/>
      <c r="Z9" s="111"/>
    </row>
    <row r="10" spans="1:26" ht="12.75" customHeight="1" x14ac:dyDescent="0.2">
      <c r="A10" s="154" t="s">
        <v>102</v>
      </c>
      <c r="B10" s="155" t="s">
        <v>14</v>
      </c>
      <c r="C10" s="155" t="s">
        <v>14</v>
      </c>
      <c r="D10" s="155" t="s">
        <v>14</v>
      </c>
      <c r="E10" s="155">
        <v>137.02030944824219</v>
      </c>
      <c r="F10" s="155" t="s">
        <v>14</v>
      </c>
      <c r="G10" s="155">
        <v>109.61083078384399</v>
      </c>
      <c r="H10" s="155">
        <v>66.438740968704224</v>
      </c>
      <c r="I10" s="155">
        <v>2.9392216205596924</v>
      </c>
      <c r="J10" s="155" t="s">
        <v>14</v>
      </c>
      <c r="K10" s="155">
        <v>127.28211784362793</v>
      </c>
      <c r="L10" s="155">
        <v>7.8181140422821045</v>
      </c>
      <c r="M10" s="156" t="s">
        <v>14</v>
      </c>
      <c r="N10" s="156">
        <v>250.91944427788258</v>
      </c>
      <c r="O10" s="153">
        <v>702.02877898514271</v>
      </c>
      <c r="R10" s="119"/>
      <c r="S10" s="108"/>
      <c r="T10" s="109"/>
      <c r="U10" s="109"/>
      <c r="V10" s="109"/>
      <c r="W10" s="110"/>
      <c r="X10" s="110"/>
      <c r="Y10" s="110"/>
      <c r="Z10" s="111"/>
    </row>
    <row r="11" spans="1:26" ht="12.75" customHeight="1" x14ac:dyDescent="0.2">
      <c r="A11" s="154" t="s">
        <v>103</v>
      </c>
      <c r="B11" s="155" t="s">
        <v>14</v>
      </c>
      <c r="C11" s="155" t="s">
        <v>14</v>
      </c>
      <c r="D11" s="155" t="s">
        <v>14</v>
      </c>
      <c r="E11" s="155">
        <v>54.403800964355469</v>
      </c>
      <c r="F11" s="155" t="s">
        <v>14</v>
      </c>
      <c r="G11" s="155">
        <v>116.92738723754883</v>
      </c>
      <c r="H11" s="155" t="s">
        <v>14</v>
      </c>
      <c r="I11" s="155" t="s">
        <v>14</v>
      </c>
      <c r="J11" s="155">
        <v>57.951713562011719</v>
      </c>
      <c r="K11" s="155">
        <v>16.756723403930664</v>
      </c>
      <c r="L11" s="155">
        <v>70.842701435089111</v>
      </c>
      <c r="M11" s="156" t="s">
        <v>14</v>
      </c>
      <c r="N11" s="156">
        <v>18.110381126403809</v>
      </c>
      <c r="O11" s="153">
        <v>334.9927077293396</v>
      </c>
      <c r="R11" s="119"/>
      <c r="S11" s="108"/>
      <c r="T11" s="109"/>
      <c r="U11" s="109"/>
      <c r="V11" s="109"/>
      <c r="W11" s="110"/>
      <c r="X11" s="110"/>
      <c r="Y11" s="110"/>
      <c r="Z11" s="111"/>
    </row>
    <row r="12" spans="1:26" ht="12.75" customHeight="1" x14ac:dyDescent="0.2">
      <c r="A12" s="150" t="s">
        <v>104</v>
      </c>
      <c r="B12" s="151" t="s">
        <v>14</v>
      </c>
      <c r="C12" s="155" t="s">
        <v>14</v>
      </c>
      <c r="D12" s="151" t="s">
        <v>14</v>
      </c>
      <c r="E12" s="151" t="s">
        <v>14</v>
      </c>
      <c r="F12" s="151" t="s">
        <v>14</v>
      </c>
      <c r="G12" s="151">
        <v>352.12558269500732</v>
      </c>
      <c r="H12" s="151">
        <v>93.121064186096191</v>
      </c>
      <c r="I12" s="151" t="s">
        <v>14</v>
      </c>
      <c r="J12" s="151" t="s">
        <v>14</v>
      </c>
      <c r="K12" s="151">
        <v>196.35661125183105</v>
      </c>
      <c r="L12" s="151" t="s">
        <v>14</v>
      </c>
      <c r="M12" s="152" t="s">
        <v>14</v>
      </c>
      <c r="N12" s="152">
        <v>175.42930793762207</v>
      </c>
      <c r="O12" s="153">
        <v>817.03256607055664</v>
      </c>
      <c r="R12" s="119"/>
      <c r="S12" s="108"/>
      <c r="T12" s="109"/>
      <c r="U12" s="109"/>
      <c r="V12" s="109"/>
      <c r="W12" s="110"/>
      <c r="X12" s="110"/>
      <c r="Y12" s="110"/>
      <c r="Z12" s="111"/>
    </row>
    <row r="13" spans="1:26" ht="12.75" customHeight="1" x14ac:dyDescent="0.2">
      <c r="A13" s="154" t="s">
        <v>105</v>
      </c>
      <c r="B13" s="155" t="s">
        <v>14</v>
      </c>
      <c r="C13" s="155" t="s">
        <v>14</v>
      </c>
      <c r="D13" s="155" t="s">
        <v>14</v>
      </c>
      <c r="E13" s="155" t="s">
        <v>14</v>
      </c>
      <c r="F13" s="155" t="s">
        <v>14</v>
      </c>
      <c r="G13" s="155" t="s">
        <v>14</v>
      </c>
      <c r="H13" s="155">
        <v>18.706888198852539</v>
      </c>
      <c r="I13" s="155" t="s">
        <v>14</v>
      </c>
      <c r="J13" s="155" t="s">
        <v>14</v>
      </c>
      <c r="K13" s="155" t="s">
        <v>14</v>
      </c>
      <c r="L13" s="155" t="s">
        <v>14</v>
      </c>
      <c r="M13" s="156" t="s">
        <v>14</v>
      </c>
      <c r="N13" s="156" t="s">
        <v>14</v>
      </c>
      <c r="O13" s="153">
        <v>18.706888198852539</v>
      </c>
      <c r="R13" s="119"/>
      <c r="S13" s="108"/>
      <c r="T13" s="109"/>
      <c r="U13" s="109"/>
      <c r="V13" s="109"/>
      <c r="W13" s="110"/>
      <c r="X13" s="110"/>
      <c r="Y13" s="110"/>
      <c r="Z13" s="111"/>
    </row>
    <row r="14" spans="1:26" ht="12.75" customHeight="1" x14ac:dyDescent="0.2">
      <c r="A14" s="115" t="s">
        <v>106</v>
      </c>
      <c r="B14" s="116" t="s">
        <v>14</v>
      </c>
      <c r="C14" s="116" t="s">
        <v>14</v>
      </c>
      <c r="D14" s="116" t="s">
        <v>14</v>
      </c>
      <c r="E14" s="116" t="s">
        <v>14</v>
      </c>
      <c r="F14" s="116" t="s">
        <v>14</v>
      </c>
      <c r="G14" s="116">
        <v>75.59185791015625</v>
      </c>
      <c r="H14" s="116" t="s">
        <v>14</v>
      </c>
      <c r="I14" s="116" t="s">
        <v>14</v>
      </c>
      <c r="J14" s="116" t="s">
        <v>14</v>
      </c>
      <c r="K14" s="116">
        <v>64.618309020996094</v>
      </c>
      <c r="L14" s="116" t="s">
        <v>14</v>
      </c>
      <c r="M14" s="117" t="s">
        <v>14</v>
      </c>
      <c r="N14" s="117">
        <v>30.758727550506592</v>
      </c>
      <c r="O14" s="118">
        <v>170.96889448165894</v>
      </c>
      <c r="R14" s="119"/>
      <c r="S14" s="108"/>
      <c r="T14" s="109"/>
      <c r="U14" s="109"/>
      <c r="V14" s="109"/>
      <c r="W14" s="110"/>
      <c r="X14" s="110"/>
      <c r="Y14" s="110"/>
      <c r="Z14" s="111"/>
    </row>
    <row r="15" spans="1:26" ht="12.75" customHeight="1" x14ac:dyDescent="0.2">
      <c r="A15" s="120" t="s">
        <v>107</v>
      </c>
      <c r="B15" s="121" t="s">
        <v>14</v>
      </c>
      <c r="C15" s="121" t="s">
        <v>14</v>
      </c>
      <c r="D15" s="121" t="s">
        <v>14</v>
      </c>
      <c r="E15" s="121" t="s">
        <v>14</v>
      </c>
      <c r="F15" s="121" t="s">
        <v>14</v>
      </c>
      <c r="G15" s="121">
        <v>128.54114246368408</v>
      </c>
      <c r="H15" s="121" t="s">
        <v>14</v>
      </c>
      <c r="I15" s="121" t="s">
        <v>14</v>
      </c>
      <c r="J15" s="121" t="s">
        <v>14</v>
      </c>
      <c r="K15" s="121">
        <v>113.52750253677368</v>
      </c>
      <c r="L15" s="121">
        <v>16.729579925537109</v>
      </c>
      <c r="M15" s="122" t="s">
        <v>14</v>
      </c>
      <c r="N15" s="122">
        <v>77.116593360900879</v>
      </c>
      <c r="O15" s="118">
        <v>335.91481828689575</v>
      </c>
      <c r="R15" s="119"/>
      <c r="S15" s="108"/>
      <c r="T15" s="109"/>
      <c r="U15" s="109"/>
      <c r="V15" s="109"/>
      <c r="W15" s="110"/>
      <c r="X15" s="110"/>
      <c r="Y15" s="110"/>
      <c r="Z15" s="111"/>
    </row>
    <row r="16" spans="1:26" ht="12.75" customHeight="1" x14ac:dyDescent="0.2">
      <c r="A16" s="120" t="s">
        <v>108</v>
      </c>
      <c r="B16" s="121" t="s">
        <v>14</v>
      </c>
      <c r="C16" s="121" t="s">
        <v>14</v>
      </c>
      <c r="D16" s="121" t="s">
        <v>14</v>
      </c>
      <c r="E16" s="121" t="s">
        <v>14</v>
      </c>
      <c r="F16" s="121" t="s">
        <v>14</v>
      </c>
      <c r="G16" s="121" t="s">
        <v>14</v>
      </c>
      <c r="H16" s="121" t="s">
        <v>14</v>
      </c>
      <c r="I16" s="121">
        <v>15.672019958496094</v>
      </c>
      <c r="J16" s="121" t="s">
        <v>14</v>
      </c>
      <c r="K16" s="121" t="s">
        <v>14</v>
      </c>
      <c r="L16" s="121">
        <v>36.216212272644043</v>
      </c>
      <c r="M16" s="122" t="s">
        <v>14</v>
      </c>
      <c r="N16" s="122" t="s">
        <v>14</v>
      </c>
      <c r="O16" s="118">
        <v>51.888232231140137</v>
      </c>
      <c r="R16" s="119"/>
      <c r="S16" s="108"/>
      <c r="T16" s="109"/>
      <c r="U16" s="109"/>
      <c r="V16" s="109"/>
      <c r="W16" s="110"/>
      <c r="X16" s="110"/>
      <c r="Y16" s="111"/>
      <c r="Z16" s="111"/>
    </row>
    <row r="17" spans="1:26" ht="12.75" customHeight="1" x14ac:dyDescent="0.2">
      <c r="A17" s="120" t="s">
        <v>109</v>
      </c>
      <c r="B17" s="121" t="s">
        <v>14</v>
      </c>
      <c r="C17" s="121" t="s">
        <v>14</v>
      </c>
      <c r="D17" s="116" t="s">
        <v>14</v>
      </c>
      <c r="E17" s="116" t="s">
        <v>14</v>
      </c>
      <c r="F17" s="121" t="s">
        <v>14</v>
      </c>
      <c r="G17" s="121" t="s">
        <v>14</v>
      </c>
      <c r="H17" s="121">
        <v>4.2725992202758789</v>
      </c>
      <c r="I17" s="116" t="s">
        <v>14</v>
      </c>
      <c r="J17" s="116" t="s">
        <v>14</v>
      </c>
      <c r="K17" s="116">
        <v>4.086827278137207</v>
      </c>
      <c r="L17" s="121">
        <v>10.907263517379761</v>
      </c>
      <c r="M17" s="122" t="s">
        <v>14</v>
      </c>
      <c r="N17" s="122">
        <v>6.245546817779541</v>
      </c>
      <c r="O17" s="118">
        <v>25.512236833572388</v>
      </c>
      <c r="R17" s="119"/>
      <c r="S17" s="108"/>
      <c r="T17" s="109"/>
      <c r="U17" s="109"/>
      <c r="V17" s="109"/>
      <c r="W17" s="110"/>
      <c r="X17" s="110"/>
      <c r="Y17" s="111"/>
      <c r="Z17" s="111"/>
    </row>
    <row r="18" spans="1:26" ht="12.75" customHeight="1" x14ac:dyDescent="0.2">
      <c r="A18" s="120" t="s">
        <v>110</v>
      </c>
      <c r="B18" s="121" t="s">
        <v>14</v>
      </c>
      <c r="C18" s="121" t="s">
        <v>14</v>
      </c>
      <c r="D18" s="121" t="s">
        <v>14</v>
      </c>
      <c r="E18" s="121" t="s">
        <v>14</v>
      </c>
      <c r="F18" s="121" t="s">
        <v>14</v>
      </c>
      <c r="G18" s="121">
        <v>33.572285175323486</v>
      </c>
      <c r="H18" s="121" t="s">
        <v>14</v>
      </c>
      <c r="I18" s="121" t="s">
        <v>14</v>
      </c>
      <c r="J18" s="121" t="s">
        <v>14</v>
      </c>
      <c r="K18" s="121" t="s">
        <v>14</v>
      </c>
      <c r="L18" s="121">
        <v>52.473596572875977</v>
      </c>
      <c r="M18" s="122" t="s">
        <v>14</v>
      </c>
      <c r="N18" s="122" t="s">
        <v>14</v>
      </c>
      <c r="O18" s="118">
        <v>86.045881748199463</v>
      </c>
      <c r="R18" s="119"/>
      <c r="S18" s="108"/>
      <c r="T18" s="123"/>
      <c r="U18" s="109"/>
      <c r="V18" s="109"/>
      <c r="W18" s="111"/>
      <c r="X18" s="111"/>
      <c r="Y18" s="111"/>
      <c r="Z18" s="111"/>
    </row>
    <row r="19" spans="1:26" ht="12.75" customHeight="1" x14ac:dyDescent="0.2">
      <c r="A19" s="120" t="s">
        <v>111</v>
      </c>
      <c r="B19" s="121">
        <v>59.267296358942986</v>
      </c>
      <c r="C19" s="121" t="s">
        <v>14</v>
      </c>
      <c r="D19" s="121">
        <v>97.890753030776978</v>
      </c>
      <c r="E19" s="121" t="s">
        <v>14</v>
      </c>
      <c r="F19" s="121" t="s">
        <v>14</v>
      </c>
      <c r="G19" s="121" t="s">
        <v>14</v>
      </c>
      <c r="H19" s="121" t="s">
        <v>14</v>
      </c>
      <c r="I19" s="121" t="s">
        <v>14</v>
      </c>
      <c r="J19" s="121" t="s">
        <v>14</v>
      </c>
      <c r="K19" s="121" t="s">
        <v>14</v>
      </c>
      <c r="L19" s="121" t="s">
        <v>14</v>
      </c>
      <c r="M19" s="122" t="s">
        <v>14</v>
      </c>
      <c r="N19" s="122" t="s">
        <v>14</v>
      </c>
      <c r="O19" s="118">
        <v>157.15804938971996</v>
      </c>
      <c r="R19" s="107"/>
      <c r="S19" s="108"/>
      <c r="T19" s="109"/>
      <c r="U19" s="109"/>
      <c r="V19" s="109"/>
      <c r="W19" s="109"/>
      <c r="X19" s="109"/>
      <c r="Y19" s="109"/>
      <c r="Z19" s="123"/>
    </row>
    <row r="20" spans="1:26" ht="12.75" customHeight="1" x14ac:dyDescent="0.2">
      <c r="A20" s="120" t="s">
        <v>112</v>
      </c>
      <c r="B20" s="121">
        <v>300.07002067565918</v>
      </c>
      <c r="C20" s="121" t="s">
        <v>14</v>
      </c>
      <c r="D20" s="116">
        <v>9222.6134796142578</v>
      </c>
      <c r="E20" s="116" t="s">
        <v>14</v>
      </c>
      <c r="F20" s="121">
        <v>1315.0501098632813</v>
      </c>
      <c r="G20" s="121" t="s">
        <v>14</v>
      </c>
      <c r="H20" s="121" t="s">
        <v>14</v>
      </c>
      <c r="I20" s="116" t="s">
        <v>14</v>
      </c>
      <c r="J20" s="116" t="s">
        <v>14</v>
      </c>
      <c r="K20" s="116" t="s">
        <v>14</v>
      </c>
      <c r="L20" s="121" t="s">
        <v>14</v>
      </c>
      <c r="M20" s="122" t="s">
        <v>14</v>
      </c>
      <c r="N20" s="122" t="s">
        <v>14</v>
      </c>
      <c r="O20" s="118">
        <v>10837.733610153198</v>
      </c>
      <c r="R20" s="119"/>
      <c r="S20" s="108"/>
      <c r="T20" s="109"/>
      <c r="U20" s="109"/>
      <c r="V20" s="109"/>
      <c r="W20" s="109"/>
      <c r="X20" s="109"/>
      <c r="Y20" s="109"/>
      <c r="Z20" s="123"/>
    </row>
    <row r="21" spans="1:26" ht="12.75" customHeight="1" x14ac:dyDescent="0.2">
      <c r="A21" s="120" t="s">
        <v>113</v>
      </c>
      <c r="B21" s="121" t="s">
        <v>14</v>
      </c>
      <c r="C21" s="121" t="s">
        <v>14</v>
      </c>
      <c r="D21" s="121" t="s">
        <v>14</v>
      </c>
      <c r="E21" s="121" t="s">
        <v>14</v>
      </c>
      <c r="F21" s="121" t="s">
        <v>14</v>
      </c>
      <c r="G21" s="121" t="s">
        <v>14</v>
      </c>
      <c r="H21" s="121" t="s">
        <v>14</v>
      </c>
      <c r="I21" s="121" t="s">
        <v>14</v>
      </c>
      <c r="J21" s="121" t="s">
        <v>14</v>
      </c>
      <c r="K21" s="121" t="s">
        <v>14</v>
      </c>
      <c r="L21" s="121" t="s">
        <v>14</v>
      </c>
      <c r="M21" s="122">
        <v>11.103750228881836</v>
      </c>
      <c r="N21" s="122" t="s">
        <v>14</v>
      </c>
      <c r="O21" s="118">
        <v>11.103750228881836</v>
      </c>
      <c r="R21" s="119"/>
      <c r="S21" s="108"/>
      <c r="T21" s="109"/>
      <c r="U21" s="109"/>
      <c r="V21" s="109"/>
      <c r="W21" s="109"/>
      <c r="X21" s="109"/>
      <c r="Y21" s="109"/>
      <c r="Z21" s="123"/>
    </row>
    <row r="22" spans="1:26" ht="12.75" customHeight="1" x14ac:dyDescent="0.2">
      <c r="A22" s="120" t="s">
        <v>114</v>
      </c>
      <c r="B22" s="121" t="s">
        <v>14</v>
      </c>
      <c r="C22" s="121" t="s">
        <v>14</v>
      </c>
      <c r="D22" s="121" t="s">
        <v>14</v>
      </c>
      <c r="E22" s="121" t="s">
        <v>14</v>
      </c>
      <c r="F22" s="121" t="s">
        <v>14</v>
      </c>
      <c r="G22" s="121">
        <v>97.040364265441895</v>
      </c>
      <c r="H22" s="121" t="s">
        <v>14</v>
      </c>
      <c r="I22" s="121" t="s">
        <v>14</v>
      </c>
      <c r="J22" s="121" t="s">
        <v>14</v>
      </c>
      <c r="K22" s="121">
        <v>367.30873012542725</v>
      </c>
      <c r="L22" s="121" t="s">
        <v>14</v>
      </c>
      <c r="M22" s="122" t="s">
        <v>14</v>
      </c>
      <c r="N22" s="122" t="s">
        <v>14</v>
      </c>
      <c r="O22" s="118">
        <v>464.34909439086914</v>
      </c>
      <c r="R22" s="119"/>
      <c r="S22" s="108"/>
      <c r="T22" s="109"/>
      <c r="U22" s="109"/>
      <c r="V22" s="109"/>
      <c r="W22" s="109"/>
      <c r="X22" s="109"/>
      <c r="Y22" s="109"/>
      <c r="Z22" s="123"/>
    </row>
    <row r="23" spans="1:26" ht="12.75" customHeight="1" x14ac:dyDescent="0.2">
      <c r="A23" s="120" t="s">
        <v>115</v>
      </c>
      <c r="B23" s="121" t="s">
        <v>14</v>
      </c>
      <c r="C23" s="121" t="s">
        <v>14</v>
      </c>
      <c r="D23" s="121" t="s">
        <v>14</v>
      </c>
      <c r="E23" s="121" t="s">
        <v>14</v>
      </c>
      <c r="F23" s="121" t="s">
        <v>14</v>
      </c>
      <c r="G23" s="121">
        <v>16.772890090942383</v>
      </c>
      <c r="H23" s="121" t="s">
        <v>14</v>
      </c>
      <c r="I23" s="116" t="s">
        <v>14</v>
      </c>
      <c r="J23" s="116" t="s">
        <v>14</v>
      </c>
      <c r="K23" s="121">
        <v>17.366743087768555</v>
      </c>
      <c r="L23" s="121" t="s">
        <v>14</v>
      </c>
      <c r="M23" s="122" t="s">
        <v>14</v>
      </c>
      <c r="N23" s="122" t="s">
        <v>14</v>
      </c>
      <c r="O23" s="118">
        <v>34.139633178710938</v>
      </c>
      <c r="R23" s="119"/>
      <c r="S23" s="108"/>
      <c r="T23" s="109"/>
      <c r="U23" s="109"/>
      <c r="V23" s="109"/>
      <c r="W23" s="109"/>
      <c r="X23" s="109"/>
      <c r="Y23" s="109"/>
      <c r="Z23" s="123"/>
    </row>
    <row r="24" spans="1:26" ht="12.75" customHeight="1" x14ac:dyDescent="0.2">
      <c r="A24" s="120" t="s">
        <v>116</v>
      </c>
      <c r="B24" s="121" t="s">
        <v>14</v>
      </c>
      <c r="C24" s="121" t="s">
        <v>14</v>
      </c>
      <c r="D24" s="121" t="s">
        <v>14</v>
      </c>
      <c r="E24" s="121" t="s">
        <v>14</v>
      </c>
      <c r="F24" s="121" t="s">
        <v>14</v>
      </c>
      <c r="G24" s="121">
        <v>55.968066453933716</v>
      </c>
      <c r="H24" s="121" t="s">
        <v>14</v>
      </c>
      <c r="I24" s="121" t="s">
        <v>14</v>
      </c>
      <c r="J24" s="121" t="s">
        <v>14</v>
      </c>
      <c r="K24" s="121">
        <v>106.78722351789474</v>
      </c>
      <c r="L24" s="121" t="s">
        <v>14</v>
      </c>
      <c r="M24" s="122" t="s">
        <v>14</v>
      </c>
      <c r="N24" s="122">
        <v>272.83355863392353</v>
      </c>
      <c r="O24" s="118">
        <v>435.58884860575199</v>
      </c>
      <c r="R24" s="119"/>
      <c r="S24" s="108"/>
      <c r="T24" s="109"/>
      <c r="U24" s="109"/>
      <c r="V24" s="109"/>
      <c r="W24" s="109"/>
      <c r="X24" s="109"/>
      <c r="Y24" s="109"/>
      <c r="Z24" s="123"/>
    </row>
    <row r="25" spans="1:26" ht="12.75" customHeight="1" x14ac:dyDescent="0.2">
      <c r="A25" s="120" t="s">
        <v>117</v>
      </c>
      <c r="B25" s="121" t="s">
        <v>14</v>
      </c>
      <c r="C25" s="121" t="s">
        <v>14</v>
      </c>
      <c r="D25" s="121" t="s">
        <v>14</v>
      </c>
      <c r="E25" s="121" t="s">
        <v>14</v>
      </c>
      <c r="F25" s="116" t="s">
        <v>14</v>
      </c>
      <c r="G25" s="116">
        <v>6.2604751586914063</v>
      </c>
      <c r="H25" s="121" t="s">
        <v>14</v>
      </c>
      <c r="I25" s="121" t="s">
        <v>14</v>
      </c>
      <c r="J25" s="121" t="s">
        <v>14</v>
      </c>
      <c r="K25" s="121" t="s">
        <v>14</v>
      </c>
      <c r="L25" s="121" t="s">
        <v>14</v>
      </c>
      <c r="M25" s="122" t="s">
        <v>14</v>
      </c>
      <c r="N25" s="122">
        <v>180.70748734474182</v>
      </c>
      <c r="O25" s="118">
        <v>186.96796250343323</v>
      </c>
      <c r="R25" s="119"/>
      <c r="S25" s="108"/>
      <c r="T25" s="109"/>
      <c r="U25" s="109"/>
      <c r="V25" s="109"/>
      <c r="W25" s="123"/>
      <c r="X25" s="109"/>
      <c r="Y25" s="123"/>
      <c r="Z25" s="123"/>
    </row>
    <row r="26" spans="1:26" ht="12.75" customHeight="1" x14ac:dyDescent="0.2">
      <c r="A26" s="120" t="s">
        <v>118</v>
      </c>
      <c r="B26" s="121" t="s">
        <v>14</v>
      </c>
      <c r="C26" s="121" t="s">
        <v>14</v>
      </c>
      <c r="D26" s="121" t="s">
        <v>14</v>
      </c>
      <c r="E26" s="121" t="s">
        <v>14</v>
      </c>
      <c r="F26" s="121" t="s">
        <v>14</v>
      </c>
      <c r="G26" s="121" t="s">
        <v>14</v>
      </c>
      <c r="H26" s="121" t="s">
        <v>14</v>
      </c>
      <c r="I26" s="121" t="s">
        <v>14</v>
      </c>
      <c r="J26" s="121" t="s">
        <v>14</v>
      </c>
      <c r="K26" s="121" t="s">
        <v>14</v>
      </c>
      <c r="L26" s="121" t="s">
        <v>14</v>
      </c>
      <c r="M26" s="122" t="s">
        <v>14</v>
      </c>
      <c r="N26" s="122">
        <v>10.004613876342773</v>
      </c>
      <c r="O26" s="118">
        <v>10.004613876342773</v>
      </c>
      <c r="R26" s="119"/>
      <c r="S26" s="108"/>
      <c r="T26" s="109"/>
      <c r="U26" s="109"/>
      <c r="V26" s="109"/>
      <c r="W26" s="109"/>
      <c r="X26" s="109"/>
      <c r="Y26" s="109"/>
      <c r="Z26" s="123"/>
    </row>
    <row r="27" spans="1:26" ht="12.75" customHeight="1" x14ac:dyDescent="0.2">
      <c r="A27" s="120" t="s">
        <v>119</v>
      </c>
      <c r="B27" s="121" t="s">
        <v>14</v>
      </c>
      <c r="C27" s="121" t="s">
        <v>14</v>
      </c>
      <c r="D27" s="121" t="s">
        <v>14</v>
      </c>
      <c r="E27" s="121" t="s">
        <v>14</v>
      </c>
      <c r="F27" s="121" t="s">
        <v>14</v>
      </c>
      <c r="G27" s="121">
        <v>169.93389320373535</v>
      </c>
      <c r="H27" s="121" t="s">
        <v>14</v>
      </c>
      <c r="I27" s="121" t="s">
        <v>14</v>
      </c>
      <c r="J27" s="121" t="s">
        <v>14</v>
      </c>
      <c r="K27" s="121">
        <v>164.23505401611328</v>
      </c>
      <c r="L27" s="121" t="s">
        <v>14</v>
      </c>
      <c r="M27" s="122" t="s">
        <v>14</v>
      </c>
      <c r="N27" s="122">
        <v>245.24537467956543</v>
      </c>
      <c r="O27" s="118">
        <v>579.41432189941406</v>
      </c>
      <c r="R27" s="119"/>
      <c r="S27" s="108"/>
      <c r="T27" s="109"/>
      <c r="U27" s="109"/>
      <c r="V27" s="109"/>
      <c r="W27" s="109"/>
      <c r="X27" s="109"/>
      <c r="Y27" s="109"/>
      <c r="Z27" s="123"/>
    </row>
    <row r="28" spans="1:26" ht="12.75" customHeight="1" x14ac:dyDescent="0.2">
      <c r="A28" s="120" t="s">
        <v>120</v>
      </c>
      <c r="B28" s="121" t="s">
        <v>14</v>
      </c>
      <c r="C28" s="121" t="s">
        <v>14</v>
      </c>
      <c r="D28" s="121" t="s">
        <v>14</v>
      </c>
      <c r="E28" s="121" t="s">
        <v>14</v>
      </c>
      <c r="F28" s="121" t="s">
        <v>14</v>
      </c>
      <c r="G28" s="121">
        <v>1.1357005834579468</v>
      </c>
      <c r="H28" s="121" t="s">
        <v>14</v>
      </c>
      <c r="I28" s="121" t="s">
        <v>14</v>
      </c>
      <c r="J28" s="121" t="s">
        <v>14</v>
      </c>
      <c r="K28" s="121" t="s">
        <v>14</v>
      </c>
      <c r="L28" s="121" t="s">
        <v>14</v>
      </c>
      <c r="M28" s="122" t="s">
        <v>14</v>
      </c>
      <c r="N28" s="122" t="s">
        <v>14</v>
      </c>
      <c r="O28" s="118">
        <v>1.1357005834579468</v>
      </c>
      <c r="Q28" s="119"/>
      <c r="R28" s="119"/>
      <c r="S28" s="108"/>
      <c r="T28" s="109"/>
      <c r="U28" s="109"/>
      <c r="V28" s="109"/>
      <c r="W28" s="109"/>
      <c r="X28" s="109"/>
      <c r="Y28" s="109"/>
      <c r="Z28" s="123"/>
    </row>
    <row r="29" spans="1:26" ht="12.75" customHeight="1" x14ac:dyDescent="0.2">
      <c r="A29" s="120" t="s">
        <v>121</v>
      </c>
      <c r="B29" s="121" t="s">
        <v>14</v>
      </c>
      <c r="C29" s="121" t="s">
        <v>14</v>
      </c>
      <c r="D29" s="121" t="s">
        <v>14</v>
      </c>
      <c r="E29" s="121" t="s">
        <v>14</v>
      </c>
      <c r="F29" s="121" t="s">
        <v>14</v>
      </c>
      <c r="G29" s="121">
        <v>183.23206520080566</v>
      </c>
      <c r="H29" s="121" t="s">
        <v>14</v>
      </c>
      <c r="I29" s="121" t="s">
        <v>14</v>
      </c>
      <c r="J29" s="121">
        <v>28.628843307495117</v>
      </c>
      <c r="K29" s="121">
        <v>30.750362396240234</v>
      </c>
      <c r="L29" s="121" t="s">
        <v>14</v>
      </c>
      <c r="M29" s="122" t="s">
        <v>14</v>
      </c>
      <c r="N29" s="122" t="s">
        <v>14</v>
      </c>
      <c r="O29" s="118">
        <v>242.61127090454102</v>
      </c>
      <c r="Q29" s="119"/>
      <c r="R29" s="119"/>
      <c r="S29" s="108"/>
      <c r="T29" s="123"/>
      <c r="U29" s="109"/>
      <c r="V29" s="109"/>
      <c r="W29" s="109"/>
      <c r="X29" s="109"/>
      <c r="Y29" s="123"/>
      <c r="Z29" s="123"/>
    </row>
    <row r="30" spans="1:26" ht="12.75" customHeight="1" x14ac:dyDescent="0.2">
      <c r="A30" s="120" t="s">
        <v>122</v>
      </c>
      <c r="B30" s="121" t="s">
        <v>14</v>
      </c>
      <c r="C30" s="121" t="s">
        <v>14</v>
      </c>
      <c r="D30" s="121" t="s">
        <v>14</v>
      </c>
      <c r="E30" s="121" t="s">
        <v>14</v>
      </c>
      <c r="F30" s="121">
        <v>637.60003662109375</v>
      </c>
      <c r="G30" s="121" t="s">
        <v>14</v>
      </c>
      <c r="H30" s="121" t="s">
        <v>14</v>
      </c>
      <c r="I30" s="121" t="s">
        <v>14</v>
      </c>
      <c r="J30" s="121" t="s">
        <v>14</v>
      </c>
      <c r="K30" s="121" t="s">
        <v>14</v>
      </c>
      <c r="L30" s="121" t="s">
        <v>14</v>
      </c>
      <c r="M30" s="122" t="s">
        <v>14</v>
      </c>
      <c r="N30" s="122">
        <v>45.507423400878906</v>
      </c>
      <c r="O30" s="118">
        <v>683.10746002197266</v>
      </c>
      <c r="Q30" s="119"/>
      <c r="R30" s="119"/>
      <c r="S30" s="108"/>
      <c r="T30" s="109"/>
      <c r="U30" s="109"/>
      <c r="V30" s="109"/>
      <c r="W30" s="109"/>
      <c r="X30" s="109"/>
      <c r="Y30" s="109"/>
      <c r="Z30" s="123"/>
    </row>
    <row r="31" spans="1:26" ht="12.75" customHeight="1" x14ac:dyDescent="0.2">
      <c r="A31" s="120" t="s">
        <v>123</v>
      </c>
      <c r="B31" s="121" t="s">
        <v>14</v>
      </c>
      <c r="C31" s="121" t="s">
        <v>14</v>
      </c>
      <c r="D31" s="121">
        <v>574.2066707611084</v>
      </c>
      <c r="E31" s="121" t="s">
        <v>14</v>
      </c>
      <c r="F31" s="121" t="s">
        <v>14</v>
      </c>
      <c r="G31" s="121" t="s">
        <v>14</v>
      </c>
      <c r="H31" s="121" t="s">
        <v>14</v>
      </c>
      <c r="I31" s="121" t="s">
        <v>14</v>
      </c>
      <c r="J31" s="121" t="s">
        <v>14</v>
      </c>
      <c r="K31" s="121" t="s">
        <v>14</v>
      </c>
      <c r="L31" s="121" t="s">
        <v>14</v>
      </c>
      <c r="M31" s="122" t="s">
        <v>14</v>
      </c>
      <c r="N31" s="122" t="s">
        <v>14</v>
      </c>
      <c r="O31" s="118">
        <v>574.2066707611084</v>
      </c>
      <c r="Q31" s="119"/>
      <c r="R31" s="119"/>
      <c r="S31" s="108"/>
      <c r="T31" s="109"/>
      <c r="U31" s="109"/>
      <c r="V31" s="109"/>
      <c r="W31" s="109"/>
      <c r="X31" s="109"/>
      <c r="Y31" s="109"/>
      <c r="Z31" s="123"/>
    </row>
    <row r="32" spans="1:26" ht="12.75" customHeight="1" x14ac:dyDescent="0.2">
      <c r="A32" s="120" t="s">
        <v>124</v>
      </c>
      <c r="B32" s="121" t="s">
        <v>14</v>
      </c>
      <c r="C32" s="121" t="s">
        <v>14</v>
      </c>
      <c r="D32" s="121" t="s">
        <v>14</v>
      </c>
      <c r="E32" s="121" t="s">
        <v>14</v>
      </c>
      <c r="F32" s="121" t="s">
        <v>14</v>
      </c>
      <c r="G32" s="121" t="s">
        <v>14</v>
      </c>
      <c r="H32" s="121" t="s">
        <v>14</v>
      </c>
      <c r="I32" s="121" t="s">
        <v>14</v>
      </c>
      <c r="J32" s="121" t="s">
        <v>14</v>
      </c>
      <c r="K32" s="121" t="s">
        <v>14</v>
      </c>
      <c r="L32" s="121" t="s">
        <v>14</v>
      </c>
      <c r="M32" s="122">
        <v>8.7367501258850098</v>
      </c>
      <c r="N32" s="122" t="s">
        <v>14</v>
      </c>
      <c r="O32" s="118">
        <v>8.7367501258850098</v>
      </c>
      <c r="Q32" s="119"/>
      <c r="R32" s="119"/>
      <c r="S32" s="108"/>
      <c r="T32" s="109"/>
      <c r="U32" s="109"/>
      <c r="V32" s="109"/>
      <c r="W32" s="109"/>
      <c r="X32" s="109"/>
      <c r="Y32" s="109"/>
      <c r="Z32" s="123"/>
    </row>
    <row r="33" spans="1:26" ht="12.75" customHeight="1" x14ac:dyDescent="0.2">
      <c r="A33" s="120" t="s">
        <v>125</v>
      </c>
      <c r="B33" s="121" t="s">
        <v>14</v>
      </c>
      <c r="C33" s="121" t="s">
        <v>14</v>
      </c>
      <c r="D33" s="121">
        <v>32.406968355178833</v>
      </c>
      <c r="E33" s="121" t="s">
        <v>14</v>
      </c>
      <c r="F33" s="121">
        <v>12.75200080871582</v>
      </c>
      <c r="G33" s="121" t="s">
        <v>14</v>
      </c>
      <c r="H33" s="121" t="s">
        <v>14</v>
      </c>
      <c r="I33" s="121" t="s">
        <v>14</v>
      </c>
      <c r="J33" s="121" t="s">
        <v>14</v>
      </c>
      <c r="K33" s="121" t="s">
        <v>14</v>
      </c>
      <c r="L33" s="121" t="s">
        <v>14</v>
      </c>
      <c r="M33" s="122" t="s">
        <v>14</v>
      </c>
      <c r="N33" s="122" t="s">
        <v>14</v>
      </c>
      <c r="O33" s="118">
        <v>45.158969163894653</v>
      </c>
      <c r="Q33" s="107"/>
      <c r="R33" s="107"/>
      <c r="S33" s="108"/>
      <c r="T33" s="109"/>
      <c r="U33" s="109"/>
      <c r="V33" s="109"/>
      <c r="W33" s="109"/>
      <c r="X33" s="109"/>
      <c r="Y33" s="109"/>
      <c r="Z33" s="123"/>
    </row>
    <row r="34" spans="1:26" ht="12.75" customHeight="1" x14ac:dyDescent="0.2">
      <c r="A34" s="120" t="s">
        <v>126</v>
      </c>
      <c r="B34" s="121" t="s">
        <v>14</v>
      </c>
      <c r="C34" s="121" t="s">
        <v>14</v>
      </c>
      <c r="D34" s="121" t="s">
        <v>14</v>
      </c>
      <c r="E34" s="121" t="s">
        <v>14</v>
      </c>
      <c r="F34" s="121" t="s">
        <v>14</v>
      </c>
      <c r="G34" s="121" t="s">
        <v>14</v>
      </c>
      <c r="H34" s="121">
        <v>18.014039993286133</v>
      </c>
      <c r="I34" s="121" t="s">
        <v>14</v>
      </c>
      <c r="J34" s="121" t="s">
        <v>14</v>
      </c>
      <c r="K34" s="121" t="s">
        <v>14</v>
      </c>
      <c r="L34" s="121" t="s">
        <v>14</v>
      </c>
      <c r="M34" s="122" t="s">
        <v>14</v>
      </c>
      <c r="N34" s="122">
        <v>27.104225158691406</v>
      </c>
      <c r="O34" s="118">
        <v>45.118265151977539</v>
      </c>
      <c r="Q34" s="107"/>
      <c r="R34" s="107"/>
      <c r="S34" s="108"/>
      <c r="T34" s="109"/>
      <c r="U34" s="109"/>
      <c r="V34" s="109"/>
      <c r="W34" s="109"/>
      <c r="X34" s="109"/>
      <c r="Y34" s="109"/>
      <c r="Z34" s="123"/>
    </row>
    <row r="35" spans="1:26" ht="12.75" customHeight="1" x14ac:dyDescent="0.2">
      <c r="A35" s="120" t="s">
        <v>127</v>
      </c>
      <c r="B35" s="121" t="s">
        <v>14</v>
      </c>
      <c r="C35" s="121" t="s">
        <v>14</v>
      </c>
      <c r="D35" s="121" t="s">
        <v>14</v>
      </c>
      <c r="E35" s="121">
        <v>5.2123403549194336</v>
      </c>
      <c r="F35" s="121" t="s">
        <v>14</v>
      </c>
      <c r="G35" s="121">
        <v>7.1099791526794434</v>
      </c>
      <c r="H35" s="121">
        <v>20.302919745445251</v>
      </c>
      <c r="I35" s="121" t="s">
        <v>14</v>
      </c>
      <c r="J35" s="121">
        <v>5.5522599220275879</v>
      </c>
      <c r="K35" s="121">
        <v>2.5254056453704834</v>
      </c>
      <c r="L35" s="121" t="s">
        <v>14</v>
      </c>
      <c r="M35" s="121" t="s">
        <v>14</v>
      </c>
      <c r="N35" s="121">
        <v>25.604178786277771</v>
      </c>
      <c r="O35" s="118">
        <v>66.307083606719971</v>
      </c>
      <c r="Q35" s="119"/>
      <c r="R35" s="119"/>
      <c r="S35" s="108"/>
      <c r="T35" s="109"/>
      <c r="U35" s="109"/>
      <c r="V35" s="109"/>
      <c r="W35" s="109"/>
      <c r="X35" s="109"/>
      <c r="Y35" s="109"/>
      <c r="Z35" s="123"/>
    </row>
    <row r="36" spans="1:26" ht="12.75" customHeight="1" x14ac:dyDescent="0.2">
      <c r="A36" s="120" t="s">
        <v>128</v>
      </c>
      <c r="B36" s="121" t="s">
        <v>14</v>
      </c>
      <c r="C36" s="121" t="s">
        <v>14</v>
      </c>
      <c r="D36" s="121" t="s">
        <v>14</v>
      </c>
      <c r="E36" s="121" t="s">
        <v>14</v>
      </c>
      <c r="F36" s="121" t="s">
        <v>14</v>
      </c>
      <c r="G36" s="121">
        <v>244.34339767694473</v>
      </c>
      <c r="H36" s="121">
        <v>24.76524019241333</v>
      </c>
      <c r="I36" s="121" t="s">
        <v>14</v>
      </c>
      <c r="J36" s="121" t="s">
        <v>14</v>
      </c>
      <c r="K36" s="121">
        <v>249.15538245439529</v>
      </c>
      <c r="L36" s="121">
        <v>53.553845882415771</v>
      </c>
      <c r="M36" s="121">
        <v>76.714244604110718</v>
      </c>
      <c r="N36" s="121">
        <v>185.92483234405518</v>
      </c>
      <c r="O36" s="118">
        <v>834.45694315433502</v>
      </c>
      <c r="Q36" s="119"/>
      <c r="R36" s="119"/>
      <c r="S36" s="108"/>
      <c r="T36" s="109"/>
      <c r="U36" s="109"/>
      <c r="V36" s="109"/>
      <c r="W36" s="109"/>
      <c r="X36" s="109"/>
      <c r="Y36" s="109"/>
      <c r="Z36" s="123"/>
    </row>
    <row r="37" spans="1:26" ht="12.75" customHeight="1" x14ac:dyDescent="0.2">
      <c r="A37" s="120" t="s">
        <v>129</v>
      </c>
      <c r="B37" s="121" t="s">
        <v>14</v>
      </c>
      <c r="C37" s="121" t="s">
        <v>14</v>
      </c>
      <c r="D37" s="121" t="s">
        <v>14</v>
      </c>
      <c r="E37" s="121" t="s">
        <v>14</v>
      </c>
      <c r="F37" s="121" t="s">
        <v>14</v>
      </c>
      <c r="G37" s="121">
        <v>76.263015747070313</v>
      </c>
      <c r="H37" s="121" t="s">
        <v>14</v>
      </c>
      <c r="I37" s="121" t="s">
        <v>14</v>
      </c>
      <c r="J37" s="121" t="s">
        <v>14</v>
      </c>
      <c r="K37" s="121">
        <v>478.99881172180176</v>
      </c>
      <c r="L37" s="121">
        <v>35.721828460693359</v>
      </c>
      <c r="M37" s="121" t="s">
        <v>14</v>
      </c>
      <c r="N37" s="121" t="s">
        <v>14</v>
      </c>
      <c r="O37" s="118">
        <v>590.98365592956543</v>
      </c>
      <c r="Q37" s="119"/>
      <c r="R37" s="119"/>
      <c r="S37" s="108"/>
      <c r="T37" s="109"/>
      <c r="U37" s="109"/>
      <c r="V37" s="109"/>
      <c r="W37" s="109"/>
      <c r="X37" s="109"/>
      <c r="Y37" s="109"/>
      <c r="Z37" s="123"/>
    </row>
    <row r="38" spans="1:26" ht="12.75" customHeight="1" x14ac:dyDescent="0.2">
      <c r="A38" s="120" t="s">
        <v>130</v>
      </c>
      <c r="B38" s="121" t="s">
        <v>14</v>
      </c>
      <c r="C38" s="121" t="s">
        <v>14</v>
      </c>
      <c r="D38" s="121" t="s">
        <v>14</v>
      </c>
      <c r="E38" s="121" t="s">
        <v>14</v>
      </c>
      <c r="F38" s="121" t="s">
        <v>14</v>
      </c>
      <c r="G38" s="121" t="s">
        <v>14</v>
      </c>
      <c r="H38" s="121" t="s">
        <v>14</v>
      </c>
      <c r="I38" s="121">
        <v>14.126325607299805</v>
      </c>
      <c r="J38" s="121" t="s">
        <v>14</v>
      </c>
      <c r="K38" s="121" t="s">
        <v>14</v>
      </c>
      <c r="L38" s="121" t="s">
        <v>14</v>
      </c>
      <c r="M38" s="121" t="s">
        <v>14</v>
      </c>
      <c r="N38" s="121" t="s">
        <v>14</v>
      </c>
      <c r="O38" s="118">
        <v>14.126325607299805</v>
      </c>
      <c r="Q38" s="119"/>
      <c r="R38" s="119"/>
      <c r="S38" s="108"/>
      <c r="T38" s="109"/>
      <c r="U38" s="109"/>
      <c r="V38" s="109"/>
      <c r="W38" s="109"/>
      <c r="X38" s="109"/>
      <c r="Y38" s="109"/>
      <c r="Z38" s="123"/>
    </row>
    <row r="39" spans="1:26" ht="12.75" customHeight="1" x14ac:dyDescent="0.2">
      <c r="A39" s="120" t="s">
        <v>131</v>
      </c>
      <c r="B39" s="121" t="s">
        <v>14</v>
      </c>
      <c r="C39" s="121" t="s">
        <v>14</v>
      </c>
      <c r="D39" s="121" t="s">
        <v>14</v>
      </c>
      <c r="E39" s="121" t="s">
        <v>14</v>
      </c>
      <c r="F39" s="121" t="s">
        <v>14</v>
      </c>
      <c r="G39" s="121">
        <v>334.67415577173233</v>
      </c>
      <c r="H39" s="121">
        <v>6.5560612678527832</v>
      </c>
      <c r="I39" s="121">
        <v>9.5468463897705078</v>
      </c>
      <c r="J39" s="121" t="s">
        <v>14</v>
      </c>
      <c r="K39" s="121">
        <v>29.735714435577393</v>
      </c>
      <c r="L39" s="121">
        <v>19.414035797119141</v>
      </c>
      <c r="M39" s="121">
        <v>10.348968029022217</v>
      </c>
      <c r="N39" s="121">
        <v>729.35796737670898</v>
      </c>
      <c r="O39" s="118">
        <v>1139.6337490677834</v>
      </c>
      <c r="Q39" s="119"/>
      <c r="R39" s="119"/>
      <c r="S39" s="108"/>
      <c r="T39" s="109"/>
      <c r="U39" s="123"/>
      <c r="V39" s="109"/>
      <c r="W39" s="123"/>
      <c r="X39" s="123"/>
      <c r="Y39" s="123"/>
      <c r="Z39" s="123"/>
    </row>
    <row r="40" spans="1:26" ht="12.75" customHeight="1" x14ac:dyDescent="0.2">
      <c r="A40" s="120" t="s">
        <v>132</v>
      </c>
      <c r="B40" s="121" t="s">
        <v>14</v>
      </c>
      <c r="C40" s="121" t="s">
        <v>14</v>
      </c>
      <c r="D40" s="121" t="s">
        <v>14</v>
      </c>
      <c r="E40" s="121" t="s">
        <v>14</v>
      </c>
      <c r="F40" s="121" t="s">
        <v>14</v>
      </c>
      <c r="G40" s="121">
        <v>236.9837384223938</v>
      </c>
      <c r="H40" s="121" t="s">
        <v>14</v>
      </c>
      <c r="I40" s="121" t="s">
        <v>14</v>
      </c>
      <c r="J40" s="121" t="s">
        <v>14</v>
      </c>
      <c r="K40" s="121">
        <v>43.903610229492188</v>
      </c>
      <c r="L40" s="121" t="s">
        <v>14</v>
      </c>
      <c r="M40" s="121" t="s">
        <v>14</v>
      </c>
      <c r="N40" s="121">
        <v>80.66377592086792</v>
      </c>
      <c r="O40" s="118">
        <v>361.55112457275391</v>
      </c>
      <c r="Q40" s="119"/>
      <c r="R40" s="119"/>
      <c r="S40" s="108"/>
      <c r="T40" s="109"/>
      <c r="U40" s="109"/>
      <c r="V40" s="109"/>
      <c r="W40" s="109"/>
      <c r="X40" s="109"/>
      <c r="Y40" s="109"/>
      <c r="Z40" s="123"/>
    </row>
    <row r="41" spans="1:26" s="8" customFormat="1" ht="15" x14ac:dyDescent="0.3">
      <c r="A41" s="126"/>
      <c r="B41" s="127"/>
      <c r="C41" s="128"/>
      <c r="D41" s="128"/>
      <c r="P41" s="94"/>
      <c r="Q41" s="94"/>
      <c r="R41" s="94"/>
      <c r="S41" s="94"/>
      <c r="T41" s="94"/>
      <c r="U41" s="94"/>
      <c r="V41" s="94"/>
    </row>
    <row r="42" spans="1:26" s="8" customFormat="1" x14ac:dyDescent="0.2">
      <c r="A42" s="99"/>
      <c r="C42" s="125"/>
      <c r="D42" s="125"/>
      <c r="P42" s="94"/>
      <c r="Q42" s="94"/>
      <c r="R42" s="94"/>
      <c r="S42" s="94"/>
      <c r="T42" s="94"/>
      <c r="U42" s="94"/>
      <c r="V42" s="94"/>
    </row>
    <row r="43" spans="1:26" s="8" customFormat="1" x14ac:dyDescent="0.2">
      <c r="A43" s="99"/>
      <c r="B43" s="124"/>
      <c r="C43" s="125"/>
      <c r="D43" s="125"/>
      <c r="P43" s="94"/>
      <c r="Q43" s="94"/>
      <c r="R43" s="94"/>
      <c r="S43" s="94"/>
      <c r="T43" s="94"/>
      <c r="U43" s="94"/>
      <c r="V43" s="94"/>
    </row>
    <row r="44" spans="1:26" s="8" customFormat="1" x14ac:dyDescent="0.2">
      <c r="A44" s="99"/>
      <c r="B44" s="124"/>
      <c r="C44" s="125"/>
      <c r="D44" s="125"/>
      <c r="P44" s="94"/>
      <c r="Q44" s="94"/>
      <c r="R44" s="94"/>
      <c r="S44" s="94"/>
      <c r="T44" s="94"/>
      <c r="U44" s="94"/>
      <c r="V44" s="94"/>
    </row>
    <row r="45" spans="1:26" s="8" customFormat="1" x14ac:dyDescent="0.2">
      <c r="A45" s="99"/>
      <c r="B45" s="124"/>
      <c r="C45" s="125"/>
      <c r="D45" s="125"/>
      <c r="P45" s="94"/>
      <c r="Q45" s="94"/>
      <c r="R45" s="94"/>
      <c r="S45" s="94"/>
      <c r="T45" s="94"/>
      <c r="U45" s="94"/>
      <c r="V45" s="94"/>
    </row>
    <row r="46" spans="1:26" s="8" customFormat="1" x14ac:dyDescent="0.2">
      <c r="A46" s="99"/>
      <c r="B46" s="124"/>
      <c r="C46" s="125"/>
      <c r="D46" s="125"/>
      <c r="P46" s="94"/>
      <c r="Q46" s="94"/>
      <c r="R46" s="94"/>
      <c r="S46" s="94"/>
      <c r="T46" s="94"/>
      <c r="U46" s="94"/>
      <c r="V46" s="94"/>
    </row>
    <row r="47" spans="1:26" s="8" customFormat="1" x14ac:dyDescent="0.2">
      <c r="A47" s="99"/>
      <c r="B47" s="124"/>
      <c r="C47" s="125"/>
      <c r="D47" s="125"/>
      <c r="P47" s="94"/>
      <c r="Q47" s="94"/>
      <c r="R47" s="94"/>
      <c r="S47" s="94"/>
      <c r="T47" s="94"/>
      <c r="U47" s="94"/>
      <c r="V47" s="94"/>
    </row>
    <row r="48" spans="1:26" s="8" customFormat="1" x14ac:dyDescent="0.2">
      <c r="A48" s="99"/>
      <c r="B48" s="129"/>
      <c r="C48" s="125"/>
      <c r="D48" s="125"/>
      <c r="P48" s="94"/>
      <c r="Q48" s="94"/>
      <c r="R48" s="94"/>
      <c r="S48" s="94"/>
      <c r="T48" s="94"/>
      <c r="U48" s="94"/>
      <c r="V48" s="94"/>
    </row>
    <row r="49" spans="1:22" s="8" customFormat="1" x14ac:dyDescent="0.2">
      <c r="A49" s="99"/>
      <c r="B49" s="130"/>
      <c r="C49" s="125"/>
      <c r="D49" s="125"/>
      <c r="P49" s="94"/>
      <c r="Q49" s="94"/>
      <c r="R49" s="94"/>
      <c r="S49" s="94"/>
      <c r="T49" s="94"/>
      <c r="U49" s="94"/>
      <c r="V49" s="94"/>
    </row>
    <row r="50" spans="1:22" s="8" customFormat="1" x14ac:dyDescent="0.2">
      <c r="A50" s="99"/>
      <c r="B50" s="131"/>
      <c r="C50" s="125"/>
      <c r="D50" s="125"/>
      <c r="P50" s="94"/>
      <c r="Q50" s="94"/>
      <c r="R50" s="94"/>
      <c r="S50" s="94"/>
      <c r="T50" s="94"/>
      <c r="U50" s="94"/>
      <c r="V50" s="94"/>
    </row>
    <row r="51" spans="1:22" s="8" customFormat="1" x14ac:dyDescent="0.2">
      <c r="A51" s="99"/>
      <c r="B51" s="104"/>
      <c r="C51" s="132"/>
      <c r="D51" s="132"/>
      <c r="P51" s="94"/>
      <c r="Q51" s="94"/>
      <c r="R51" s="94"/>
      <c r="S51" s="94"/>
      <c r="T51" s="94"/>
      <c r="U51" s="94"/>
      <c r="V51" s="94"/>
    </row>
    <row r="52" spans="1:22" s="8" customFormat="1" x14ac:dyDescent="0.2">
      <c r="A52" s="99"/>
      <c r="B52" s="124"/>
      <c r="C52" s="125"/>
      <c r="D52" s="125"/>
      <c r="P52" s="94"/>
      <c r="Q52" s="94"/>
      <c r="R52" s="94"/>
      <c r="S52" s="94"/>
      <c r="T52" s="94"/>
      <c r="U52" s="94"/>
      <c r="V52" s="94"/>
    </row>
    <row r="53" spans="1:22" s="8" customFormat="1" x14ac:dyDescent="0.2">
      <c r="A53" s="99"/>
      <c r="B53" s="124"/>
      <c r="C53" s="125"/>
      <c r="D53" s="125"/>
      <c r="P53" s="94"/>
      <c r="Q53" s="94"/>
      <c r="R53" s="94"/>
      <c r="S53" s="94"/>
      <c r="T53" s="94"/>
      <c r="U53" s="94"/>
      <c r="V53" s="94"/>
    </row>
    <row r="54" spans="1:22" s="8" customFormat="1" x14ac:dyDescent="0.2">
      <c r="A54" s="99"/>
      <c r="B54" s="124"/>
      <c r="C54" s="125"/>
      <c r="D54" s="125"/>
      <c r="P54" s="94"/>
      <c r="Q54" s="94"/>
      <c r="R54" s="94"/>
      <c r="S54" s="94"/>
      <c r="T54" s="94"/>
      <c r="U54" s="94"/>
      <c r="V54" s="94"/>
    </row>
    <row r="55" spans="1:22" s="8" customFormat="1" x14ac:dyDescent="0.2">
      <c r="A55" s="99"/>
      <c r="B55" s="124"/>
      <c r="C55" s="125"/>
      <c r="D55" s="125"/>
      <c r="P55" s="94"/>
      <c r="Q55" s="94"/>
      <c r="R55" s="94"/>
      <c r="S55" s="94"/>
      <c r="T55" s="94"/>
      <c r="U55" s="94"/>
      <c r="V55" s="94"/>
    </row>
    <row r="56" spans="1:22" s="8" customFormat="1" x14ac:dyDescent="0.2">
      <c r="A56" s="99"/>
      <c r="B56" s="124"/>
      <c r="C56" s="125"/>
      <c r="D56" s="125"/>
      <c r="P56" s="94"/>
      <c r="Q56" s="94"/>
      <c r="R56" s="94"/>
      <c r="S56" s="94"/>
      <c r="T56" s="94"/>
      <c r="U56" s="94"/>
      <c r="V56" s="94"/>
    </row>
    <row r="57" spans="1:22" s="8" customFormat="1" x14ac:dyDescent="0.2">
      <c r="A57" s="99"/>
      <c r="B57" s="124"/>
      <c r="C57" s="125"/>
      <c r="D57" s="125"/>
      <c r="P57" s="94"/>
      <c r="Q57" s="94"/>
      <c r="R57" s="94"/>
      <c r="S57" s="94"/>
      <c r="T57" s="94"/>
      <c r="U57" s="94"/>
      <c r="V57" s="94"/>
    </row>
    <row r="58" spans="1:22" s="8" customFormat="1" x14ac:dyDescent="0.2">
      <c r="A58" s="99"/>
      <c r="B58" s="124"/>
      <c r="C58" s="125"/>
      <c r="D58" s="125"/>
      <c r="P58" s="94"/>
      <c r="Q58" s="94"/>
      <c r="R58" s="94"/>
      <c r="S58" s="94"/>
      <c r="T58" s="94"/>
      <c r="U58" s="94"/>
      <c r="V58" s="94"/>
    </row>
    <row r="59" spans="1:22" s="8" customFormat="1" x14ac:dyDescent="0.2">
      <c r="A59" s="99"/>
      <c r="B59" s="124"/>
      <c r="C59" s="125"/>
      <c r="D59" s="125"/>
      <c r="P59" s="94"/>
      <c r="Q59" s="94"/>
      <c r="R59" s="94"/>
      <c r="S59" s="94"/>
      <c r="T59" s="94"/>
      <c r="U59" s="94"/>
      <c r="V59" s="94"/>
    </row>
    <row r="60" spans="1:22" s="8" customFormat="1" x14ac:dyDescent="0.2">
      <c r="A60" s="99"/>
      <c r="B60" s="124"/>
      <c r="C60" s="125"/>
      <c r="D60" s="125"/>
      <c r="P60" s="94"/>
      <c r="Q60" s="94"/>
      <c r="R60" s="94"/>
      <c r="S60" s="94"/>
      <c r="T60" s="94"/>
      <c r="U60" s="94"/>
      <c r="V60" s="94"/>
    </row>
    <row r="61" spans="1:22" s="8" customFormat="1" x14ac:dyDescent="0.2">
      <c r="A61" s="99"/>
      <c r="B61" s="124"/>
      <c r="C61" s="125"/>
      <c r="D61" s="125"/>
      <c r="P61" s="94"/>
      <c r="Q61" s="94"/>
      <c r="R61" s="94"/>
      <c r="S61" s="94"/>
      <c r="T61" s="94"/>
      <c r="U61" s="94"/>
      <c r="V61" s="94"/>
    </row>
    <row r="62" spans="1:22" s="8" customFormat="1" x14ac:dyDescent="0.2">
      <c r="A62" s="99"/>
      <c r="B62" s="124"/>
      <c r="C62" s="125"/>
      <c r="D62" s="125"/>
      <c r="P62" s="94"/>
      <c r="Q62" s="94"/>
      <c r="R62" s="94"/>
      <c r="S62" s="94"/>
      <c r="T62" s="94"/>
      <c r="U62" s="94"/>
      <c r="V62" s="94"/>
    </row>
    <row r="63" spans="1:22" s="8" customFormat="1" ht="15" x14ac:dyDescent="0.3">
      <c r="A63" s="126"/>
      <c r="B63" s="127"/>
      <c r="C63" s="128"/>
      <c r="D63" s="128"/>
      <c r="P63" s="94"/>
      <c r="Q63" s="94"/>
      <c r="R63" s="94"/>
      <c r="S63" s="94"/>
      <c r="T63" s="94"/>
      <c r="U63" s="94"/>
      <c r="V63" s="94"/>
    </row>
    <row r="64" spans="1:22" s="8" customFormat="1" ht="15" x14ac:dyDescent="0.3">
      <c r="A64" s="126"/>
      <c r="B64" s="127"/>
      <c r="C64" s="128"/>
      <c r="D64" s="128"/>
      <c r="P64" s="94"/>
      <c r="Q64" s="94"/>
      <c r="R64" s="94"/>
      <c r="S64" s="94"/>
      <c r="T64" s="94"/>
      <c r="U64" s="94"/>
      <c r="V64" s="94"/>
    </row>
    <row r="65" spans="1:22" s="8" customFormat="1" ht="15" x14ac:dyDescent="0.3">
      <c r="A65" s="126"/>
      <c r="B65" s="127"/>
      <c r="C65" s="128"/>
      <c r="D65" s="128"/>
      <c r="P65" s="94"/>
      <c r="Q65" s="94"/>
      <c r="R65" s="94"/>
      <c r="S65" s="94"/>
      <c r="T65" s="94"/>
      <c r="U65" s="94"/>
      <c r="V65" s="94"/>
    </row>
    <row r="66" spans="1:22" s="8" customFormat="1" ht="15" x14ac:dyDescent="0.3">
      <c r="A66" s="126"/>
      <c r="B66" s="127"/>
      <c r="C66" s="128"/>
      <c r="D66" s="128"/>
      <c r="P66" s="94"/>
      <c r="Q66" s="94"/>
      <c r="R66" s="94"/>
      <c r="S66" s="94"/>
      <c r="T66" s="94"/>
      <c r="U66" s="94"/>
      <c r="V66" s="94"/>
    </row>
    <row r="67" spans="1:22" s="8" customFormat="1" ht="15" x14ac:dyDescent="0.3">
      <c r="A67" s="126"/>
      <c r="B67" s="127"/>
      <c r="C67" s="128"/>
      <c r="D67" s="128"/>
      <c r="P67" s="94"/>
      <c r="Q67" s="94"/>
      <c r="R67" s="94"/>
      <c r="S67" s="94"/>
      <c r="T67" s="94"/>
      <c r="U67" s="94"/>
      <c r="V67" s="94"/>
    </row>
    <row r="68" spans="1:22" s="8" customFormat="1" x14ac:dyDescent="0.2">
      <c r="A68" s="99"/>
      <c r="B68" s="124"/>
      <c r="C68" s="125"/>
      <c r="D68" s="125"/>
      <c r="P68" s="94"/>
      <c r="Q68" s="94"/>
      <c r="R68" s="94"/>
      <c r="S68" s="94"/>
      <c r="T68" s="94"/>
      <c r="U68" s="94"/>
      <c r="V68" s="94"/>
    </row>
    <row r="69" spans="1:22" s="8" customFormat="1" x14ac:dyDescent="0.2">
      <c r="A69" s="99"/>
      <c r="B69" s="124"/>
      <c r="C69" s="125"/>
      <c r="D69" s="125"/>
      <c r="P69" s="94"/>
      <c r="Q69" s="94"/>
      <c r="R69" s="94"/>
      <c r="S69" s="94"/>
      <c r="T69" s="94"/>
      <c r="U69" s="94"/>
      <c r="V69" s="94"/>
    </row>
    <row r="70" spans="1:22" s="8" customFormat="1" x14ac:dyDescent="0.2">
      <c r="A70" s="99"/>
      <c r="B70" s="124"/>
      <c r="C70" s="125"/>
      <c r="D70" s="125"/>
      <c r="P70" s="94"/>
      <c r="Q70" s="94"/>
      <c r="R70" s="94"/>
      <c r="S70" s="94"/>
      <c r="T70" s="94"/>
      <c r="U70" s="94"/>
      <c r="V70" s="94"/>
    </row>
    <row r="71" spans="1:22" s="8" customFormat="1" x14ac:dyDescent="0.2">
      <c r="A71" s="99"/>
      <c r="P71" s="94"/>
      <c r="Q71" s="94"/>
      <c r="R71" s="94"/>
      <c r="S71" s="94"/>
      <c r="T71" s="94"/>
      <c r="U71" s="94"/>
      <c r="V71" s="94"/>
    </row>
    <row r="72" spans="1:22" s="8" customFormat="1" x14ac:dyDescent="0.2">
      <c r="A72" s="99"/>
      <c r="P72" s="94"/>
      <c r="Q72" s="94"/>
      <c r="R72" s="94"/>
      <c r="S72" s="94"/>
      <c r="T72" s="94"/>
      <c r="U72" s="94"/>
      <c r="V72" s="94"/>
    </row>
    <row r="73" spans="1:22" s="8" customFormat="1" x14ac:dyDescent="0.2">
      <c r="A73" s="99"/>
      <c r="P73" s="94"/>
      <c r="Q73" s="94"/>
      <c r="R73" s="94"/>
      <c r="S73" s="94"/>
      <c r="T73" s="94"/>
      <c r="U73" s="94"/>
      <c r="V73" s="94"/>
    </row>
    <row r="74" spans="1:22" s="8" customFormat="1" x14ac:dyDescent="0.2">
      <c r="A74" s="99"/>
      <c r="P74" s="94"/>
      <c r="Q74" s="94"/>
      <c r="R74" s="94"/>
      <c r="S74" s="94"/>
      <c r="T74" s="94"/>
      <c r="U74" s="94"/>
      <c r="V74" s="94"/>
    </row>
    <row r="75" spans="1:22" s="8" customFormat="1" x14ac:dyDescent="0.2">
      <c r="A75" s="133"/>
      <c r="P75" s="94"/>
      <c r="Q75" s="94"/>
      <c r="R75" s="94"/>
      <c r="S75" s="94"/>
      <c r="T75" s="94"/>
      <c r="U75" s="94"/>
      <c r="V75" s="94"/>
    </row>
    <row r="76" spans="1:22" s="8" customFormat="1" x14ac:dyDescent="0.2">
      <c r="B76" s="134"/>
      <c r="C76" s="134"/>
      <c r="D76" s="134"/>
      <c r="P76" s="94"/>
      <c r="Q76" s="94"/>
      <c r="R76" s="94"/>
      <c r="S76" s="94"/>
      <c r="T76" s="94"/>
      <c r="U76" s="94"/>
      <c r="V76" s="94"/>
    </row>
    <row r="77" spans="1:22" s="8" customFormat="1" x14ac:dyDescent="0.2">
      <c r="A77" s="99"/>
      <c r="B77" s="124"/>
      <c r="C77" s="125"/>
      <c r="D77" s="125"/>
      <c r="P77" s="94"/>
      <c r="Q77" s="94"/>
      <c r="R77" s="94"/>
      <c r="S77" s="94"/>
      <c r="T77" s="94"/>
      <c r="U77" s="94"/>
      <c r="V77" s="94"/>
    </row>
    <row r="78" spans="1:22" s="8" customFormat="1" x14ac:dyDescent="0.2">
      <c r="A78" s="99"/>
      <c r="B78" s="124"/>
      <c r="C78" s="125"/>
      <c r="D78" s="125"/>
      <c r="P78" s="94"/>
      <c r="Q78" s="94"/>
      <c r="R78" s="94"/>
      <c r="S78" s="94"/>
      <c r="T78" s="94"/>
      <c r="U78" s="94"/>
      <c r="V78" s="94"/>
    </row>
    <row r="79" spans="1:22" s="8" customFormat="1" x14ac:dyDescent="0.2">
      <c r="A79" s="99"/>
      <c r="B79" s="124"/>
      <c r="C79" s="125"/>
      <c r="D79" s="125"/>
      <c r="P79" s="94"/>
      <c r="Q79" s="94"/>
      <c r="R79" s="94"/>
      <c r="S79" s="94"/>
      <c r="T79" s="94"/>
      <c r="U79" s="94"/>
      <c r="V79" s="94"/>
    </row>
    <row r="80" spans="1:22" s="8" customFormat="1" x14ac:dyDescent="0.2">
      <c r="A80" s="99"/>
      <c r="B80" s="124"/>
      <c r="C80" s="125"/>
      <c r="D80" s="125"/>
      <c r="P80" s="94"/>
      <c r="Q80" s="94"/>
      <c r="R80" s="94"/>
      <c r="S80" s="94"/>
      <c r="T80" s="94"/>
      <c r="U80" s="94"/>
      <c r="V80" s="94"/>
    </row>
    <row r="81" spans="1:22" s="8" customFormat="1" x14ac:dyDescent="0.2">
      <c r="A81" s="99"/>
      <c r="B81" s="124"/>
      <c r="C81" s="125"/>
      <c r="D81" s="125"/>
      <c r="P81" s="94"/>
      <c r="Q81" s="94"/>
      <c r="R81" s="94"/>
      <c r="S81" s="94"/>
      <c r="T81" s="94"/>
      <c r="U81" s="94"/>
      <c r="V81" s="94"/>
    </row>
    <row r="82" spans="1:22" s="8" customFormat="1" x14ac:dyDescent="0.2">
      <c r="A82" s="99"/>
      <c r="B82" s="124"/>
      <c r="C82" s="125"/>
      <c r="D82" s="125"/>
      <c r="P82" s="94"/>
      <c r="Q82" s="94"/>
      <c r="R82" s="94"/>
      <c r="S82" s="94"/>
      <c r="T82" s="94"/>
      <c r="U82" s="94"/>
      <c r="V82" s="94"/>
    </row>
    <row r="83" spans="1:22" s="8" customFormat="1" x14ac:dyDescent="0.2">
      <c r="A83" s="99"/>
      <c r="B83" s="124"/>
      <c r="C83" s="125"/>
      <c r="D83" s="125"/>
      <c r="P83" s="94"/>
      <c r="Q83" s="94"/>
      <c r="R83" s="94"/>
      <c r="S83" s="94"/>
      <c r="T83" s="94"/>
      <c r="U83" s="94"/>
      <c r="V83" s="94"/>
    </row>
    <row r="84" spans="1:22" s="8" customFormat="1" x14ac:dyDescent="0.2">
      <c r="A84" s="99"/>
      <c r="B84" s="124"/>
      <c r="C84" s="125"/>
      <c r="D84" s="125"/>
      <c r="P84" s="94"/>
      <c r="Q84" s="94"/>
      <c r="R84" s="94"/>
      <c r="S84" s="94"/>
      <c r="T84" s="94"/>
      <c r="U84" s="94"/>
      <c r="V84" s="94"/>
    </row>
    <row r="85" spans="1:22" s="8" customFormat="1" x14ac:dyDescent="0.2">
      <c r="A85" s="99"/>
      <c r="B85" s="124"/>
      <c r="C85" s="125"/>
      <c r="D85" s="125"/>
      <c r="P85" s="94"/>
      <c r="Q85" s="94"/>
      <c r="R85" s="94"/>
      <c r="S85" s="94"/>
      <c r="T85" s="94"/>
      <c r="U85" s="94"/>
      <c r="V85" s="94"/>
    </row>
    <row r="86" spans="1:22" s="8" customFormat="1" x14ac:dyDescent="0.2">
      <c r="A86" s="99"/>
      <c r="B86" s="124"/>
      <c r="C86" s="125"/>
      <c r="D86" s="125"/>
      <c r="P86" s="94"/>
      <c r="Q86" s="94"/>
      <c r="R86" s="94"/>
      <c r="S86" s="94"/>
      <c r="T86" s="94"/>
      <c r="U86" s="94"/>
      <c r="V86" s="94"/>
    </row>
    <row r="87" spans="1:22" s="8" customFormat="1" x14ac:dyDescent="0.2">
      <c r="A87" s="99"/>
      <c r="B87" s="124"/>
      <c r="C87" s="125"/>
      <c r="D87" s="125"/>
      <c r="P87" s="94"/>
      <c r="Q87" s="94"/>
      <c r="R87" s="94"/>
      <c r="S87" s="94"/>
      <c r="T87" s="94"/>
      <c r="U87" s="94"/>
      <c r="V87" s="94"/>
    </row>
    <row r="88" spans="1:22" s="8" customFormat="1" x14ac:dyDescent="0.2">
      <c r="A88" s="99"/>
      <c r="C88" s="125"/>
      <c r="D88" s="125"/>
      <c r="P88" s="94"/>
      <c r="Q88" s="94"/>
      <c r="R88" s="94"/>
      <c r="S88" s="94"/>
      <c r="T88" s="94"/>
      <c r="U88" s="94"/>
      <c r="V88" s="94"/>
    </row>
    <row r="89" spans="1:22" s="8" customFormat="1" x14ac:dyDescent="0.2">
      <c r="A89" s="99"/>
      <c r="B89" s="124"/>
      <c r="C89" s="125"/>
      <c r="D89" s="125"/>
      <c r="P89" s="94"/>
      <c r="Q89" s="94"/>
      <c r="R89" s="94"/>
      <c r="S89" s="94"/>
      <c r="T89" s="94"/>
      <c r="U89" s="94"/>
      <c r="V89" s="94"/>
    </row>
    <row r="90" spans="1:22" s="8" customFormat="1" x14ac:dyDescent="0.2">
      <c r="A90" s="99"/>
      <c r="B90" s="124"/>
      <c r="C90" s="125"/>
      <c r="D90" s="125"/>
      <c r="P90" s="94"/>
      <c r="Q90" s="94"/>
      <c r="R90" s="94"/>
      <c r="S90" s="94"/>
      <c r="T90" s="94"/>
      <c r="U90" s="94"/>
      <c r="V90" s="94"/>
    </row>
    <row r="91" spans="1:22" s="8" customFormat="1" x14ac:dyDescent="0.2">
      <c r="A91" s="99"/>
      <c r="B91" s="124"/>
      <c r="C91" s="125"/>
      <c r="D91" s="125"/>
      <c r="P91" s="94"/>
      <c r="Q91" s="94"/>
      <c r="R91" s="94"/>
      <c r="S91" s="94"/>
      <c r="T91" s="94"/>
      <c r="U91" s="94"/>
      <c r="V91" s="94"/>
    </row>
    <row r="92" spans="1:22" s="8" customFormat="1" x14ac:dyDescent="0.2">
      <c r="A92" s="99"/>
      <c r="B92" s="124"/>
      <c r="C92" s="125"/>
      <c r="D92" s="125"/>
      <c r="P92" s="94"/>
      <c r="Q92" s="94"/>
      <c r="R92" s="94"/>
      <c r="S92" s="94"/>
      <c r="T92" s="94"/>
      <c r="U92" s="94"/>
      <c r="V92" s="94"/>
    </row>
    <row r="93" spans="1:22" s="8" customFormat="1" x14ac:dyDescent="0.2">
      <c r="A93" s="99"/>
      <c r="B93" s="124"/>
      <c r="C93" s="125"/>
      <c r="D93" s="125"/>
      <c r="P93" s="94"/>
      <c r="Q93" s="94"/>
      <c r="R93" s="94"/>
      <c r="S93" s="94"/>
      <c r="T93" s="94"/>
      <c r="U93" s="94"/>
      <c r="V93" s="94"/>
    </row>
    <row r="94" spans="1:22" s="8" customFormat="1" x14ac:dyDescent="0.2">
      <c r="A94" s="99"/>
      <c r="P94" s="94"/>
      <c r="Q94" s="94"/>
      <c r="R94" s="94"/>
      <c r="S94" s="94"/>
      <c r="T94" s="94"/>
      <c r="U94" s="94"/>
      <c r="V94" s="94"/>
    </row>
    <row r="95" spans="1:22" s="8" customFormat="1" x14ac:dyDescent="0.2">
      <c r="A95" s="99"/>
      <c r="P95" s="94"/>
      <c r="Q95" s="94"/>
      <c r="R95" s="94"/>
      <c r="S95" s="94"/>
      <c r="T95" s="94"/>
      <c r="U95" s="94"/>
      <c r="V95" s="94"/>
    </row>
    <row r="96" spans="1:22" s="8" customFormat="1" x14ac:dyDescent="0.2">
      <c r="A96" s="99"/>
      <c r="P96" s="94"/>
      <c r="Q96" s="94"/>
      <c r="R96" s="94"/>
      <c r="S96" s="94"/>
      <c r="T96" s="94"/>
      <c r="U96" s="94"/>
      <c r="V96" s="94"/>
    </row>
    <row r="97" spans="1:22" s="8" customFormat="1" x14ac:dyDescent="0.2">
      <c r="A97" s="99"/>
      <c r="P97" s="94"/>
      <c r="Q97" s="94"/>
      <c r="R97" s="94"/>
      <c r="S97" s="94"/>
      <c r="T97" s="94"/>
      <c r="U97" s="94"/>
      <c r="V97" s="94"/>
    </row>
    <row r="98" spans="1:22" s="8" customFormat="1" x14ac:dyDescent="0.2">
      <c r="P98" s="94"/>
      <c r="Q98" s="94"/>
      <c r="R98" s="94"/>
      <c r="S98" s="94"/>
      <c r="T98" s="94"/>
      <c r="U98" s="94"/>
      <c r="V98" s="94"/>
    </row>
    <row r="99" spans="1:22" s="8" customFormat="1" x14ac:dyDescent="0.2">
      <c r="P99" s="94"/>
      <c r="Q99" s="94"/>
      <c r="R99" s="94"/>
      <c r="S99" s="94"/>
      <c r="T99" s="94"/>
      <c r="U99" s="94"/>
      <c r="V99" s="94"/>
    </row>
    <row r="100" spans="1:22" s="8" customFormat="1" x14ac:dyDescent="0.2">
      <c r="A100" s="99"/>
      <c r="P100" s="94"/>
      <c r="Q100" s="94"/>
      <c r="R100" s="94"/>
      <c r="S100" s="94"/>
      <c r="T100" s="94"/>
      <c r="U100" s="94"/>
      <c r="V100" s="94"/>
    </row>
    <row r="101" spans="1:22" s="8" customFormat="1" x14ac:dyDescent="0.2">
      <c r="A101" s="99"/>
      <c r="P101" s="94"/>
      <c r="Q101" s="94"/>
      <c r="R101" s="94"/>
      <c r="S101" s="94"/>
      <c r="T101" s="94"/>
      <c r="U101" s="94"/>
      <c r="V101" s="94"/>
    </row>
    <row r="102" spans="1:22" s="8" customFormat="1" x14ac:dyDescent="0.2">
      <c r="A102" s="99"/>
      <c r="P102" s="94"/>
      <c r="Q102" s="94"/>
      <c r="R102" s="94"/>
      <c r="S102" s="94"/>
      <c r="T102" s="94"/>
      <c r="U102" s="94"/>
      <c r="V102" s="94"/>
    </row>
    <row r="103" spans="1:22" s="8" customFormat="1" x14ac:dyDescent="0.2">
      <c r="A103" s="99"/>
      <c r="P103" s="94"/>
      <c r="Q103" s="94"/>
      <c r="R103" s="94"/>
      <c r="S103" s="94"/>
      <c r="T103" s="94"/>
      <c r="U103" s="94"/>
      <c r="V103" s="94"/>
    </row>
    <row r="104" spans="1:22" s="8" customFormat="1" x14ac:dyDescent="0.2">
      <c r="A104" s="99"/>
      <c r="P104" s="94"/>
      <c r="Q104" s="94"/>
      <c r="R104" s="94"/>
      <c r="S104" s="94"/>
      <c r="T104" s="94"/>
      <c r="U104" s="94"/>
      <c r="V104" s="94"/>
    </row>
    <row r="105" spans="1:22" s="8" customFormat="1" x14ac:dyDescent="0.2">
      <c r="A105" s="99"/>
      <c r="P105" s="94"/>
      <c r="Q105" s="94"/>
      <c r="R105" s="94"/>
      <c r="S105" s="94"/>
      <c r="T105" s="94"/>
      <c r="U105" s="94"/>
      <c r="V105" s="94"/>
    </row>
    <row r="106" spans="1:22" s="8" customFormat="1" x14ac:dyDescent="0.2">
      <c r="A106" s="99"/>
      <c r="P106" s="94"/>
      <c r="Q106" s="94"/>
      <c r="R106" s="94"/>
      <c r="S106" s="94"/>
      <c r="T106" s="94"/>
      <c r="U106" s="94"/>
      <c r="V106" s="94"/>
    </row>
    <row r="107" spans="1:22" s="8" customFormat="1" x14ac:dyDescent="0.2">
      <c r="A107" s="99"/>
      <c r="P107" s="94"/>
      <c r="Q107" s="94"/>
      <c r="R107" s="94"/>
      <c r="S107" s="94"/>
      <c r="T107" s="94"/>
      <c r="U107" s="94"/>
      <c r="V107" s="94"/>
    </row>
    <row r="108" spans="1:22" s="8" customFormat="1" x14ac:dyDescent="0.2">
      <c r="A108" s="99"/>
      <c r="P108" s="94"/>
      <c r="Q108" s="94"/>
      <c r="R108" s="94"/>
      <c r="S108" s="94"/>
      <c r="T108" s="94"/>
      <c r="U108" s="94"/>
      <c r="V108" s="94"/>
    </row>
    <row r="109" spans="1:22" s="8" customFormat="1" x14ac:dyDescent="0.2">
      <c r="A109" s="99"/>
      <c r="P109" s="94"/>
      <c r="Q109" s="94"/>
      <c r="R109" s="94"/>
      <c r="S109" s="94"/>
      <c r="T109" s="94"/>
      <c r="U109" s="94"/>
      <c r="V109" s="94"/>
    </row>
    <row r="110" spans="1:22" s="8" customFormat="1" x14ac:dyDescent="0.2">
      <c r="A110" s="99"/>
      <c r="P110" s="94"/>
      <c r="Q110" s="94"/>
      <c r="R110" s="94"/>
      <c r="S110" s="94"/>
      <c r="T110" s="94"/>
      <c r="U110" s="94"/>
      <c r="V110" s="94"/>
    </row>
    <row r="111" spans="1:22" s="8" customFormat="1" x14ac:dyDescent="0.2">
      <c r="A111" s="99"/>
      <c r="P111" s="94"/>
      <c r="Q111" s="94"/>
      <c r="R111" s="94"/>
      <c r="S111" s="94"/>
      <c r="T111" s="94"/>
      <c r="U111" s="94"/>
      <c r="V111" s="94"/>
    </row>
    <row r="112" spans="1:22" s="8" customFormat="1" x14ac:dyDescent="0.2">
      <c r="A112" s="99"/>
      <c r="P112" s="94"/>
      <c r="Q112" s="94"/>
      <c r="R112" s="94"/>
      <c r="S112" s="94"/>
      <c r="T112" s="94"/>
      <c r="U112" s="94"/>
      <c r="V112" s="94"/>
    </row>
    <row r="113" spans="1:22" s="8" customFormat="1" x14ac:dyDescent="0.2">
      <c r="A113" s="99"/>
      <c r="P113" s="94"/>
      <c r="Q113" s="94"/>
      <c r="R113" s="94"/>
      <c r="S113" s="94"/>
      <c r="T113" s="94"/>
      <c r="U113" s="94"/>
      <c r="V113" s="94"/>
    </row>
    <row r="114" spans="1:22" s="8" customFormat="1" x14ac:dyDescent="0.2">
      <c r="A114" s="99"/>
      <c r="P114" s="94"/>
      <c r="Q114" s="94"/>
      <c r="R114" s="94"/>
      <c r="S114" s="94"/>
      <c r="T114" s="94"/>
      <c r="U114" s="94"/>
      <c r="V114" s="94"/>
    </row>
    <row r="115" spans="1:22" s="8" customFormat="1" x14ac:dyDescent="0.2">
      <c r="A115" s="99"/>
      <c r="P115" s="94"/>
      <c r="Q115" s="94"/>
      <c r="R115" s="94"/>
      <c r="S115" s="94"/>
      <c r="T115" s="94"/>
      <c r="U115" s="94"/>
      <c r="V115" s="94"/>
    </row>
    <row r="116" spans="1:22" s="8" customFormat="1" x14ac:dyDescent="0.2">
      <c r="A116" s="99"/>
      <c r="P116" s="94"/>
      <c r="Q116" s="94"/>
      <c r="R116" s="94"/>
      <c r="S116" s="94"/>
      <c r="T116" s="94"/>
      <c r="U116" s="94"/>
      <c r="V116" s="94"/>
    </row>
    <row r="117" spans="1:22" s="8" customFormat="1" x14ac:dyDescent="0.2">
      <c r="P117" s="94"/>
      <c r="Q117" s="94"/>
      <c r="R117" s="94"/>
      <c r="S117" s="94"/>
      <c r="T117" s="94"/>
      <c r="U117" s="94"/>
      <c r="V117" s="94"/>
    </row>
    <row r="118" spans="1:22" s="8" customFormat="1" x14ac:dyDescent="0.2">
      <c r="P118" s="94"/>
      <c r="Q118" s="94"/>
      <c r="R118" s="94"/>
      <c r="S118" s="94"/>
      <c r="T118" s="94"/>
      <c r="U118" s="94"/>
      <c r="V118" s="94"/>
    </row>
    <row r="119" spans="1:22" s="8" customFormat="1" x14ac:dyDescent="0.2">
      <c r="A119" s="99"/>
      <c r="P119" s="94"/>
      <c r="Q119" s="94"/>
      <c r="R119" s="94"/>
      <c r="S119" s="94"/>
      <c r="T119" s="94"/>
      <c r="U119" s="94"/>
      <c r="V119" s="94"/>
    </row>
    <row r="120" spans="1:22" s="8" customFormat="1" x14ac:dyDescent="0.2">
      <c r="A120" s="99"/>
      <c r="P120" s="94"/>
      <c r="Q120" s="94"/>
      <c r="R120" s="94"/>
      <c r="S120" s="94"/>
      <c r="T120" s="94"/>
      <c r="U120" s="94"/>
      <c r="V120" s="94"/>
    </row>
    <row r="121" spans="1:22" s="8" customFormat="1" x14ac:dyDescent="0.2">
      <c r="A121" s="99"/>
      <c r="P121" s="94"/>
      <c r="Q121" s="94"/>
      <c r="R121" s="94"/>
      <c r="S121" s="94"/>
      <c r="T121" s="94"/>
      <c r="U121" s="94"/>
      <c r="V121" s="94"/>
    </row>
    <row r="122" spans="1:22" s="8" customFormat="1" x14ac:dyDescent="0.2">
      <c r="A122" s="99"/>
      <c r="P122" s="94"/>
      <c r="Q122" s="94"/>
      <c r="R122" s="94"/>
      <c r="S122" s="94"/>
      <c r="T122" s="94"/>
      <c r="U122" s="94"/>
      <c r="V122" s="94"/>
    </row>
    <row r="123" spans="1:22" s="8" customFormat="1" x14ac:dyDescent="0.2">
      <c r="A123" s="99"/>
      <c r="P123" s="94"/>
      <c r="Q123" s="94"/>
      <c r="R123" s="94"/>
      <c r="S123" s="94"/>
      <c r="T123" s="94"/>
      <c r="U123" s="94"/>
      <c r="V123" s="94"/>
    </row>
    <row r="124" spans="1:22" s="8" customFormat="1" x14ac:dyDescent="0.2">
      <c r="A124" s="99"/>
      <c r="P124" s="94"/>
      <c r="Q124" s="94"/>
      <c r="R124" s="94"/>
      <c r="S124" s="94"/>
      <c r="T124" s="94"/>
      <c r="U124" s="94"/>
      <c r="V124" s="94"/>
    </row>
    <row r="125" spans="1:22" s="8" customFormat="1" x14ac:dyDescent="0.2">
      <c r="A125" s="99"/>
      <c r="P125" s="94"/>
      <c r="Q125" s="94"/>
      <c r="R125" s="94"/>
      <c r="S125" s="94"/>
      <c r="T125" s="94"/>
      <c r="U125" s="94"/>
      <c r="V125" s="94"/>
    </row>
    <row r="126" spans="1:22" s="8" customFormat="1" x14ac:dyDescent="0.2">
      <c r="A126" s="99"/>
      <c r="P126" s="94"/>
      <c r="Q126" s="94"/>
      <c r="R126" s="94"/>
      <c r="S126" s="94"/>
      <c r="T126" s="94"/>
      <c r="U126" s="94"/>
      <c r="V126" s="94"/>
    </row>
    <row r="127" spans="1:22" s="8" customFormat="1" x14ac:dyDescent="0.2">
      <c r="A127" s="99"/>
      <c r="P127" s="94"/>
      <c r="Q127" s="94"/>
      <c r="R127" s="94"/>
      <c r="S127" s="94"/>
      <c r="T127" s="94"/>
      <c r="U127" s="94"/>
      <c r="V127" s="94"/>
    </row>
    <row r="128" spans="1:22" s="8" customFormat="1" x14ac:dyDescent="0.2">
      <c r="A128" s="99"/>
      <c r="P128" s="94"/>
      <c r="Q128" s="94"/>
      <c r="R128" s="94"/>
      <c r="S128" s="94"/>
      <c r="T128" s="94"/>
      <c r="U128" s="94"/>
      <c r="V128" s="94"/>
    </row>
    <row r="129" spans="1:22" s="8" customFormat="1" x14ac:dyDescent="0.2">
      <c r="A129" s="99"/>
      <c r="P129" s="94"/>
      <c r="Q129" s="94"/>
      <c r="R129" s="94"/>
      <c r="S129" s="94"/>
      <c r="T129" s="94"/>
      <c r="U129" s="94"/>
      <c r="V129" s="94"/>
    </row>
    <row r="130" spans="1:22" s="8" customFormat="1" x14ac:dyDescent="0.2">
      <c r="A130" s="99"/>
      <c r="P130" s="94"/>
      <c r="Q130" s="94"/>
      <c r="R130" s="94"/>
      <c r="S130" s="94"/>
      <c r="T130" s="94"/>
      <c r="U130" s="94"/>
      <c r="V130" s="94"/>
    </row>
    <row r="131" spans="1:22" s="8" customFormat="1" x14ac:dyDescent="0.2">
      <c r="A131" s="99"/>
      <c r="P131" s="94"/>
      <c r="Q131" s="94"/>
      <c r="R131" s="94"/>
      <c r="S131" s="94"/>
      <c r="T131" s="94"/>
      <c r="U131" s="94"/>
      <c r="V131" s="94"/>
    </row>
    <row r="132" spans="1:22" s="8" customFormat="1" x14ac:dyDescent="0.2">
      <c r="A132" s="99"/>
      <c r="P132" s="94"/>
      <c r="Q132" s="94"/>
      <c r="R132" s="94"/>
      <c r="S132" s="94"/>
      <c r="T132" s="94"/>
      <c r="U132" s="94"/>
      <c r="V132" s="94"/>
    </row>
    <row r="133" spans="1:22" s="8" customFormat="1" x14ac:dyDescent="0.2">
      <c r="A133" s="99"/>
      <c r="P133" s="94"/>
      <c r="Q133" s="94"/>
      <c r="R133" s="94"/>
      <c r="S133" s="94"/>
      <c r="T133" s="94"/>
      <c r="U133" s="94"/>
      <c r="V133" s="94"/>
    </row>
    <row r="134" spans="1:22" s="8" customFormat="1" x14ac:dyDescent="0.2">
      <c r="A134" s="99"/>
      <c r="P134" s="94"/>
      <c r="Q134" s="94"/>
      <c r="R134" s="94"/>
      <c r="S134" s="94"/>
      <c r="T134" s="94"/>
      <c r="U134" s="94"/>
      <c r="V134" s="94"/>
    </row>
    <row r="135" spans="1:22" s="8" customFormat="1" x14ac:dyDescent="0.2">
      <c r="A135" s="99"/>
      <c r="P135" s="94"/>
      <c r="Q135" s="94"/>
      <c r="R135" s="94"/>
      <c r="S135" s="94"/>
      <c r="T135" s="94"/>
      <c r="U135" s="94"/>
      <c r="V135" s="94"/>
    </row>
    <row r="136" spans="1:22" s="8" customFormat="1" x14ac:dyDescent="0.2">
      <c r="P136" s="94"/>
      <c r="Q136" s="94"/>
      <c r="R136" s="94"/>
      <c r="S136" s="94"/>
      <c r="T136" s="94"/>
      <c r="U136" s="94"/>
      <c r="V136" s="94"/>
    </row>
    <row r="137" spans="1:22" s="8" customFormat="1" x14ac:dyDescent="0.2">
      <c r="P137" s="94"/>
      <c r="Q137" s="94"/>
      <c r="R137" s="94"/>
      <c r="S137" s="94"/>
      <c r="T137" s="94"/>
      <c r="U137" s="94"/>
      <c r="V137" s="94"/>
    </row>
    <row r="138" spans="1:22" s="8" customFormat="1" x14ac:dyDescent="0.2">
      <c r="A138" s="99"/>
      <c r="P138" s="94"/>
      <c r="Q138" s="94"/>
      <c r="R138" s="94"/>
      <c r="S138" s="94"/>
      <c r="T138" s="94"/>
      <c r="U138" s="94"/>
      <c r="V138" s="94"/>
    </row>
    <row r="139" spans="1:22" s="8" customFormat="1" x14ac:dyDescent="0.2">
      <c r="A139" s="99"/>
      <c r="P139" s="94"/>
      <c r="Q139" s="94"/>
      <c r="R139" s="94"/>
      <c r="S139" s="94"/>
      <c r="T139" s="94"/>
      <c r="U139" s="94"/>
      <c r="V139" s="94"/>
    </row>
    <row r="140" spans="1:22" s="8" customFormat="1" x14ac:dyDescent="0.2">
      <c r="A140" s="99"/>
      <c r="P140" s="94"/>
      <c r="Q140" s="94"/>
      <c r="R140" s="94"/>
      <c r="S140" s="94"/>
      <c r="T140" s="94"/>
      <c r="U140" s="94"/>
      <c r="V140" s="94"/>
    </row>
    <row r="141" spans="1:22" s="8" customFormat="1" x14ac:dyDescent="0.2">
      <c r="A141" s="99"/>
      <c r="P141" s="94"/>
      <c r="Q141" s="94"/>
      <c r="R141" s="94"/>
      <c r="S141" s="94"/>
      <c r="T141" s="94"/>
      <c r="U141" s="94"/>
      <c r="V141" s="94"/>
    </row>
    <row r="142" spans="1:22" s="8" customFormat="1" x14ac:dyDescent="0.2">
      <c r="A142" s="99"/>
      <c r="P142" s="94"/>
      <c r="Q142" s="94"/>
      <c r="R142" s="94"/>
      <c r="S142" s="94"/>
      <c r="T142" s="94"/>
      <c r="U142" s="94"/>
      <c r="V142" s="94"/>
    </row>
    <row r="143" spans="1:22" s="8" customFormat="1" x14ac:dyDescent="0.2">
      <c r="A143" s="99"/>
      <c r="P143" s="94"/>
      <c r="Q143" s="94"/>
      <c r="R143" s="94"/>
      <c r="S143" s="94"/>
      <c r="T143" s="94"/>
      <c r="U143" s="94"/>
      <c r="V143" s="94"/>
    </row>
    <row r="144" spans="1:22" s="8" customFormat="1" x14ac:dyDescent="0.2">
      <c r="A144" s="99"/>
      <c r="P144" s="94"/>
      <c r="Q144" s="94"/>
      <c r="R144" s="94"/>
      <c r="S144" s="94"/>
      <c r="T144" s="94"/>
      <c r="U144" s="94"/>
      <c r="V144" s="94"/>
    </row>
    <row r="145" spans="1:22" s="8" customFormat="1" x14ac:dyDescent="0.2">
      <c r="A145" s="99"/>
      <c r="P145" s="94"/>
      <c r="Q145" s="94"/>
      <c r="R145" s="94"/>
      <c r="S145" s="94"/>
      <c r="T145" s="94"/>
      <c r="U145" s="94"/>
      <c r="V145" s="94"/>
    </row>
    <row r="146" spans="1:22" s="8" customFormat="1" x14ac:dyDescent="0.2">
      <c r="A146" s="99"/>
      <c r="P146" s="94"/>
      <c r="Q146" s="94"/>
      <c r="R146" s="94"/>
      <c r="S146" s="94"/>
      <c r="T146" s="94"/>
      <c r="U146" s="94"/>
      <c r="V146" s="94"/>
    </row>
    <row r="147" spans="1:22" s="8" customFormat="1" x14ac:dyDescent="0.2">
      <c r="A147" s="99"/>
      <c r="P147" s="94"/>
      <c r="Q147" s="94"/>
      <c r="R147" s="94"/>
      <c r="S147" s="94"/>
      <c r="T147" s="94"/>
      <c r="U147" s="94"/>
      <c r="V147" s="94"/>
    </row>
    <row r="148" spans="1:22" s="8" customFormat="1" x14ac:dyDescent="0.2">
      <c r="A148" s="99"/>
      <c r="P148" s="94"/>
      <c r="Q148" s="94"/>
      <c r="R148" s="94"/>
      <c r="S148" s="94"/>
      <c r="T148" s="94"/>
      <c r="U148" s="94"/>
      <c r="V148" s="94"/>
    </row>
    <row r="149" spans="1:22" s="8" customFormat="1" x14ac:dyDescent="0.2">
      <c r="A149" s="99"/>
      <c r="P149" s="94"/>
      <c r="Q149" s="94"/>
      <c r="R149" s="94"/>
      <c r="S149" s="94"/>
      <c r="T149" s="94"/>
      <c r="U149" s="94"/>
      <c r="V149" s="94"/>
    </row>
    <row r="150" spans="1:22" s="8" customFormat="1" x14ac:dyDescent="0.2">
      <c r="A150" s="99"/>
      <c r="P150" s="94"/>
      <c r="Q150" s="94"/>
      <c r="R150" s="94"/>
      <c r="S150" s="94"/>
      <c r="T150" s="94"/>
      <c r="U150" s="94"/>
      <c r="V150" s="94"/>
    </row>
    <row r="151" spans="1:22" x14ac:dyDescent="0.2">
      <c r="A151" s="97"/>
    </row>
    <row r="152" spans="1:22" x14ac:dyDescent="0.2">
      <c r="A152" s="97"/>
    </row>
    <row r="153" spans="1:22" x14ac:dyDescent="0.2">
      <c r="A153" s="97"/>
    </row>
    <row r="154" spans="1:22" x14ac:dyDescent="0.2">
      <c r="A154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AF15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16.7109375" style="3" customWidth="1"/>
    <col min="2" max="15" width="8.7109375" style="3" customWidth="1"/>
    <col min="16" max="16384" width="9.140625" style="3"/>
  </cols>
  <sheetData>
    <row r="1" spans="1:32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2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32" ht="15" customHeight="1" x14ac:dyDescent="0.2">
      <c r="A3" s="4"/>
      <c r="B3" s="888" t="s">
        <v>1</v>
      </c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888"/>
      <c r="N3" s="5"/>
      <c r="O3" s="6"/>
    </row>
    <row r="4" spans="1:32" s="8" customFormat="1" ht="3.75" customHeight="1" x14ac:dyDescent="0.2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/>
      <c r="O4" s="6"/>
    </row>
    <row r="5" spans="1:32" ht="13.5" customHeight="1" x14ac:dyDescent="0.2">
      <c r="A5" s="9" t="s">
        <v>2</v>
      </c>
      <c r="B5" s="887" t="s">
        <v>3</v>
      </c>
      <c r="C5" s="887"/>
      <c r="D5" s="887" t="s">
        <v>4</v>
      </c>
      <c r="E5" s="887"/>
      <c r="F5" s="887" t="s">
        <v>5</v>
      </c>
      <c r="G5" s="887"/>
      <c r="H5" s="887" t="s">
        <v>6</v>
      </c>
      <c r="I5" s="887"/>
      <c r="J5" s="887" t="s">
        <v>7</v>
      </c>
      <c r="K5" s="887"/>
      <c r="L5" s="887" t="s">
        <v>8</v>
      </c>
      <c r="M5" s="887"/>
      <c r="N5" s="887" t="s">
        <v>9</v>
      </c>
      <c r="O5" s="887"/>
    </row>
    <row r="6" spans="1:32" ht="38.25" x14ac:dyDescent="0.2">
      <c r="A6" s="719" t="s">
        <v>10</v>
      </c>
      <c r="B6" s="720" t="s">
        <v>11</v>
      </c>
      <c r="C6" s="720" t="s">
        <v>12</v>
      </c>
      <c r="D6" s="720" t="s">
        <v>11</v>
      </c>
      <c r="E6" s="720" t="s">
        <v>12</v>
      </c>
      <c r="F6" s="720" t="s">
        <v>11</v>
      </c>
      <c r="G6" s="720" t="s">
        <v>12</v>
      </c>
      <c r="H6" s="720" t="s">
        <v>11</v>
      </c>
      <c r="I6" s="720" t="s">
        <v>12</v>
      </c>
      <c r="J6" s="720" t="s">
        <v>11</v>
      </c>
      <c r="K6" s="720" t="s">
        <v>12</v>
      </c>
      <c r="L6" s="720" t="s">
        <v>11</v>
      </c>
      <c r="M6" s="720" t="s">
        <v>12</v>
      </c>
      <c r="N6" s="720" t="s">
        <v>11</v>
      </c>
      <c r="O6" s="720" t="s">
        <v>12</v>
      </c>
    </row>
    <row r="7" spans="1:32" ht="3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2" x14ac:dyDescent="0.2">
      <c r="A8" s="11" t="s">
        <v>13</v>
      </c>
      <c r="B8" s="12">
        <v>158</v>
      </c>
      <c r="C8" s="13">
        <v>1</v>
      </c>
      <c r="D8" s="12">
        <v>120</v>
      </c>
      <c r="E8" s="13" t="s">
        <v>14</v>
      </c>
      <c r="F8" s="12">
        <v>79</v>
      </c>
      <c r="G8" s="13">
        <v>5</v>
      </c>
      <c r="H8" s="12">
        <v>61</v>
      </c>
      <c r="I8" s="13">
        <v>5</v>
      </c>
      <c r="J8" s="12">
        <v>19</v>
      </c>
      <c r="K8" s="13">
        <v>3</v>
      </c>
      <c r="L8" s="12">
        <v>4</v>
      </c>
      <c r="M8" s="13">
        <v>1</v>
      </c>
      <c r="N8" s="12">
        <v>441</v>
      </c>
      <c r="O8" s="14">
        <v>15</v>
      </c>
    </row>
    <row r="9" spans="1:32" x14ac:dyDescent="0.2">
      <c r="A9" s="11" t="s">
        <v>15</v>
      </c>
      <c r="B9" s="12">
        <v>58</v>
      </c>
      <c r="C9" s="13" t="s">
        <v>14</v>
      </c>
      <c r="D9" s="12">
        <v>59</v>
      </c>
      <c r="E9" s="13">
        <v>2</v>
      </c>
      <c r="F9" s="12">
        <v>35</v>
      </c>
      <c r="G9" s="13">
        <v>2</v>
      </c>
      <c r="H9" s="12">
        <v>26</v>
      </c>
      <c r="I9" s="13">
        <v>1</v>
      </c>
      <c r="J9" s="12">
        <v>8</v>
      </c>
      <c r="K9" s="13">
        <v>4</v>
      </c>
      <c r="L9" s="12">
        <v>4</v>
      </c>
      <c r="M9" s="13">
        <v>1</v>
      </c>
      <c r="N9" s="12">
        <v>190</v>
      </c>
      <c r="O9" s="15">
        <v>10</v>
      </c>
    </row>
    <row r="10" spans="1:32" x14ac:dyDescent="0.2">
      <c r="A10" s="11" t="s">
        <v>16</v>
      </c>
      <c r="B10" s="12">
        <v>314</v>
      </c>
      <c r="C10" s="13">
        <v>2</v>
      </c>
      <c r="D10" s="12">
        <v>225</v>
      </c>
      <c r="E10" s="13">
        <v>2</v>
      </c>
      <c r="F10" s="12">
        <v>166</v>
      </c>
      <c r="G10" s="13">
        <v>5</v>
      </c>
      <c r="H10" s="12">
        <v>140</v>
      </c>
      <c r="I10" s="13">
        <v>10</v>
      </c>
      <c r="J10" s="12">
        <v>60</v>
      </c>
      <c r="K10" s="13">
        <v>10</v>
      </c>
      <c r="L10" s="12">
        <v>18</v>
      </c>
      <c r="M10" s="13">
        <v>10</v>
      </c>
      <c r="N10" s="12">
        <v>923</v>
      </c>
      <c r="O10" s="14">
        <v>39</v>
      </c>
    </row>
    <row r="11" spans="1:32" x14ac:dyDescent="0.2">
      <c r="A11" s="11" t="s">
        <v>512</v>
      </c>
      <c r="B11" s="12">
        <v>4</v>
      </c>
      <c r="C11" s="13" t="s">
        <v>14</v>
      </c>
      <c r="D11" s="12">
        <v>3</v>
      </c>
      <c r="E11" s="13" t="s">
        <v>14</v>
      </c>
      <c r="F11" s="12">
        <v>1</v>
      </c>
      <c r="G11" s="13" t="s">
        <v>14</v>
      </c>
      <c r="H11" s="12" t="s">
        <v>14</v>
      </c>
      <c r="I11" s="13" t="s">
        <v>14</v>
      </c>
      <c r="J11" s="12">
        <v>1</v>
      </c>
      <c r="K11" s="13" t="s">
        <v>14</v>
      </c>
      <c r="L11" s="12" t="s">
        <v>14</v>
      </c>
      <c r="M11" s="13" t="s">
        <v>14</v>
      </c>
      <c r="N11" s="12">
        <v>9</v>
      </c>
      <c r="O11" s="15" t="s">
        <v>14</v>
      </c>
      <c r="Y11" s="16"/>
      <c r="Z11" s="16"/>
      <c r="AA11" s="16"/>
      <c r="AB11" s="16"/>
      <c r="AC11" s="16"/>
      <c r="AD11" s="16"/>
      <c r="AE11" s="16"/>
      <c r="AF11" s="16"/>
    </row>
    <row r="12" spans="1:32" x14ac:dyDescent="0.2">
      <c r="A12" s="11" t="s">
        <v>17</v>
      </c>
      <c r="B12" s="12">
        <v>191</v>
      </c>
      <c r="C12" s="13" t="s">
        <v>14</v>
      </c>
      <c r="D12" s="12">
        <v>119</v>
      </c>
      <c r="E12" s="13" t="s">
        <v>14</v>
      </c>
      <c r="F12" s="12">
        <v>75</v>
      </c>
      <c r="G12" s="13">
        <v>2</v>
      </c>
      <c r="H12" s="12">
        <v>60</v>
      </c>
      <c r="I12" s="13">
        <v>7</v>
      </c>
      <c r="J12" s="12">
        <v>24</v>
      </c>
      <c r="K12" s="13">
        <v>8</v>
      </c>
      <c r="L12" s="12">
        <v>16</v>
      </c>
      <c r="M12" s="13">
        <v>3</v>
      </c>
      <c r="N12" s="12">
        <v>485</v>
      </c>
      <c r="O12" s="15">
        <v>20</v>
      </c>
      <c r="Y12" s="16"/>
      <c r="Z12" s="16"/>
      <c r="AA12" s="16"/>
      <c r="AB12" s="16"/>
      <c r="AC12" s="16"/>
      <c r="AD12" s="16"/>
      <c r="AE12" s="16"/>
      <c r="AF12" s="16"/>
    </row>
    <row r="13" spans="1:32" x14ac:dyDescent="0.2">
      <c r="A13" s="11" t="s">
        <v>18</v>
      </c>
      <c r="B13" s="12">
        <v>61</v>
      </c>
      <c r="C13" s="13" t="s">
        <v>14</v>
      </c>
      <c r="D13" s="12">
        <v>56</v>
      </c>
      <c r="E13" s="13" t="s">
        <v>14</v>
      </c>
      <c r="F13" s="12">
        <v>44</v>
      </c>
      <c r="G13" s="13">
        <v>1</v>
      </c>
      <c r="H13" s="12">
        <v>18</v>
      </c>
      <c r="I13" s="13">
        <v>1</v>
      </c>
      <c r="J13" s="12">
        <v>5</v>
      </c>
      <c r="K13" s="13">
        <v>3</v>
      </c>
      <c r="L13" s="12">
        <v>3</v>
      </c>
      <c r="M13" s="13">
        <v>1</v>
      </c>
      <c r="N13" s="12">
        <v>187</v>
      </c>
      <c r="O13" s="14">
        <v>6</v>
      </c>
    </row>
    <row r="14" spans="1:32" s="8" customFormat="1" ht="3.75" customHeight="1" x14ac:dyDescent="0.2">
      <c r="A14" s="9"/>
      <c r="B14" s="17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7"/>
      <c r="O14" s="17"/>
    </row>
    <row r="15" spans="1:32" s="19" customFormat="1" x14ac:dyDescent="0.2">
      <c r="A15" s="721" t="s">
        <v>19</v>
      </c>
      <c r="B15" s="722">
        <v>786</v>
      </c>
      <c r="C15" s="723">
        <v>3</v>
      </c>
      <c r="D15" s="722">
        <v>582</v>
      </c>
      <c r="E15" s="723">
        <v>4</v>
      </c>
      <c r="F15" s="722">
        <v>400</v>
      </c>
      <c r="G15" s="723">
        <v>15</v>
      </c>
      <c r="H15" s="722">
        <v>305</v>
      </c>
      <c r="I15" s="723">
        <v>24</v>
      </c>
      <c r="J15" s="722">
        <v>117</v>
      </c>
      <c r="K15" s="723">
        <v>28</v>
      </c>
      <c r="L15" s="722">
        <v>45</v>
      </c>
      <c r="M15" s="723">
        <v>16</v>
      </c>
      <c r="N15" s="856">
        <v>2235</v>
      </c>
      <c r="O15" s="724">
        <v>90</v>
      </c>
    </row>
  </sheetData>
  <mergeCells count="8">
    <mergeCell ref="N5:O5"/>
    <mergeCell ref="B3:M3"/>
    <mergeCell ref="B5:C5"/>
    <mergeCell ref="D5:E5"/>
    <mergeCell ref="F5:G5"/>
    <mergeCell ref="H5:I5"/>
    <mergeCell ref="J5:K5"/>
    <mergeCell ref="L5:M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Z129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38.7109375" style="3" customWidth="1"/>
    <col min="2" max="2" width="8.7109375" style="3" customWidth="1"/>
    <col min="3" max="3" width="7.7109375" style="3" customWidth="1"/>
    <col min="4" max="4" width="8.7109375" style="3" customWidth="1"/>
    <col min="5" max="5" width="7.7109375" style="3" customWidth="1"/>
    <col min="6" max="6" width="8.7109375" style="3" customWidth="1"/>
    <col min="7" max="8" width="7.7109375" style="3" customWidth="1"/>
    <col min="9" max="9" width="10.710937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5703125" style="8" customWidth="1"/>
    <col min="15" max="15" width="7.7109375" style="8" customWidth="1"/>
    <col min="16" max="24" width="9.140625" style="3"/>
    <col min="25" max="25" width="13.28515625" style="3" customWidth="1"/>
    <col min="26" max="26" width="17.28515625" style="3" customWidth="1"/>
    <col min="27" max="16384" width="9.140625" style="3"/>
  </cols>
  <sheetData>
    <row r="1" spans="1:26" ht="15" customHeight="1" x14ac:dyDescent="0.2">
      <c r="A1" s="149" t="s">
        <v>524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0"/>
      <c r="R1" s="100"/>
      <c r="S1" s="100"/>
      <c r="T1" s="101"/>
      <c r="U1" s="101"/>
      <c r="V1" s="101"/>
      <c r="W1" s="101"/>
      <c r="X1" s="101"/>
      <c r="Y1" s="101"/>
      <c r="Z1" s="101"/>
    </row>
    <row r="2" spans="1:26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5"/>
      <c r="R2" s="105"/>
      <c r="S2" s="106"/>
      <c r="T2" s="101"/>
      <c r="U2" s="101"/>
      <c r="V2" s="101"/>
      <c r="W2" s="101"/>
      <c r="X2" s="101"/>
      <c r="Y2" s="101"/>
      <c r="Z2" s="101"/>
    </row>
    <row r="3" spans="1:26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5"/>
      <c r="R3" s="105"/>
      <c r="S3" s="106"/>
      <c r="T3" s="101"/>
      <c r="U3" s="101"/>
      <c r="V3" s="101"/>
      <c r="W3" s="101"/>
      <c r="X3" s="101"/>
      <c r="Y3" s="101"/>
      <c r="Z3" s="101"/>
    </row>
    <row r="4" spans="1:26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5"/>
      <c r="R4" s="105"/>
      <c r="S4" s="106"/>
      <c r="T4" s="101"/>
      <c r="U4" s="101"/>
      <c r="V4" s="101"/>
      <c r="W4" s="101"/>
      <c r="X4" s="101"/>
      <c r="Y4" s="101"/>
      <c r="Z4" s="101"/>
    </row>
    <row r="5" spans="1:26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7"/>
      <c r="R5" s="107"/>
      <c r="S5" s="108"/>
      <c r="T5" s="109"/>
      <c r="U5" s="109"/>
      <c r="V5" s="109"/>
      <c r="W5" s="110"/>
      <c r="X5" s="110"/>
      <c r="Y5" s="110"/>
      <c r="Z5" s="111"/>
    </row>
    <row r="6" spans="1:26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7"/>
      <c r="R6" s="107"/>
      <c r="S6" s="108"/>
      <c r="T6" s="109"/>
      <c r="U6" s="109"/>
      <c r="V6" s="109"/>
      <c r="W6" s="110"/>
      <c r="X6" s="110"/>
      <c r="Y6" s="110"/>
      <c r="Z6" s="111"/>
    </row>
    <row r="7" spans="1:26" ht="19.5" customHeight="1" x14ac:dyDescent="0.3">
      <c r="A7" s="114" t="s">
        <v>52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7"/>
      <c r="Q7" s="107"/>
      <c r="R7" s="107"/>
      <c r="S7" s="108"/>
      <c r="T7" s="109"/>
      <c r="U7" s="109"/>
      <c r="V7" s="109"/>
      <c r="W7" s="110"/>
      <c r="X7" s="110"/>
      <c r="Y7" s="110"/>
      <c r="Z7" s="111"/>
    </row>
    <row r="8" spans="1:26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7"/>
      <c r="R8" s="107"/>
      <c r="S8" s="108"/>
      <c r="T8" s="109"/>
      <c r="U8" s="109"/>
      <c r="V8" s="109"/>
      <c r="W8" s="110"/>
      <c r="X8" s="110"/>
      <c r="Y8" s="110"/>
      <c r="Z8" s="111"/>
    </row>
    <row r="9" spans="1:26" ht="12.75" customHeight="1" x14ac:dyDescent="0.2">
      <c r="A9" s="120" t="s">
        <v>133</v>
      </c>
      <c r="B9" s="121" t="s">
        <v>14</v>
      </c>
      <c r="C9" s="121" t="s">
        <v>14</v>
      </c>
      <c r="D9" s="121" t="s">
        <v>14</v>
      </c>
      <c r="E9" s="121" t="s">
        <v>14</v>
      </c>
      <c r="F9" s="121" t="s">
        <v>14</v>
      </c>
      <c r="G9" s="121">
        <v>1.6772958040237427</v>
      </c>
      <c r="H9" s="121">
        <v>13.512779712677002</v>
      </c>
      <c r="I9" s="121" t="s">
        <v>14</v>
      </c>
      <c r="J9" s="121" t="s">
        <v>14</v>
      </c>
      <c r="K9" s="121">
        <v>56.464428901672363</v>
      </c>
      <c r="L9" s="121">
        <v>15.50233793258667</v>
      </c>
      <c r="M9" s="122" t="s">
        <v>14</v>
      </c>
      <c r="N9" s="122">
        <v>101.00018548965454</v>
      </c>
      <c r="O9" s="118">
        <v>188.15702784061432</v>
      </c>
      <c r="Q9" s="107"/>
      <c r="R9" s="107"/>
      <c r="S9" s="108"/>
      <c r="T9" s="109"/>
      <c r="U9" s="109"/>
      <c r="V9" s="109"/>
      <c r="W9" s="109"/>
      <c r="X9" s="109"/>
      <c r="Y9" s="109"/>
      <c r="Z9" s="123"/>
    </row>
    <row r="10" spans="1:26" ht="12.75" customHeight="1" x14ac:dyDescent="0.2">
      <c r="A10" s="120" t="s">
        <v>134</v>
      </c>
      <c r="B10" s="121" t="s">
        <v>14</v>
      </c>
      <c r="C10" s="121">
        <v>96.050085067749023</v>
      </c>
      <c r="D10" s="121" t="s">
        <v>14</v>
      </c>
      <c r="E10" s="121">
        <v>19.546276092529297</v>
      </c>
      <c r="F10" s="121" t="s">
        <v>14</v>
      </c>
      <c r="G10" s="121">
        <v>88.606818199157715</v>
      </c>
      <c r="H10" s="121" t="s">
        <v>14</v>
      </c>
      <c r="I10" s="121" t="s">
        <v>14</v>
      </c>
      <c r="J10" s="121">
        <v>20.820976257324219</v>
      </c>
      <c r="K10" s="121" t="s">
        <v>14</v>
      </c>
      <c r="L10" s="121">
        <v>34.886748313903809</v>
      </c>
      <c r="M10" s="122">
        <v>40.119020700454712</v>
      </c>
      <c r="N10" s="122">
        <v>157.04969948530197</v>
      </c>
      <c r="O10" s="118">
        <v>457.07962411642075</v>
      </c>
      <c r="Q10" s="119"/>
      <c r="R10" s="119"/>
      <c r="S10" s="108"/>
      <c r="T10" s="109"/>
      <c r="U10" s="109"/>
      <c r="V10" s="109"/>
      <c r="W10" s="109"/>
      <c r="X10" s="109"/>
      <c r="Y10" s="109"/>
      <c r="Z10" s="123"/>
    </row>
    <row r="11" spans="1:26" ht="12.75" customHeight="1" x14ac:dyDescent="0.2">
      <c r="A11" s="120" t="s">
        <v>135</v>
      </c>
      <c r="B11" s="121" t="s">
        <v>14</v>
      </c>
      <c r="C11" s="121" t="s">
        <v>14</v>
      </c>
      <c r="D11" s="121" t="s">
        <v>14</v>
      </c>
      <c r="E11" s="121" t="s">
        <v>14</v>
      </c>
      <c r="F11" s="121" t="s">
        <v>14</v>
      </c>
      <c r="G11" s="121">
        <v>39.528614044189453</v>
      </c>
      <c r="H11" s="121" t="s">
        <v>14</v>
      </c>
      <c r="I11" s="121" t="s">
        <v>14</v>
      </c>
      <c r="J11" s="121" t="s">
        <v>14</v>
      </c>
      <c r="K11" s="121">
        <v>45.630354404449463</v>
      </c>
      <c r="L11" s="121" t="s">
        <v>14</v>
      </c>
      <c r="M11" s="122" t="s">
        <v>14</v>
      </c>
      <c r="N11" s="122" t="s">
        <v>14</v>
      </c>
      <c r="O11" s="118">
        <v>85.158968448638916</v>
      </c>
      <c r="Q11" s="119"/>
      <c r="R11" s="119"/>
      <c r="S11" s="108"/>
      <c r="T11" s="109"/>
      <c r="U11" s="109"/>
      <c r="V11" s="109"/>
      <c r="W11" s="109"/>
      <c r="X11" s="109"/>
      <c r="Y11" s="109"/>
      <c r="Z11" s="123"/>
    </row>
    <row r="12" spans="1:26" ht="12.75" customHeight="1" x14ac:dyDescent="0.2">
      <c r="A12" s="120" t="s">
        <v>136</v>
      </c>
      <c r="B12" s="121" t="s">
        <v>14</v>
      </c>
      <c r="C12" s="121" t="s">
        <v>14</v>
      </c>
      <c r="D12" s="121" t="s">
        <v>14</v>
      </c>
      <c r="E12" s="121" t="s">
        <v>14</v>
      </c>
      <c r="F12" s="121" t="s">
        <v>14</v>
      </c>
      <c r="G12" s="121" t="s">
        <v>14</v>
      </c>
      <c r="H12" s="121" t="s">
        <v>14</v>
      </c>
      <c r="I12" s="121">
        <v>140.98149108886719</v>
      </c>
      <c r="J12" s="121" t="s">
        <v>14</v>
      </c>
      <c r="K12" s="121">
        <v>330.55889892578125</v>
      </c>
      <c r="L12" s="121" t="s">
        <v>14</v>
      </c>
      <c r="M12" s="122">
        <v>72.967498779296875</v>
      </c>
      <c r="N12" s="122">
        <v>966.74664306640625</v>
      </c>
      <c r="O12" s="118">
        <v>1511.2545318603516</v>
      </c>
      <c r="Q12" s="119"/>
      <c r="R12" s="119"/>
      <c r="S12" s="108"/>
      <c r="T12" s="109"/>
      <c r="U12" s="109"/>
      <c r="V12" s="109"/>
      <c r="W12" s="109"/>
      <c r="X12" s="109"/>
      <c r="Y12" s="109"/>
      <c r="Z12" s="123"/>
    </row>
    <row r="13" spans="1:26" s="8" customFormat="1" ht="3.75" customHeight="1" x14ac:dyDescent="0.2">
      <c r="A13" s="99"/>
      <c r="B13" s="124"/>
      <c r="C13" s="125"/>
      <c r="Q13" s="94"/>
      <c r="R13" s="94"/>
      <c r="S13" s="94"/>
      <c r="T13" s="94"/>
      <c r="U13" s="94"/>
      <c r="V13" s="94"/>
    </row>
    <row r="14" spans="1:26" s="8" customFormat="1" x14ac:dyDescent="0.2">
      <c r="A14" s="747" t="s">
        <v>137</v>
      </c>
      <c r="B14" s="748">
        <v>803.62334363162518</v>
      </c>
      <c r="C14" s="748">
        <v>105.83695316314697</v>
      </c>
      <c r="D14" s="748">
        <v>26656.945003032684</v>
      </c>
      <c r="E14" s="748">
        <v>235.72900295257568</v>
      </c>
      <c r="F14" s="748">
        <v>4080.4410533905029</v>
      </c>
      <c r="G14" s="748">
        <v>6322.908959031105</v>
      </c>
      <c r="H14" s="748">
        <v>273.34842708706856</v>
      </c>
      <c r="I14" s="748">
        <v>222.45288395881653</v>
      </c>
      <c r="J14" s="748">
        <v>112.95379304885864</v>
      </c>
      <c r="K14" s="748">
        <v>7309.5264545083046</v>
      </c>
      <c r="L14" s="748">
        <v>526.32505536079407</v>
      </c>
      <c r="M14" s="749">
        <v>259.16895699501038</v>
      </c>
      <c r="N14" s="749">
        <v>8177.5439212024212</v>
      </c>
      <c r="O14" s="749">
        <v>55086.803807362914</v>
      </c>
      <c r="Q14" s="94"/>
      <c r="R14" s="94"/>
      <c r="S14" s="94"/>
      <c r="T14" s="94"/>
      <c r="U14" s="94"/>
      <c r="V14" s="94"/>
    </row>
    <row r="15" spans="1:26" s="8" customFormat="1" x14ac:dyDescent="0.2">
      <c r="A15" s="99"/>
      <c r="B15" s="124"/>
      <c r="C15" s="125"/>
      <c r="D15" s="125"/>
      <c r="P15" s="94"/>
      <c r="Q15" s="94"/>
      <c r="R15" s="94"/>
      <c r="S15" s="94"/>
      <c r="T15" s="94"/>
      <c r="U15" s="94"/>
      <c r="V15" s="94"/>
    </row>
    <row r="16" spans="1:26" s="8" customFormat="1" ht="15" x14ac:dyDescent="0.3">
      <c r="A16" s="126"/>
      <c r="B16" s="127"/>
      <c r="C16" s="128"/>
      <c r="D16" s="128"/>
      <c r="P16" s="94"/>
      <c r="Q16" s="94"/>
      <c r="R16" s="94"/>
      <c r="S16" s="94"/>
      <c r="T16" s="94"/>
      <c r="U16" s="94"/>
      <c r="V16" s="94"/>
    </row>
    <row r="17" spans="1:22" s="8" customFormat="1" x14ac:dyDescent="0.2">
      <c r="A17" s="99"/>
      <c r="C17" s="125"/>
      <c r="D17" s="125"/>
      <c r="P17" s="94"/>
      <c r="Q17" s="94"/>
      <c r="R17" s="94"/>
      <c r="S17" s="94"/>
      <c r="T17" s="94"/>
      <c r="U17" s="94"/>
      <c r="V17" s="94"/>
    </row>
    <row r="18" spans="1:22" s="8" customFormat="1" x14ac:dyDescent="0.2">
      <c r="A18" s="99"/>
      <c r="B18" s="124"/>
      <c r="C18" s="125"/>
      <c r="D18" s="125"/>
      <c r="P18" s="94"/>
      <c r="Q18" s="94"/>
      <c r="R18" s="94"/>
      <c r="S18" s="94"/>
      <c r="T18" s="94"/>
      <c r="U18" s="94"/>
      <c r="V18" s="94"/>
    </row>
    <row r="19" spans="1:22" s="8" customFormat="1" x14ac:dyDescent="0.2">
      <c r="A19" s="99"/>
      <c r="B19" s="124"/>
      <c r="C19" s="125"/>
      <c r="D19" s="125"/>
      <c r="P19" s="94"/>
      <c r="Q19" s="94"/>
      <c r="R19" s="94"/>
      <c r="S19" s="94"/>
      <c r="T19" s="94"/>
      <c r="U19" s="94"/>
      <c r="V19" s="94"/>
    </row>
    <row r="20" spans="1:22" s="8" customFormat="1" x14ac:dyDescent="0.2">
      <c r="A20" s="99"/>
      <c r="B20" s="124"/>
      <c r="C20" s="125"/>
      <c r="D20" s="125"/>
      <c r="P20" s="94"/>
      <c r="Q20" s="94"/>
      <c r="R20" s="94"/>
      <c r="S20" s="94"/>
      <c r="T20" s="94"/>
      <c r="U20" s="94"/>
      <c r="V20" s="94"/>
    </row>
    <row r="21" spans="1:22" s="8" customFormat="1" x14ac:dyDescent="0.2">
      <c r="A21" s="99"/>
      <c r="B21" s="124"/>
      <c r="C21" s="125"/>
      <c r="D21" s="125"/>
      <c r="P21" s="94"/>
      <c r="Q21" s="94"/>
      <c r="R21" s="94"/>
      <c r="S21" s="94"/>
      <c r="T21" s="94"/>
      <c r="U21" s="94"/>
      <c r="V21" s="94"/>
    </row>
    <row r="22" spans="1:22" s="8" customFormat="1" x14ac:dyDescent="0.2">
      <c r="A22" s="99"/>
      <c r="B22" s="124"/>
      <c r="C22" s="125"/>
      <c r="D22" s="125"/>
      <c r="P22" s="94"/>
      <c r="Q22" s="94"/>
      <c r="R22" s="94"/>
      <c r="S22" s="94"/>
      <c r="T22" s="94"/>
      <c r="U22" s="94"/>
      <c r="V22" s="94"/>
    </row>
    <row r="23" spans="1:22" s="8" customFormat="1" x14ac:dyDescent="0.2">
      <c r="A23" s="99"/>
      <c r="B23" s="129"/>
      <c r="C23" s="125"/>
      <c r="D23" s="125"/>
      <c r="P23" s="94"/>
      <c r="Q23" s="94"/>
      <c r="R23" s="94"/>
      <c r="S23" s="94"/>
      <c r="T23" s="94"/>
      <c r="U23" s="94"/>
      <c r="V23" s="94"/>
    </row>
    <row r="24" spans="1:22" s="8" customFormat="1" x14ac:dyDescent="0.2">
      <c r="A24" s="99"/>
      <c r="B24" s="130"/>
      <c r="C24" s="125"/>
      <c r="D24" s="125"/>
      <c r="P24" s="94"/>
      <c r="Q24" s="94"/>
      <c r="R24" s="94"/>
      <c r="S24" s="94"/>
      <c r="T24" s="94"/>
      <c r="U24" s="94"/>
      <c r="V24" s="94"/>
    </row>
    <row r="25" spans="1:22" s="8" customFormat="1" x14ac:dyDescent="0.2">
      <c r="A25" s="99"/>
      <c r="B25" s="131"/>
      <c r="C25" s="125"/>
      <c r="D25" s="125"/>
      <c r="P25" s="94"/>
      <c r="Q25" s="94"/>
      <c r="R25" s="94"/>
      <c r="S25" s="94"/>
      <c r="T25" s="94"/>
      <c r="U25" s="94"/>
      <c r="V25" s="94"/>
    </row>
    <row r="26" spans="1:22" s="8" customFormat="1" x14ac:dyDescent="0.2">
      <c r="A26" s="99"/>
      <c r="B26" s="104"/>
      <c r="C26" s="132"/>
      <c r="D26" s="132"/>
      <c r="P26" s="94"/>
      <c r="Q26" s="94"/>
      <c r="R26" s="94"/>
      <c r="S26" s="94"/>
      <c r="T26" s="94"/>
      <c r="U26" s="94"/>
      <c r="V26" s="94"/>
    </row>
    <row r="27" spans="1:22" s="8" customFormat="1" x14ac:dyDescent="0.2">
      <c r="A27" s="99"/>
      <c r="B27" s="124"/>
      <c r="C27" s="125"/>
      <c r="D27" s="125"/>
      <c r="P27" s="94"/>
      <c r="Q27" s="94"/>
      <c r="R27" s="94"/>
      <c r="S27" s="94"/>
      <c r="T27" s="94"/>
      <c r="U27" s="94"/>
      <c r="V27" s="94"/>
    </row>
    <row r="28" spans="1:22" s="8" customFormat="1" x14ac:dyDescent="0.2">
      <c r="A28" s="99"/>
      <c r="B28" s="124"/>
      <c r="C28" s="125"/>
      <c r="D28" s="125"/>
      <c r="P28" s="94"/>
      <c r="Q28" s="94"/>
      <c r="R28" s="94"/>
      <c r="S28" s="94"/>
      <c r="T28" s="94"/>
      <c r="U28" s="94"/>
      <c r="V28" s="94"/>
    </row>
    <row r="29" spans="1:22" s="8" customFormat="1" x14ac:dyDescent="0.2">
      <c r="A29" s="99"/>
      <c r="B29" s="124"/>
      <c r="C29" s="125"/>
      <c r="D29" s="125"/>
      <c r="P29" s="94"/>
      <c r="Q29" s="94"/>
      <c r="R29" s="94"/>
      <c r="S29" s="94"/>
      <c r="T29" s="94"/>
      <c r="U29" s="94"/>
      <c r="V29" s="94"/>
    </row>
    <row r="30" spans="1:22" s="8" customFormat="1" x14ac:dyDescent="0.2">
      <c r="A30" s="99"/>
      <c r="B30" s="124"/>
      <c r="C30" s="125"/>
      <c r="D30" s="125"/>
      <c r="P30" s="94"/>
      <c r="Q30" s="94"/>
      <c r="R30" s="94"/>
      <c r="S30" s="94"/>
      <c r="T30" s="94"/>
      <c r="U30" s="94"/>
      <c r="V30" s="94"/>
    </row>
    <row r="31" spans="1:22" s="8" customFormat="1" x14ac:dyDescent="0.2">
      <c r="A31" s="99"/>
      <c r="B31" s="124"/>
      <c r="C31" s="125"/>
      <c r="D31" s="125"/>
      <c r="P31" s="94"/>
      <c r="Q31" s="94"/>
      <c r="R31" s="94"/>
      <c r="S31" s="94"/>
      <c r="T31" s="94"/>
      <c r="U31" s="94"/>
      <c r="V31" s="94"/>
    </row>
    <row r="32" spans="1:22" s="8" customFormat="1" x14ac:dyDescent="0.2">
      <c r="A32" s="99"/>
      <c r="B32" s="124"/>
      <c r="C32" s="125"/>
      <c r="D32" s="125"/>
      <c r="P32" s="94"/>
      <c r="Q32" s="94"/>
      <c r="R32" s="94"/>
      <c r="S32" s="94"/>
      <c r="T32" s="94"/>
      <c r="U32" s="94"/>
      <c r="V32" s="94"/>
    </row>
    <row r="33" spans="1:22" s="8" customFormat="1" x14ac:dyDescent="0.2">
      <c r="A33" s="99"/>
      <c r="B33" s="124"/>
      <c r="C33" s="125"/>
      <c r="D33" s="125"/>
      <c r="P33" s="94"/>
      <c r="Q33" s="94"/>
      <c r="R33" s="94"/>
      <c r="S33" s="94"/>
      <c r="T33" s="94"/>
      <c r="U33" s="94"/>
      <c r="V33" s="94"/>
    </row>
    <row r="34" spans="1:22" s="8" customFormat="1" x14ac:dyDescent="0.2">
      <c r="A34" s="99"/>
      <c r="B34" s="124"/>
      <c r="C34" s="125"/>
      <c r="D34" s="125"/>
      <c r="P34" s="94"/>
      <c r="Q34" s="94"/>
      <c r="R34" s="94"/>
      <c r="S34" s="94"/>
      <c r="T34" s="94"/>
      <c r="U34" s="94"/>
      <c r="V34" s="94"/>
    </row>
    <row r="35" spans="1:22" s="8" customFormat="1" x14ac:dyDescent="0.2">
      <c r="A35" s="99"/>
      <c r="B35" s="124"/>
      <c r="C35" s="125"/>
      <c r="D35" s="125"/>
      <c r="P35" s="94"/>
      <c r="Q35" s="94"/>
      <c r="R35" s="94"/>
      <c r="S35" s="94"/>
      <c r="T35" s="94"/>
      <c r="U35" s="94"/>
      <c r="V35" s="94"/>
    </row>
    <row r="36" spans="1:22" s="8" customFormat="1" x14ac:dyDescent="0.2">
      <c r="A36" s="99"/>
      <c r="B36" s="124"/>
      <c r="C36" s="125"/>
      <c r="D36" s="125"/>
      <c r="P36" s="94"/>
      <c r="Q36" s="94"/>
      <c r="R36" s="94"/>
      <c r="S36" s="94"/>
      <c r="T36" s="94"/>
      <c r="U36" s="94"/>
      <c r="V36" s="94"/>
    </row>
    <row r="37" spans="1:22" s="8" customFormat="1" x14ac:dyDescent="0.2">
      <c r="A37" s="99"/>
      <c r="B37" s="124"/>
      <c r="C37" s="125"/>
      <c r="D37" s="125"/>
      <c r="P37" s="94"/>
      <c r="Q37" s="94"/>
      <c r="R37" s="94"/>
      <c r="S37" s="94"/>
      <c r="T37" s="94"/>
      <c r="U37" s="94"/>
      <c r="V37" s="94"/>
    </row>
    <row r="38" spans="1:22" s="8" customFormat="1" ht="15" x14ac:dyDescent="0.3">
      <c r="A38" s="126"/>
      <c r="B38" s="127"/>
      <c r="C38" s="128"/>
      <c r="D38" s="128"/>
      <c r="P38" s="94"/>
      <c r="Q38" s="94"/>
      <c r="R38" s="94"/>
      <c r="S38" s="94"/>
      <c r="T38" s="94"/>
      <c r="U38" s="94"/>
      <c r="V38" s="94"/>
    </row>
    <row r="39" spans="1:22" s="8" customFormat="1" ht="15" x14ac:dyDescent="0.3">
      <c r="A39" s="126"/>
      <c r="B39" s="127"/>
      <c r="C39" s="128"/>
      <c r="D39" s="128"/>
      <c r="P39" s="94"/>
      <c r="Q39" s="94"/>
      <c r="R39" s="94"/>
      <c r="S39" s="94"/>
      <c r="T39" s="94"/>
      <c r="U39" s="94"/>
      <c r="V39" s="94"/>
    </row>
    <row r="40" spans="1:22" s="8" customFormat="1" ht="15" x14ac:dyDescent="0.3">
      <c r="A40" s="126"/>
      <c r="B40" s="127"/>
      <c r="C40" s="128"/>
      <c r="D40" s="128"/>
      <c r="P40" s="94"/>
      <c r="Q40" s="94"/>
      <c r="R40" s="94"/>
      <c r="S40" s="94"/>
      <c r="T40" s="94"/>
      <c r="U40" s="94"/>
      <c r="V40" s="94"/>
    </row>
    <row r="41" spans="1:22" s="8" customFormat="1" ht="15" x14ac:dyDescent="0.3">
      <c r="A41" s="126"/>
      <c r="B41" s="127"/>
      <c r="C41" s="128"/>
      <c r="D41" s="128"/>
      <c r="P41" s="94"/>
      <c r="Q41" s="94"/>
      <c r="R41" s="94"/>
      <c r="S41" s="94"/>
      <c r="T41" s="94"/>
      <c r="U41" s="94"/>
      <c r="V41" s="94"/>
    </row>
    <row r="42" spans="1:22" s="8" customFormat="1" ht="15" x14ac:dyDescent="0.3">
      <c r="A42" s="126"/>
      <c r="B42" s="127"/>
      <c r="C42" s="128"/>
      <c r="D42" s="128"/>
      <c r="P42" s="94"/>
      <c r="Q42" s="94"/>
      <c r="R42" s="94"/>
      <c r="S42" s="94"/>
      <c r="T42" s="94"/>
      <c r="U42" s="94"/>
      <c r="V42" s="94"/>
    </row>
    <row r="43" spans="1:22" s="8" customFormat="1" x14ac:dyDescent="0.2">
      <c r="A43" s="99"/>
      <c r="B43" s="124"/>
      <c r="C43" s="125"/>
      <c r="D43" s="125"/>
      <c r="P43" s="94"/>
      <c r="Q43" s="94"/>
      <c r="R43" s="94"/>
      <c r="S43" s="94"/>
      <c r="T43" s="94"/>
      <c r="U43" s="94"/>
      <c r="V43" s="94"/>
    </row>
    <row r="44" spans="1:22" s="8" customFormat="1" x14ac:dyDescent="0.2">
      <c r="A44" s="99"/>
      <c r="B44" s="124"/>
      <c r="C44" s="125"/>
      <c r="D44" s="125"/>
      <c r="P44" s="94"/>
      <c r="Q44" s="94"/>
      <c r="R44" s="94"/>
      <c r="S44" s="94"/>
      <c r="T44" s="94"/>
      <c r="U44" s="94"/>
      <c r="V44" s="94"/>
    </row>
    <row r="45" spans="1:22" s="8" customFormat="1" x14ac:dyDescent="0.2">
      <c r="A45" s="99"/>
      <c r="B45" s="124"/>
      <c r="C45" s="125"/>
      <c r="D45" s="125"/>
      <c r="P45" s="94"/>
      <c r="Q45" s="94"/>
      <c r="R45" s="94"/>
      <c r="S45" s="94"/>
      <c r="T45" s="94"/>
      <c r="U45" s="94"/>
      <c r="V45" s="94"/>
    </row>
    <row r="46" spans="1:22" s="8" customFormat="1" x14ac:dyDescent="0.2">
      <c r="A46" s="99"/>
      <c r="P46" s="94"/>
      <c r="Q46" s="94"/>
      <c r="R46" s="94"/>
      <c r="S46" s="94"/>
      <c r="T46" s="94"/>
      <c r="U46" s="94"/>
      <c r="V46" s="94"/>
    </row>
    <row r="47" spans="1:22" s="8" customFormat="1" x14ac:dyDescent="0.2">
      <c r="A47" s="99"/>
      <c r="P47" s="94"/>
      <c r="Q47" s="94"/>
      <c r="R47" s="94"/>
      <c r="S47" s="94"/>
      <c r="T47" s="94"/>
      <c r="U47" s="94"/>
      <c r="V47" s="94"/>
    </row>
    <row r="48" spans="1:22" s="8" customFormat="1" x14ac:dyDescent="0.2">
      <c r="A48" s="99"/>
      <c r="P48" s="94"/>
      <c r="Q48" s="94"/>
      <c r="R48" s="94"/>
      <c r="S48" s="94"/>
      <c r="T48" s="94"/>
      <c r="U48" s="94"/>
      <c r="V48" s="94"/>
    </row>
    <row r="49" spans="1:22" s="8" customFormat="1" x14ac:dyDescent="0.2">
      <c r="A49" s="99"/>
      <c r="P49" s="94"/>
      <c r="Q49" s="94"/>
      <c r="R49" s="94"/>
      <c r="S49" s="94"/>
      <c r="T49" s="94"/>
      <c r="U49" s="94"/>
      <c r="V49" s="94"/>
    </row>
    <row r="50" spans="1:22" s="8" customFormat="1" x14ac:dyDescent="0.2">
      <c r="A50" s="133"/>
      <c r="P50" s="94"/>
      <c r="Q50" s="94"/>
      <c r="R50" s="94"/>
      <c r="S50" s="94"/>
      <c r="T50" s="94"/>
      <c r="U50" s="94"/>
      <c r="V50" s="94"/>
    </row>
    <row r="51" spans="1:22" s="8" customFormat="1" x14ac:dyDescent="0.2">
      <c r="B51" s="134"/>
      <c r="C51" s="134"/>
      <c r="D51" s="134"/>
      <c r="P51" s="94"/>
      <c r="Q51" s="94"/>
      <c r="R51" s="94"/>
      <c r="S51" s="94"/>
      <c r="T51" s="94"/>
      <c r="U51" s="94"/>
      <c r="V51" s="94"/>
    </row>
    <row r="52" spans="1:22" s="8" customFormat="1" x14ac:dyDescent="0.2">
      <c r="A52" s="99"/>
      <c r="B52" s="124"/>
      <c r="C52" s="125"/>
      <c r="D52" s="125"/>
      <c r="P52" s="94"/>
      <c r="Q52" s="94"/>
      <c r="R52" s="94"/>
      <c r="S52" s="94"/>
      <c r="T52" s="94"/>
      <c r="U52" s="94"/>
      <c r="V52" s="94"/>
    </row>
    <row r="53" spans="1:22" s="8" customFormat="1" x14ac:dyDescent="0.2">
      <c r="A53" s="99"/>
      <c r="B53" s="124"/>
      <c r="C53" s="125"/>
      <c r="D53" s="125"/>
      <c r="P53" s="94"/>
      <c r="Q53" s="94"/>
      <c r="R53" s="94"/>
      <c r="S53" s="94"/>
      <c r="T53" s="94"/>
      <c r="U53" s="94"/>
      <c r="V53" s="94"/>
    </row>
    <row r="54" spans="1:22" s="8" customFormat="1" x14ac:dyDescent="0.2">
      <c r="A54" s="99"/>
      <c r="B54" s="124"/>
      <c r="C54" s="125"/>
      <c r="D54" s="125"/>
      <c r="P54" s="94"/>
      <c r="Q54" s="94"/>
      <c r="R54" s="94"/>
      <c r="S54" s="94"/>
      <c r="T54" s="94"/>
      <c r="U54" s="94"/>
      <c r="V54" s="94"/>
    </row>
    <row r="55" spans="1:22" s="8" customFormat="1" x14ac:dyDescent="0.2">
      <c r="A55" s="99"/>
      <c r="B55" s="124"/>
      <c r="C55" s="125"/>
      <c r="D55" s="125"/>
      <c r="P55" s="94"/>
      <c r="Q55" s="94"/>
      <c r="R55" s="94"/>
      <c r="S55" s="94"/>
      <c r="T55" s="94"/>
      <c r="U55" s="94"/>
      <c r="V55" s="94"/>
    </row>
    <row r="56" spans="1:22" s="8" customFormat="1" x14ac:dyDescent="0.2">
      <c r="A56" s="99"/>
      <c r="B56" s="124"/>
      <c r="C56" s="125"/>
      <c r="D56" s="125"/>
      <c r="P56" s="94"/>
      <c r="Q56" s="94"/>
      <c r="R56" s="94"/>
      <c r="S56" s="94"/>
      <c r="T56" s="94"/>
      <c r="U56" s="94"/>
      <c r="V56" s="94"/>
    </row>
    <row r="57" spans="1:22" s="8" customFormat="1" x14ac:dyDescent="0.2">
      <c r="A57" s="99"/>
      <c r="B57" s="124"/>
      <c r="C57" s="125"/>
      <c r="D57" s="125"/>
      <c r="P57" s="94"/>
      <c r="Q57" s="94"/>
      <c r="R57" s="94"/>
      <c r="S57" s="94"/>
      <c r="T57" s="94"/>
      <c r="U57" s="94"/>
      <c r="V57" s="94"/>
    </row>
    <row r="58" spans="1:22" s="8" customFormat="1" x14ac:dyDescent="0.2">
      <c r="A58" s="99"/>
      <c r="B58" s="124"/>
      <c r="C58" s="125"/>
      <c r="D58" s="125"/>
      <c r="P58" s="94"/>
      <c r="Q58" s="94"/>
      <c r="R58" s="94"/>
      <c r="S58" s="94"/>
      <c r="T58" s="94"/>
      <c r="U58" s="94"/>
      <c r="V58" s="94"/>
    </row>
    <row r="59" spans="1:22" s="8" customFormat="1" x14ac:dyDescent="0.2">
      <c r="A59" s="99"/>
      <c r="B59" s="124"/>
      <c r="C59" s="125"/>
      <c r="D59" s="125"/>
      <c r="P59" s="94"/>
      <c r="Q59" s="94"/>
      <c r="R59" s="94"/>
      <c r="S59" s="94"/>
      <c r="T59" s="94"/>
      <c r="U59" s="94"/>
      <c r="V59" s="94"/>
    </row>
    <row r="60" spans="1:22" s="8" customFormat="1" x14ac:dyDescent="0.2">
      <c r="A60" s="99"/>
      <c r="B60" s="124"/>
      <c r="C60" s="125"/>
      <c r="D60" s="125"/>
      <c r="P60" s="94"/>
      <c r="Q60" s="94"/>
      <c r="R60" s="94"/>
      <c r="S60" s="94"/>
      <c r="T60" s="94"/>
      <c r="U60" s="94"/>
      <c r="V60" s="94"/>
    </row>
    <row r="61" spans="1:22" s="8" customFormat="1" x14ac:dyDescent="0.2">
      <c r="A61" s="99"/>
      <c r="B61" s="124"/>
      <c r="C61" s="125"/>
      <c r="D61" s="125"/>
      <c r="P61" s="94"/>
      <c r="Q61" s="94"/>
      <c r="R61" s="94"/>
      <c r="S61" s="94"/>
      <c r="T61" s="94"/>
      <c r="U61" s="94"/>
      <c r="V61" s="94"/>
    </row>
    <row r="62" spans="1:22" s="8" customFormat="1" x14ac:dyDescent="0.2">
      <c r="A62" s="99"/>
      <c r="B62" s="124"/>
      <c r="C62" s="125"/>
      <c r="D62" s="125"/>
      <c r="P62" s="94"/>
      <c r="Q62" s="94"/>
      <c r="R62" s="94"/>
      <c r="S62" s="94"/>
      <c r="T62" s="94"/>
      <c r="U62" s="94"/>
      <c r="V62" s="94"/>
    </row>
    <row r="63" spans="1:22" s="8" customFormat="1" x14ac:dyDescent="0.2">
      <c r="A63" s="99"/>
      <c r="C63" s="125"/>
      <c r="D63" s="125"/>
      <c r="P63" s="94"/>
      <c r="Q63" s="94"/>
      <c r="R63" s="94"/>
      <c r="S63" s="94"/>
      <c r="T63" s="94"/>
      <c r="U63" s="94"/>
      <c r="V63" s="94"/>
    </row>
    <row r="64" spans="1:22" s="8" customFormat="1" x14ac:dyDescent="0.2">
      <c r="A64" s="99"/>
      <c r="B64" s="124"/>
      <c r="C64" s="125"/>
      <c r="D64" s="125"/>
      <c r="P64" s="94"/>
      <c r="Q64" s="94"/>
      <c r="R64" s="94"/>
      <c r="S64" s="94"/>
      <c r="T64" s="94"/>
      <c r="U64" s="94"/>
      <c r="V64" s="94"/>
    </row>
    <row r="65" spans="1:22" s="8" customFormat="1" x14ac:dyDescent="0.2">
      <c r="A65" s="99"/>
      <c r="B65" s="124"/>
      <c r="C65" s="125"/>
      <c r="D65" s="125"/>
      <c r="P65" s="94"/>
      <c r="Q65" s="94"/>
      <c r="R65" s="94"/>
      <c r="S65" s="94"/>
      <c r="T65" s="94"/>
      <c r="U65" s="94"/>
      <c r="V65" s="94"/>
    </row>
    <row r="66" spans="1:22" s="8" customFormat="1" x14ac:dyDescent="0.2">
      <c r="A66" s="99"/>
      <c r="B66" s="124"/>
      <c r="C66" s="125"/>
      <c r="D66" s="125"/>
      <c r="P66" s="94"/>
      <c r="Q66" s="94"/>
      <c r="R66" s="94"/>
      <c r="S66" s="94"/>
      <c r="T66" s="94"/>
      <c r="U66" s="94"/>
      <c r="V66" s="94"/>
    </row>
    <row r="67" spans="1:22" s="8" customFormat="1" x14ac:dyDescent="0.2">
      <c r="A67" s="99"/>
      <c r="B67" s="124"/>
      <c r="C67" s="125"/>
      <c r="D67" s="125"/>
      <c r="P67" s="94"/>
      <c r="Q67" s="94"/>
      <c r="R67" s="94"/>
      <c r="S67" s="94"/>
      <c r="T67" s="94"/>
      <c r="U67" s="94"/>
      <c r="V67" s="94"/>
    </row>
    <row r="68" spans="1:22" s="8" customFormat="1" x14ac:dyDescent="0.2">
      <c r="A68" s="99"/>
      <c r="B68" s="124"/>
      <c r="C68" s="125"/>
      <c r="D68" s="125"/>
      <c r="P68" s="94"/>
      <c r="Q68" s="94"/>
      <c r="R68" s="94"/>
      <c r="S68" s="94"/>
      <c r="T68" s="94"/>
      <c r="U68" s="94"/>
      <c r="V68" s="94"/>
    </row>
    <row r="69" spans="1:22" s="8" customFormat="1" x14ac:dyDescent="0.2">
      <c r="A69" s="99"/>
      <c r="P69" s="94"/>
      <c r="Q69" s="94"/>
      <c r="R69" s="94"/>
      <c r="S69" s="94"/>
      <c r="T69" s="94"/>
      <c r="U69" s="94"/>
      <c r="V69" s="94"/>
    </row>
    <row r="70" spans="1:22" s="8" customFormat="1" x14ac:dyDescent="0.2">
      <c r="A70" s="99"/>
      <c r="P70" s="94"/>
      <c r="Q70" s="94"/>
      <c r="R70" s="94"/>
      <c r="S70" s="94"/>
      <c r="T70" s="94"/>
      <c r="U70" s="94"/>
      <c r="V70" s="94"/>
    </row>
    <row r="71" spans="1:22" s="8" customFormat="1" x14ac:dyDescent="0.2">
      <c r="A71" s="99"/>
      <c r="P71" s="94"/>
      <c r="Q71" s="94"/>
      <c r="R71" s="94"/>
      <c r="S71" s="94"/>
      <c r="T71" s="94"/>
      <c r="U71" s="94"/>
      <c r="V71" s="94"/>
    </row>
    <row r="72" spans="1:22" s="8" customFormat="1" x14ac:dyDescent="0.2">
      <c r="A72" s="99"/>
      <c r="P72" s="94"/>
      <c r="Q72" s="94"/>
      <c r="R72" s="94"/>
      <c r="S72" s="94"/>
      <c r="T72" s="94"/>
      <c r="U72" s="94"/>
      <c r="V72" s="94"/>
    </row>
    <row r="73" spans="1:22" s="8" customFormat="1" x14ac:dyDescent="0.2">
      <c r="P73" s="94"/>
      <c r="Q73" s="94"/>
      <c r="R73" s="94"/>
      <c r="S73" s="94"/>
      <c r="T73" s="94"/>
      <c r="U73" s="94"/>
      <c r="V73" s="94"/>
    </row>
    <row r="74" spans="1:22" s="8" customFormat="1" x14ac:dyDescent="0.2">
      <c r="P74" s="94"/>
      <c r="Q74" s="94"/>
      <c r="R74" s="94"/>
      <c r="S74" s="94"/>
      <c r="T74" s="94"/>
      <c r="U74" s="94"/>
      <c r="V74" s="94"/>
    </row>
    <row r="75" spans="1:22" s="8" customFormat="1" x14ac:dyDescent="0.2">
      <c r="A75" s="99"/>
      <c r="P75" s="94"/>
      <c r="Q75" s="94"/>
      <c r="R75" s="94"/>
      <c r="S75" s="94"/>
      <c r="T75" s="94"/>
      <c r="U75" s="94"/>
      <c r="V75" s="94"/>
    </row>
    <row r="76" spans="1:22" s="8" customFormat="1" x14ac:dyDescent="0.2">
      <c r="A76" s="99"/>
      <c r="P76" s="94"/>
      <c r="Q76" s="94"/>
      <c r="R76" s="94"/>
      <c r="S76" s="94"/>
      <c r="T76" s="94"/>
      <c r="U76" s="94"/>
      <c r="V76" s="94"/>
    </row>
    <row r="77" spans="1:22" s="8" customFormat="1" x14ac:dyDescent="0.2">
      <c r="A77" s="99"/>
      <c r="P77" s="94"/>
      <c r="Q77" s="94"/>
      <c r="R77" s="94"/>
      <c r="S77" s="94"/>
      <c r="T77" s="94"/>
      <c r="U77" s="94"/>
      <c r="V77" s="94"/>
    </row>
    <row r="78" spans="1:22" s="8" customFormat="1" x14ac:dyDescent="0.2">
      <c r="A78" s="99"/>
      <c r="P78" s="94"/>
      <c r="Q78" s="94"/>
      <c r="R78" s="94"/>
      <c r="S78" s="94"/>
      <c r="T78" s="94"/>
      <c r="U78" s="94"/>
      <c r="V78" s="94"/>
    </row>
    <row r="79" spans="1:22" s="8" customFormat="1" x14ac:dyDescent="0.2">
      <c r="A79" s="99"/>
      <c r="P79" s="94"/>
      <c r="Q79" s="94"/>
      <c r="R79" s="94"/>
      <c r="S79" s="94"/>
      <c r="T79" s="94"/>
      <c r="U79" s="94"/>
      <c r="V79" s="94"/>
    </row>
    <row r="80" spans="1:22" s="8" customFormat="1" x14ac:dyDescent="0.2">
      <c r="A80" s="99"/>
      <c r="P80" s="94"/>
      <c r="Q80" s="94"/>
      <c r="R80" s="94"/>
      <c r="S80" s="94"/>
      <c r="T80" s="94"/>
      <c r="U80" s="94"/>
      <c r="V80" s="94"/>
    </row>
    <row r="81" spans="1:22" s="8" customFormat="1" x14ac:dyDescent="0.2">
      <c r="A81" s="99"/>
      <c r="P81" s="94"/>
      <c r="Q81" s="94"/>
      <c r="R81" s="94"/>
      <c r="S81" s="94"/>
      <c r="T81" s="94"/>
      <c r="U81" s="94"/>
      <c r="V81" s="94"/>
    </row>
    <row r="82" spans="1:22" s="8" customFormat="1" x14ac:dyDescent="0.2">
      <c r="A82" s="99"/>
      <c r="P82" s="94"/>
      <c r="Q82" s="94"/>
      <c r="R82" s="94"/>
      <c r="S82" s="94"/>
      <c r="T82" s="94"/>
      <c r="U82" s="94"/>
      <c r="V82" s="94"/>
    </row>
    <row r="83" spans="1:22" s="8" customFormat="1" x14ac:dyDescent="0.2">
      <c r="A83" s="99"/>
      <c r="P83" s="94"/>
      <c r="Q83" s="94"/>
      <c r="R83" s="94"/>
      <c r="S83" s="94"/>
      <c r="T83" s="94"/>
      <c r="U83" s="94"/>
      <c r="V83" s="94"/>
    </row>
    <row r="84" spans="1:22" s="8" customFormat="1" x14ac:dyDescent="0.2">
      <c r="A84" s="99"/>
      <c r="P84" s="94"/>
      <c r="Q84" s="94"/>
      <c r="R84" s="94"/>
      <c r="S84" s="94"/>
      <c r="T84" s="94"/>
      <c r="U84" s="94"/>
      <c r="V84" s="94"/>
    </row>
    <row r="85" spans="1:22" s="8" customFormat="1" x14ac:dyDescent="0.2">
      <c r="A85" s="99"/>
      <c r="P85" s="94"/>
      <c r="Q85" s="94"/>
      <c r="R85" s="94"/>
      <c r="S85" s="94"/>
      <c r="T85" s="94"/>
      <c r="U85" s="94"/>
      <c r="V85" s="94"/>
    </row>
    <row r="86" spans="1:22" s="8" customFormat="1" x14ac:dyDescent="0.2">
      <c r="A86" s="99"/>
      <c r="P86" s="94"/>
      <c r="Q86" s="94"/>
      <c r="R86" s="94"/>
      <c r="S86" s="94"/>
      <c r="T86" s="94"/>
      <c r="U86" s="94"/>
      <c r="V86" s="94"/>
    </row>
    <row r="87" spans="1:22" s="8" customFormat="1" x14ac:dyDescent="0.2">
      <c r="A87" s="99"/>
      <c r="P87" s="94"/>
      <c r="Q87" s="94"/>
      <c r="R87" s="94"/>
      <c r="S87" s="94"/>
      <c r="T87" s="94"/>
      <c r="U87" s="94"/>
      <c r="V87" s="94"/>
    </row>
    <row r="88" spans="1:22" s="8" customFormat="1" x14ac:dyDescent="0.2">
      <c r="A88" s="99"/>
      <c r="P88" s="94"/>
      <c r="Q88" s="94"/>
      <c r="R88" s="94"/>
      <c r="S88" s="94"/>
      <c r="T88" s="94"/>
      <c r="U88" s="94"/>
      <c r="V88" s="94"/>
    </row>
    <row r="89" spans="1:22" s="8" customFormat="1" x14ac:dyDescent="0.2">
      <c r="A89" s="99"/>
      <c r="P89" s="94"/>
      <c r="Q89" s="94"/>
      <c r="R89" s="94"/>
      <c r="S89" s="94"/>
      <c r="T89" s="94"/>
      <c r="U89" s="94"/>
      <c r="V89" s="94"/>
    </row>
    <row r="90" spans="1:22" s="8" customFormat="1" x14ac:dyDescent="0.2">
      <c r="A90" s="99"/>
      <c r="P90" s="94"/>
      <c r="Q90" s="94"/>
      <c r="R90" s="94"/>
      <c r="S90" s="94"/>
      <c r="T90" s="94"/>
      <c r="U90" s="94"/>
      <c r="V90" s="94"/>
    </row>
    <row r="91" spans="1:22" s="8" customFormat="1" x14ac:dyDescent="0.2">
      <c r="A91" s="99"/>
      <c r="P91" s="94"/>
      <c r="Q91" s="94"/>
      <c r="R91" s="94"/>
      <c r="S91" s="94"/>
      <c r="T91" s="94"/>
      <c r="U91" s="94"/>
      <c r="V91" s="94"/>
    </row>
    <row r="92" spans="1:22" s="8" customFormat="1" x14ac:dyDescent="0.2">
      <c r="P92" s="94"/>
      <c r="Q92" s="94"/>
      <c r="R92" s="94"/>
      <c r="S92" s="94"/>
      <c r="T92" s="94"/>
      <c r="U92" s="94"/>
      <c r="V92" s="94"/>
    </row>
    <row r="93" spans="1:22" s="8" customFormat="1" x14ac:dyDescent="0.2">
      <c r="P93" s="94"/>
      <c r="Q93" s="94"/>
      <c r="R93" s="94"/>
      <c r="S93" s="94"/>
      <c r="T93" s="94"/>
      <c r="U93" s="94"/>
      <c r="V93" s="94"/>
    </row>
    <row r="94" spans="1:22" s="8" customFormat="1" x14ac:dyDescent="0.2">
      <c r="A94" s="99"/>
      <c r="P94" s="94"/>
      <c r="Q94" s="94"/>
      <c r="R94" s="94"/>
      <c r="S94" s="94"/>
      <c r="T94" s="94"/>
      <c r="U94" s="94"/>
      <c r="V94" s="94"/>
    </row>
    <row r="95" spans="1:22" s="8" customFormat="1" x14ac:dyDescent="0.2">
      <c r="A95" s="99"/>
      <c r="P95" s="94"/>
      <c r="Q95" s="94"/>
      <c r="R95" s="94"/>
      <c r="S95" s="94"/>
      <c r="T95" s="94"/>
      <c r="U95" s="94"/>
      <c r="V95" s="94"/>
    </row>
    <row r="96" spans="1:22" s="8" customFormat="1" x14ac:dyDescent="0.2">
      <c r="A96" s="99"/>
      <c r="P96" s="94"/>
      <c r="Q96" s="94"/>
      <c r="R96" s="94"/>
      <c r="S96" s="94"/>
      <c r="T96" s="94"/>
      <c r="U96" s="94"/>
      <c r="V96" s="94"/>
    </row>
    <row r="97" spans="1:22" s="8" customFormat="1" x14ac:dyDescent="0.2">
      <c r="A97" s="99"/>
      <c r="P97" s="94"/>
      <c r="Q97" s="94"/>
      <c r="R97" s="94"/>
      <c r="S97" s="94"/>
      <c r="T97" s="94"/>
      <c r="U97" s="94"/>
      <c r="V97" s="94"/>
    </row>
    <row r="98" spans="1:22" s="8" customFormat="1" x14ac:dyDescent="0.2">
      <c r="A98" s="99"/>
      <c r="P98" s="94"/>
      <c r="Q98" s="94"/>
      <c r="R98" s="94"/>
      <c r="S98" s="94"/>
      <c r="T98" s="94"/>
      <c r="U98" s="94"/>
      <c r="V98" s="94"/>
    </row>
    <row r="99" spans="1:22" s="8" customFormat="1" x14ac:dyDescent="0.2">
      <c r="A99" s="99"/>
      <c r="P99" s="94"/>
      <c r="Q99" s="94"/>
      <c r="R99" s="94"/>
      <c r="S99" s="94"/>
      <c r="T99" s="94"/>
      <c r="U99" s="94"/>
      <c r="V99" s="94"/>
    </row>
    <row r="100" spans="1:22" s="8" customFormat="1" x14ac:dyDescent="0.2">
      <c r="A100" s="99"/>
      <c r="P100" s="94"/>
      <c r="Q100" s="94"/>
      <c r="R100" s="94"/>
      <c r="S100" s="94"/>
      <c r="T100" s="94"/>
      <c r="U100" s="94"/>
      <c r="V100" s="94"/>
    </row>
    <row r="101" spans="1:22" s="8" customFormat="1" x14ac:dyDescent="0.2">
      <c r="A101" s="99"/>
      <c r="P101" s="94"/>
      <c r="Q101" s="94"/>
      <c r="R101" s="94"/>
      <c r="S101" s="94"/>
      <c r="T101" s="94"/>
      <c r="U101" s="94"/>
      <c r="V101" s="94"/>
    </row>
    <row r="102" spans="1:22" s="8" customFormat="1" x14ac:dyDescent="0.2">
      <c r="A102" s="99"/>
      <c r="P102" s="94"/>
      <c r="Q102" s="94"/>
      <c r="R102" s="94"/>
      <c r="S102" s="94"/>
      <c r="T102" s="94"/>
      <c r="U102" s="94"/>
      <c r="V102" s="94"/>
    </row>
    <row r="103" spans="1:22" s="8" customFormat="1" x14ac:dyDescent="0.2">
      <c r="A103" s="99"/>
      <c r="P103" s="94"/>
      <c r="Q103" s="94"/>
      <c r="R103" s="94"/>
      <c r="S103" s="94"/>
      <c r="T103" s="94"/>
      <c r="U103" s="94"/>
      <c r="V103" s="94"/>
    </row>
    <row r="104" spans="1:22" s="8" customFormat="1" x14ac:dyDescent="0.2">
      <c r="A104" s="99"/>
      <c r="P104" s="94"/>
      <c r="Q104" s="94"/>
      <c r="R104" s="94"/>
      <c r="S104" s="94"/>
      <c r="T104" s="94"/>
      <c r="U104" s="94"/>
      <c r="V104" s="94"/>
    </row>
    <row r="105" spans="1:22" s="8" customFormat="1" x14ac:dyDescent="0.2">
      <c r="A105" s="99"/>
      <c r="P105" s="94"/>
      <c r="Q105" s="94"/>
      <c r="R105" s="94"/>
      <c r="S105" s="94"/>
      <c r="T105" s="94"/>
      <c r="U105" s="94"/>
      <c r="V105" s="94"/>
    </row>
    <row r="106" spans="1:22" s="8" customFormat="1" x14ac:dyDescent="0.2">
      <c r="A106" s="99"/>
      <c r="P106" s="94"/>
      <c r="Q106" s="94"/>
      <c r="R106" s="94"/>
      <c r="S106" s="94"/>
      <c r="T106" s="94"/>
      <c r="U106" s="94"/>
      <c r="V106" s="94"/>
    </row>
    <row r="107" spans="1:22" s="8" customFormat="1" x14ac:dyDescent="0.2">
      <c r="A107" s="99"/>
      <c r="P107" s="94"/>
      <c r="Q107" s="94"/>
      <c r="R107" s="94"/>
      <c r="S107" s="94"/>
      <c r="T107" s="94"/>
      <c r="U107" s="94"/>
      <c r="V107" s="94"/>
    </row>
    <row r="108" spans="1:22" s="8" customFormat="1" x14ac:dyDescent="0.2">
      <c r="A108" s="99"/>
      <c r="P108" s="94"/>
      <c r="Q108" s="94"/>
      <c r="R108" s="94"/>
      <c r="S108" s="94"/>
      <c r="T108" s="94"/>
      <c r="U108" s="94"/>
      <c r="V108" s="94"/>
    </row>
    <row r="109" spans="1:22" s="8" customFormat="1" x14ac:dyDescent="0.2">
      <c r="A109" s="99"/>
      <c r="P109" s="94"/>
      <c r="Q109" s="94"/>
      <c r="R109" s="94"/>
      <c r="S109" s="94"/>
      <c r="T109" s="94"/>
      <c r="U109" s="94"/>
      <c r="V109" s="94"/>
    </row>
    <row r="110" spans="1:22" s="8" customFormat="1" x14ac:dyDescent="0.2">
      <c r="A110" s="99"/>
      <c r="P110" s="94"/>
      <c r="Q110" s="94"/>
      <c r="R110" s="94"/>
      <c r="S110" s="94"/>
      <c r="T110" s="94"/>
      <c r="U110" s="94"/>
      <c r="V110" s="94"/>
    </row>
    <row r="111" spans="1:22" s="8" customFormat="1" x14ac:dyDescent="0.2">
      <c r="P111" s="94"/>
      <c r="Q111" s="94"/>
      <c r="R111" s="94"/>
      <c r="S111" s="94"/>
      <c r="T111" s="94"/>
      <c r="U111" s="94"/>
      <c r="V111" s="94"/>
    </row>
    <row r="112" spans="1:22" s="8" customFormat="1" x14ac:dyDescent="0.2">
      <c r="P112" s="94"/>
      <c r="Q112" s="94"/>
      <c r="R112" s="94"/>
      <c r="S112" s="94"/>
      <c r="T112" s="94"/>
      <c r="U112" s="94"/>
      <c r="V112" s="94"/>
    </row>
    <row r="113" spans="1:22" s="8" customFormat="1" x14ac:dyDescent="0.2">
      <c r="A113" s="99"/>
      <c r="P113" s="94"/>
      <c r="Q113" s="94"/>
      <c r="R113" s="94"/>
      <c r="S113" s="94"/>
      <c r="T113" s="94"/>
      <c r="U113" s="94"/>
      <c r="V113" s="94"/>
    </row>
    <row r="114" spans="1:22" s="8" customFormat="1" x14ac:dyDescent="0.2">
      <c r="A114" s="99"/>
      <c r="P114" s="94"/>
      <c r="Q114" s="94"/>
      <c r="R114" s="94"/>
      <c r="S114" s="94"/>
      <c r="T114" s="94"/>
      <c r="U114" s="94"/>
      <c r="V114" s="94"/>
    </row>
    <row r="115" spans="1:22" s="8" customFormat="1" x14ac:dyDescent="0.2">
      <c r="A115" s="99"/>
      <c r="P115" s="94"/>
      <c r="Q115" s="94"/>
      <c r="R115" s="94"/>
      <c r="S115" s="94"/>
      <c r="T115" s="94"/>
      <c r="U115" s="94"/>
      <c r="V115" s="94"/>
    </row>
    <row r="116" spans="1:22" s="8" customFormat="1" x14ac:dyDescent="0.2">
      <c r="A116" s="99"/>
      <c r="P116" s="94"/>
      <c r="Q116" s="94"/>
      <c r="R116" s="94"/>
      <c r="S116" s="94"/>
      <c r="T116" s="94"/>
      <c r="U116" s="94"/>
      <c r="V116" s="94"/>
    </row>
    <row r="117" spans="1:22" s="8" customFormat="1" x14ac:dyDescent="0.2">
      <c r="A117" s="99"/>
      <c r="P117" s="94"/>
      <c r="Q117" s="94"/>
      <c r="R117" s="94"/>
      <c r="S117" s="94"/>
      <c r="T117" s="94"/>
      <c r="U117" s="94"/>
      <c r="V117" s="94"/>
    </row>
    <row r="118" spans="1:22" s="8" customFormat="1" x14ac:dyDescent="0.2">
      <c r="A118" s="99"/>
      <c r="P118" s="94"/>
      <c r="Q118" s="94"/>
      <c r="R118" s="94"/>
      <c r="S118" s="94"/>
      <c r="T118" s="94"/>
      <c r="U118" s="94"/>
      <c r="V118" s="94"/>
    </row>
    <row r="119" spans="1:22" s="8" customFormat="1" x14ac:dyDescent="0.2">
      <c r="A119" s="99"/>
      <c r="P119" s="94"/>
      <c r="Q119" s="94"/>
      <c r="R119" s="94"/>
      <c r="S119" s="94"/>
      <c r="T119" s="94"/>
      <c r="U119" s="94"/>
      <c r="V119" s="94"/>
    </row>
    <row r="120" spans="1:22" s="8" customFormat="1" x14ac:dyDescent="0.2">
      <c r="A120" s="99"/>
      <c r="P120" s="94"/>
      <c r="Q120" s="94"/>
      <c r="R120" s="94"/>
      <c r="S120" s="94"/>
      <c r="T120" s="94"/>
      <c r="U120" s="94"/>
      <c r="V120" s="94"/>
    </row>
    <row r="121" spans="1:22" s="8" customFormat="1" x14ac:dyDescent="0.2">
      <c r="A121" s="99"/>
      <c r="P121" s="94"/>
      <c r="Q121" s="94"/>
      <c r="R121" s="94"/>
      <c r="S121" s="94"/>
      <c r="T121" s="94"/>
      <c r="U121" s="94"/>
      <c r="V121" s="94"/>
    </row>
    <row r="122" spans="1:22" s="8" customFormat="1" x14ac:dyDescent="0.2">
      <c r="A122" s="99"/>
      <c r="P122" s="94"/>
      <c r="Q122" s="94"/>
      <c r="R122" s="94"/>
      <c r="S122" s="94"/>
      <c r="T122" s="94"/>
      <c r="U122" s="94"/>
      <c r="V122" s="94"/>
    </row>
    <row r="123" spans="1:22" s="8" customFormat="1" x14ac:dyDescent="0.2">
      <c r="A123" s="99"/>
      <c r="P123" s="94"/>
      <c r="Q123" s="94"/>
      <c r="R123" s="94"/>
      <c r="S123" s="94"/>
      <c r="T123" s="94"/>
      <c r="U123" s="94"/>
      <c r="V123" s="94"/>
    </row>
    <row r="124" spans="1:22" s="8" customFormat="1" x14ac:dyDescent="0.2">
      <c r="A124" s="99"/>
      <c r="P124" s="94"/>
      <c r="Q124" s="94"/>
      <c r="R124" s="94"/>
      <c r="S124" s="94"/>
      <c r="T124" s="94"/>
      <c r="U124" s="94"/>
      <c r="V124" s="94"/>
    </row>
    <row r="125" spans="1:22" s="8" customFormat="1" x14ac:dyDescent="0.2">
      <c r="A125" s="99"/>
      <c r="P125" s="94"/>
      <c r="Q125" s="94"/>
      <c r="R125" s="94"/>
      <c r="S125" s="94"/>
      <c r="T125" s="94"/>
      <c r="U125" s="94"/>
      <c r="V125" s="94"/>
    </row>
    <row r="126" spans="1:22" x14ac:dyDescent="0.2">
      <c r="A126" s="97"/>
    </row>
    <row r="127" spans="1:22" x14ac:dyDescent="0.2">
      <c r="A127" s="97"/>
    </row>
    <row r="128" spans="1:22" x14ac:dyDescent="0.2">
      <c r="A128" s="97"/>
    </row>
    <row r="129" spans="1:1" x14ac:dyDescent="0.2">
      <c r="A129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V176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54.42578125" style="3" customWidth="1"/>
    <col min="2" max="2" width="8.5703125" style="3" customWidth="1"/>
    <col min="3" max="3" width="7.7109375" style="3" customWidth="1"/>
    <col min="4" max="4" width="8.7109375" style="3" customWidth="1"/>
    <col min="5" max="8" width="7.7109375" style="3" customWidth="1"/>
    <col min="9" max="9" width="10.2851562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7109375" style="8" customWidth="1"/>
    <col min="15" max="15" width="7.7109375" style="8" customWidth="1"/>
    <col min="16" max="20" width="9.140625" style="3"/>
    <col min="21" max="21" width="13.28515625" style="3" customWidth="1"/>
    <col min="22" max="22" width="17.28515625" style="3" customWidth="1"/>
    <col min="23" max="16384" width="9.140625" style="3"/>
  </cols>
  <sheetData>
    <row r="1" spans="1:22" ht="15" customHeight="1" x14ac:dyDescent="0.2">
      <c r="A1" s="149" t="s">
        <v>524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1"/>
      <c r="R1" s="101"/>
      <c r="S1" s="101"/>
      <c r="T1" s="101"/>
      <c r="U1" s="101"/>
      <c r="V1" s="101"/>
    </row>
    <row r="2" spans="1:22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1"/>
      <c r="R2" s="101"/>
      <c r="S2" s="101"/>
      <c r="T2" s="101"/>
      <c r="U2" s="101"/>
      <c r="V2" s="101"/>
    </row>
    <row r="3" spans="1:22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1"/>
      <c r="R3" s="101"/>
      <c r="S3" s="101"/>
      <c r="T3" s="101"/>
      <c r="U3" s="101"/>
      <c r="V3" s="101"/>
    </row>
    <row r="4" spans="1:22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1"/>
      <c r="R4" s="101"/>
      <c r="S4" s="101"/>
      <c r="T4" s="101"/>
      <c r="U4" s="101"/>
      <c r="V4" s="101"/>
    </row>
    <row r="5" spans="1:22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9"/>
      <c r="R5" s="109"/>
      <c r="S5" s="110"/>
      <c r="T5" s="110"/>
      <c r="U5" s="110"/>
      <c r="V5" s="111"/>
    </row>
    <row r="6" spans="1:22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9"/>
      <c r="R6" s="109"/>
      <c r="S6" s="110"/>
      <c r="T6" s="110"/>
      <c r="U6" s="110"/>
      <c r="V6" s="111"/>
    </row>
    <row r="7" spans="1:22" ht="19.5" customHeight="1" x14ac:dyDescent="0.3">
      <c r="A7" s="114" t="s">
        <v>53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07"/>
      <c r="Q7" s="109"/>
      <c r="R7" s="109"/>
      <c r="S7" s="110"/>
      <c r="T7" s="110"/>
      <c r="U7" s="110"/>
      <c r="V7" s="111"/>
    </row>
    <row r="8" spans="1:22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9"/>
      <c r="R8" s="109"/>
      <c r="S8" s="110"/>
      <c r="T8" s="110"/>
      <c r="U8" s="110"/>
      <c r="V8" s="111"/>
    </row>
    <row r="9" spans="1:22" ht="12.75" customHeight="1" x14ac:dyDescent="0.2">
      <c r="A9" s="135" t="s">
        <v>138</v>
      </c>
      <c r="B9" s="116" t="s">
        <v>14</v>
      </c>
      <c r="C9" s="116" t="s">
        <v>14</v>
      </c>
      <c r="D9" s="116">
        <v>436.93359375</v>
      </c>
      <c r="E9" s="116" t="s">
        <v>14</v>
      </c>
      <c r="F9" s="116" t="s">
        <v>14</v>
      </c>
      <c r="G9" s="116" t="s">
        <v>14</v>
      </c>
      <c r="H9" s="116" t="s">
        <v>14</v>
      </c>
      <c r="I9" s="116" t="s">
        <v>14</v>
      </c>
      <c r="J9" s="116" t="s">
        <v>14</v>
      </c>
      <c r="K9" s="116" t="s">
        <v>14</v>
      </c>
      <c r="L9" s="116" t="s">
        <v>14</v>
      </c>
      <c r="M9" s="116" t="s">
        <v>14</v>
      </c>
      <c r="N9" s="116" t="s">
        <v>14</v>
      </c>
      <c r="O9" s="118">
        <v>436.93359375</v>
      </c>
      <c r="Q9" s="109"/>
      <c r="R9" s="109"/>
      <c r="S9" s="110"/>
      <c r="T9" s="110"/>
      <c r="U9" s="110"/>
      <c r="V9" s="111"/>
    </row>
    <row r="10" spans="1:22" ht="12.75" customHeight="1" x14ac:dyDescent="0.2">
      <c r="A10" s="136" t="s">
        <v>139</v>
      </c>
      <c r="B10" s="121" t="s">
        <v>14</v>
      </c>
      <c r="C10" s="121" t="s">
        <v>14</v>
      </c>
      <c r="D10" s="121" t="s">
        <v>14</v>
      </c>
      <c r="E10" s="121" t="s">
        <v>14</v>
      </c>
      <c r="F10" s="121" t="s">
        <v>14</v>
      </c>
      <c r="G10" s="121" t="s">
        <v>14</v>
      </c>
      <c r="H10" s="121" t="s">
        <v>14</v>
      </c>
      <c r="I10" s="121" t="s">
        <v>14</v>
      </c>
      <c r="J10" s="121" t="s">
        <v>14</v>
      </c>
      <c r="K10" s="121" t="s">
        <v>14</v>
      </c>
      <c r="L10" s="121" t="s">
        <v>14</v>
      </c>
      <c r="M10" s="121" t="s">
        <v>14</v>
      </c>
      <c r="N10" s="121">
        <v>1.4023094177246094</v>
      </c>
      <c r="O10" s="118">
        <v>1.4023094177246094</v>
      </c>
      <c r="Q10" s="109"/>
      <c r="R10" s="109"/>
      <c r="S10" s="110"/>
      <c r="T10" s="110"/>
      <c r="U10" s="110"/>
      <c r="V10" s="111"/>
    </row>
    <row r="11" spans="1:22" ht="12.75" customHeight="1" x14ac:dyDescent="0.2">
      <c r="A11" s="136" t="s">
        <v>140</v>
      </c>
      <c r="B11" s="121" t="s">
        <v>14</v>
      </c>
      <c r="C11" s="121" t="s">
        <v>14</v>
      </c>
      <c r="D11" s="121" t="s">
        <v>14</v>
      </c>
      <c r="E11" s="121" t="s">
        <v>14</v>
      </c>
      <c r="F11" s="121" t="s">
        <v>14</v>
      </c>
      <c r="G11" s="121" t="s">
        <v>14</v>
      </c>
      <c r="H11" s="121" t="s">
        <v>14</v>
      </c>
      <c r="I11" s="121" t="s">
        <v>14</v>
      </c>
      <c r="J11" s="121" t="s">
        <v>14</v>
      </c>
      <c r="K11" s="121" t="s">
        <v>14</v>
      </c>
      <c r="L11" s="121" t="s">
        <v>14</v>
      </c>
      <c r="M11" s="121">
        <v>18.286386489868164</v>
      </c>
      <c r="N11" s="121" t="s">
        <v>14</v>
      </c>
      <c r="O11" s="118">
        <v>18.286386489868164</v>
      </c>
      <c r="Q11" s="109"/>
      <c r="R11" s="109"/>
      <c r="S11" s="110"/>
      <c r="T11" s="110"/>
      <c r="U11" s="111"/>
      <c r="V11" s="111"/>
    </row>
    <row r="12" spans="1:22" ht="12.75" customHeight="1" x14ac:dyDescent="0.2">
      <c r="A12" s="136" t="s">
        <v>141</v>
      </c>
      <c r="B12" s="121" t="s">
        <v>14</v>
      </c>
      <c r="C12" s="121">
        <v>12.746370315551758</v>
      </c>
      <c r="D12" s="121" t="s">
        <v>14</v>
      </c>
      <c r="E12" s="121" t="s">
        <v>14</v>
      </c>
      <c r="F12" s="121" t="s">
        <v>14</v>
      </c>
      <c r="G12" s="121" t="s">
        <v>14</v>
      </c>
      <c r="H12" s="121" t="s">
        <v>14</v>
      </c>
      <c r="I12" s="121" t="s">
        <v>14</v>
      </c>
      <c r="J12" s="121" t="s">
        <v>14</v>
      </c>
      <c r="K12" s="121" t="s">
        <v>14</v>
      </c>
      <c r="L12" s="121" t="s">
        <v>14</v>
      </c>
      <c r="M12" s="121" t="s">
        <v>14</v>
      </c>
      <c r="N12" s="121" t="s">
        <v>14</v>
      </c>
      <c r="O12" s="118">
        <v>12.746370315551758</v>
      </c>
      <c r="Q12" s="109"/>
      <c r="R12" s="109"/>
      <c r="S12" s="110"/>
      <c r="T12" s="110"/>
      <c r="U12" s="111"/>
      <c r="V12" s="111"/>
    </row>
    <row r="13" spans="1:22" ht="12.75" customHeight="1" x14ac:dyDescent="0.2">
      <c r="A13" s="136" t="s">
        <v>142</v>
      </c>
      <c r="B13" s="121">
        <v>15.05351197719574</v>
      </c>
      <c r="C13" s="121" t="s">
        <v>14</v>
      </c>
      <c r="D13" s="121">
        <v>155.81602561473846</v>
      </c>
      <c r="E13" s="121" t="s">
        <v>14</v>
      </c>
      <c r="F13" s="121">
        <v>23.910001754760742</v>
      </c>
      <c r="G13" s="121" t="s">
        <v>14</v>
      </c>
      <c r="H13" s="121" t="s">
        <v>14</v>
      </c>
      <c r="I13" s="121" t="s">
        <v>14</v>
      </c>
      <c r="J13" s="121" t="s">
        <v>14</v>
      </c>
      <c r="K13" s="121" t="s">
        <v>14</v>
      </c>
      <c r="L13" s="121" t="s">
        <v>14</v>
      </c>
      <c r="M13" s="121" t="s">
        <v>14</v>
      </c>
      <c r="N13" s="121" t="s">
        <v>14</v>
      </c>
      <c r="O13" s="118">
        <v>194.77953934669495</v>
      </c>
      <c r="Q13" s="109"/>
      <c r="R13" s="109"/>
      <c r="S13" s="111"/>
      <c r="T13" s="111"/>
      <c r="U13" s="111"/>
      <c r="V13" s="111"/>
    </row>
    <row r="14" spans="1:22" ht="12.75" customHeight="1" x14ac:dyDescent="0.2">
      <c r="A14" s="136" t="s">
        <v>143</v>
      </c>
      <c r="B14" s="121" t="s">
        <v>14</v>
      </c>
      <c r="C14" s="121" t="s">
        <v>14</v>
      </c>
      <c r="D14" s="121" t="s">
        <v>14</v>
      </c>
      <c r="E14" s="121" t="s">
        <v>14</v>
      </c>
      <c r="F14" s="121" t="s">
        <v>14</v>
      </c>
      <c r="G14" s="121" t="s">
        <v>14</v>
      </c>
      <c r="H14" s="121" t="s">
        <v>14</v>
      </c>
      <c r="I14" s="121" t="s">
        <v>14</v>
      </c>
      <c r="J14" s="121" t="s">
        <v>14</v>
      </c>
      <c r="K14" s="121">
        <v>261.7432861328125</v>
      </c>
      <c r="L14" s="121" t="s">
        <v>14</v>
      </c>
      <c r="M14" s="121" t="s">
        <v>14</v>
      </c>
      <c r="N14" s="121" t="s">
        <v>14</v>
      </c>
      <c r="O14" s="118">
        <v>261.7432861328125</v>
      </c>
      <c r="Q14" s="109"/>
      <c r="R14" s="109"/>
      <c r="S14" s="109"/>
      <c r="T14" s="109"/>
      <c r="U14" s="109"/>
      <c r="V14" s="123"/>
    </row>
    <row r="15" spans="1:22" ht="12.75" customHeight="1" x14ac:dyDescent="0.2">
      <c r="A15" s="136" t="s">
        <v>144</v>
      </c>
      <c r="B15" s="121" t="s">
        <v>14</v>
      </c>
      <c r="C15" s="121">
        <v>29.406192779541016</v>
      </c>
      <c r="D15" s="121">
        <v>32.718613147735596</v>
      </c>
      <c r="E15" s="121" t="s">
        <v>14</v>
      </c>
      <c r="F15" s="121" t="s">
        <v>14</v>
      </c>
      <c r="G15" s="121" t="s">
        <v>14</v>
      </c>
      <c r="H15" s="121" t="s">
        <v>14</v>
      </c>
      <c r="I15" s="121" t="s">
        <v>14</v>
      </c>
      <c r="J15" s="121" t="s">
        <v>14</v>
      </c>
      <c r="K15" s="121" t="s">
        <v>14</v>
      </c>
      <c r="L15" s="121" t="s">
        <v>14</v>
      </c>
      <c r="M15" s="121" t="s">
        <v>14</v>
      </c>
      <c r="N15" s="121" t="s">
        <v>14</v>
      </c>
      <c r="O15" s="118">
        <v>62.124805927276611</v>
      </c>
      <c r="Q15" s="109"/>
      <c r="R15" s="109"/>
      <c r="S15" s="109"/>
      <c r="T15" s="109"/>
      <c r="U15" s="109"/>
      <c r="V15" s="123"/>
    </row>
    <row r="16" spans="1:22" ht="12.75" customHeight="1" x14ac:dyDescent="0.2">
      <c r="A16" s="136" t="s">
        <v>145</v>
      </c>
      <c r="B16" s="121" t="s">
        <v>14</v>
      </c>
      <c r="C16" s="121">
        <v>3.1395001411437988</v>
      </c>
      <c r="D16" s="121" t="s">
        <v>14</v>
      </c>
      <c r="E16" s="121" t="s">
        <v>14</v>
      </c>
      <c r="F16" s="121" t="s">
        <v>14</v>
      </c>
      <c r="G16" s="121" t="s">
        <v>14</v>
      </c>
      <c r="H16" s="121" t="s">
        <v>14</v>
      </c>
      <c r="I16" s="121" t="s">
        <v>14</v>
      </c>
      <c r="J16" s="121" t="s">
        <v>14</v>
      </c>
      <c r="K16" s="121" t="s">
        <v>14</v>
      </c>
      <c r="L16" s="121" t="s">
        <v>14</v>
      </c>
      <c r="M16" s="121" t="s">
        <v>14</v>
      </c>
      <c r="N16" s="121" t="s">
        <v>14</v>
      </c>
      <c r="O16" s="118">
        <v>3.1395001411437988</v>
      </c>
      <c r="Q16" s="109"/>
      <c r="R16" s="109"/>
      <c r="S16" s="109"/>
      <c r="T16" s="109"/>
      <c r="U16" s="109"/>
      <c r="V16" s="123"/>
    </row>
    <row r="17" spans="1:22" ht="12.75" customHeight="1" x14ac:dyDescent="0.2">
      <c r="A17" s="136" t="s">
        <v>146</v>
      </c>
      <c r="B17" s="121" t="s">
        <v>14</v>
      </c>
      <c r="C17" s="121" t="s">
        <v>14</v>
      </c>
      <c r="D17" s="121" t="s">
        <v>14</v>
      </c>
      <c r="E17" s="121" t="s">
        <v>14</v>
      </c>
      <c r="F17" s="121" t="s">
        <v>14</v>
      </c>
      <c r="G17" s="121" t="s">
        <v>14</v>
      </c>
      <c r="H17" s="121" t="s">
        <v>14</v>
      </c>
      <c r="I17" s="121" t="s">
        <v>14</v>
      </c>
      <c r="J17" s="121" t="s">
        <v>14</v>
      </c>
      <c r="K17" s="121" t="s">
        <v>14</v>
      </c>
      <c r="L17" s="121">
        <v>45.567436218261719</v>
      </c>
      <c r="M17" s="121" t="s">
        <v>14</v>
      </c>
      <c r="N17" s="121" t="s">
        <v>14</v>
      </c>
      <c r="O17" s="118">
        <v>45.567436218261719</v>
      </c>
      <c r="Q17" s="109"/>
      <c r="R17" s="109"/>
      <c r="S17" s="109"/>
      <c r="T17" s="109"/>
      <c r="U17" s="109"/>
      <c r="V17" s="123"/>
    </row>
    <row r="18" spans="1:22" ht="12.75" customHeight="1" x14ac:dyDescent="0.2">
      <c r="A18" s="136" t="s">
        <v>147</v>
      </c>
      <c r="B18" s="121" t="s">
        <v>14</v>
      </c>
      <c r="C18" s="121" t="s">
        <v>14</v>
      </c>
      <c r="D18" s="121" t="s">
        <v>14</v>
      </c>
      <c r="E18" s="121" t="s">
        <v>14</v>
      </c>
      <c r="F18" s="121" t="s">
        <v>14</v>
      </c>
      <c r="G18" s="121">
        <v>224.32463455200195</v>
      </c>
      <c r="H18" s="121">
        <v>368.83903503417969</v>
      </c>
      <c r="I18" s="121">
        <v>19.590127944946289</v>
      </c>
      <c r="J18" s="121" t="s">
        <v>14</v>
      </c>
      <c r="K18" s="121">
        <v>79.192512512207031</v>
      </c>
      <c r="L18" s="121">
        <v>19.362205505371094</v>
      </c>
      <c r="M18" s="121" t="s">
        <v>14</v>
      </c>
      <c r="N18" s="121" t="s">
        <v>14</v>
      </c>
      <c r="O18" s="118">
        <v>711.30851554870605</v>
      </c>
      <c r="Q18" s="109"/>
      <c r="R18" s="109"/>
      <c r="S18" s="109"/>
      <c r="T18" s="109"/>
      <c r="U18" s="109"/>
      <c r="V18" s="123"/>
    </row>
    <row r="19" spans="1:22" ht="12.75" customHeight="1" x14ac:dyDescent="0.2">
      <c r="A19" s="136" t="s">
        <v>148</v>
      </c>
      <c r="B19" s="121" t="s">
        <v>14</v>
      </c>
      <c r="C19" s="121" t="s">
        <v>14</v>
      </c>
      <c r="D19" s="121" t="s">
        <v>14</v>
      </c>
      <c r="E19" s="121" t="s">
        <v>14</v>
      </c>
      <c r="F19" s="121" t="s">
        <v>14</v>
      </c>
      <c r="G19" s="121">
        <v>16.319530785083771</v>
      </c>
      <c r="H19" s="121">
        <v>3.3353621959686279</v>
      </c>
      <c r="I19" s="121" t="s">
        <v>14</v>
      </c>
      <c r="J19" s="121" t="s">
        <v>14</v>
      </c>
      <c r="K19" s="121">
        <v>192.88346707820892</v>
      </c>
      <c r="L19" s="121">
        <v>28.512193500995636</v>
      </c>
      <c r="M19" s="121" t="s">
        <v>14</v>
      </c>
      <c r="N19" s="121">
        <v>83.276460111141205</v>
      </c>
      <c r="O19" s="118">
        <v>324.32701367139816</v>
      </c>
      <c r="Q19" s="109"/>
      <c r="R19" s="109"/>
      <c r="S19" s="109"/>
      <c r="T19" s="109"/>
      <c r="U19" s="109"/>
      <c r="V19" s="123"/>
    </row>
    <row r="20" spans="1:22" ht="12.75" customHeight="1" x14ac:dyDescent="0.2">
      <c r="A20" s="136" t="s">
        <v>149</v>
      </c>
      <c r="B20" s="121" t="s">
        <v>14</v>
      </c>
      <c r="C20" s="121" t="s">
        <v>14</v>
      </c>
      <c r="D20" s="121" t="s">
        <v>14</v>
      </c>
      <c r="E20" s="121" t="s">
        <v>14</v>
      </c>
      <c r="F20" s="121" t="s">
        <v>14</v>
      </c>
      <c r="G20" s="121">
        <v>83.234676361083984</v>
      </c>
      <c r="H20" s="121" t="s">
        <v>14</v>
      </c>
      <c r="I20" s="121" t="s">
        <v>14</v>
      </c>
      <c r="J20" s="121" t="s">
        <v>14</v>
      </c>
      <c r="K20" s="121">
        <v>402.28824400901794</v>
      </c>
      <c r="L20" s="121">
        <v>50.394789695739746</v>
      </c>
      <c r="M20" s="121" t="s">
        <v>14</v>
      </c>
      <c r="N20" s="121">
        <v>338.13313627243042</v>
      </c>
      <c r="O20" s="118">
        <v>874.05084633827209</v>
      </c>
      <c r="Q20" s="109"/>
      <c r="R20" s="109"/>
      <c r="S20" s="109"/>
      <c r="T20" s="109"/>
      <c r="U20" s="109"/>
      <c r="V20" s="123"/>
    </row>
    <row r="21" spans="1:22" ht="12.75" customHeight="1" x14ac:dyDescent="0.2">
      <c r="A21" s="136" t="s">
        <v>150</v>
      </c>
      <c r="B21" s="121" t="s">
        <v>14</v>
      </c>
      <c r="C21" s="121" t="s">
        <v>14</v>
      </c>
      <c r="D21" s="121" t="s">
        <v>14</v>
      </c>
      <c r="E21" s="121" t="s">
        <v>14</v>
      </c>
      <c r="F21" s="121" t="s">
        <v>14</v>
      </c>
      <c r="G21" s="121" t="s">
        <v>14</v>
      </c>
      <c r="H21" s="121" t="s">
        <v>14</v>
      </c>
      <c r="I21" s="121" t="s">
        <v>14</v>
      </c>
      <c r="J21" s="121" t="s">
        <v>14</v>
      </c>
      <c r="K21" s="121">
        <v>47.067333221435547</v>
      </c>
      <c r="L21" s="121" t="s">
        <v>14</v>
      </c>
      <c r="M21" s="121" t="s">
        <v>14</v>
      </c>
      <c r="N21" s="121" t="s">
        <v>14</v>
      </c>
      <c r="O21" s="118">
        <v>47.067333221435547</v>
      </c>
      <c r="Q21" s="109"/>
      <c r="R21" s="109"/>
      <c r="S21" s="109"/>
      <c r="T21" s="109"/>
      <c r="U21" s="109"/>
      <c r="V21" s="123"/>
    </row>
    <row r="22" spans="1:22" ht="12.75" customHeight="1" x14ac:dyDescent="0.2">
      <c r="A22" s="136" t="s">
        <v>151</v>
      </c>
      <c r="B22" s="121" t="s">
        <v>14</v>
      </c>
      <c r="C22" s="121" t="s">
        <v>14</v>
      </c>
      <c r="D22" s="121" t="s">
        <v>14</v>
      </c>
      <c r="E22" s="121" t="s">
        <v>14</v>
      </c>
      <c r="F22" s="121" t="s">
        <v>14</v>
      </c>
      <c r="G22" s="121" t="s">
        <v>14</v>
      </c>
      <c r="H22" s="121" t="s">
        <v>14</v>
      </c>
      <c r="I22" s="121" t="s">
        <v>14</v>
      </c>
      <c r="J22" s="121" t="s">
        <v>14</v>
      </c>
      <c r="K22" s="121" t="s">
        <v>14</v>
      </c>
      <c r="L22" s="121" t="s">
        <v>14</v>
      </c>
      <c r="M22" s="121" t="s">
        <v>14</v>
      </c>
      <c r="N22" s="121">
        <v>133.59621614217758</v>
      </c>
      <c r="O22" s="118">
        <v>133.59621614217758</v>
      </c>
      <c r="Q22" s="109"/>
      <c r="R22" s="109"/>
      <c r="S22" s="109"/>
      <c r="T22" s="109"/>
      <c r="U22" s="109"/>
      <c r="V22" s="123"/>
    </row>
    <row r="23" spans="1:22" ht="12.75" customHeight="1" x14ac:dyDescent="0.2">
      <c r="A23" s="136" t="s">
        <v>152</v>
      </c>
      <c r="B23" s="121" t="s">
        <v>14</v>
      </c>
      <c r="C23" s="121" t="s">
        <v>14</v>
      </c>
      <c r="D23" s="121" t="s">
        <v>14</v>
      </c>
      <c r="E23" s="121" t="s">
        <v>14</v>
      </c>
      <c r="F23" s="121" t="s">
        <v>14</v>
      </c>
      <c r="G23" s="121" t="s">
        <v>14</v>
      </c>
      <c r="H23" s="121" t="s">
        <v>14</v>
      </c>
      <c r="I23" s="121" t="s">
        <v>14</v>
      </c>
      <c r="J23" s="121" t="s">
        <v>14</v>
      </c>
      <c r="K23" s="121" t="s">
        <v>14</v>
      </c>
      <c r="L23" s="121" t="s">
        <v>14</v>
      </c>
      <c r="M23" s="121">
        <v>275.28156089782715</v>
      </c>
      <c r="N23" s="121" t="s">
        <v>14</v>
      </c>
      <c r="O23" s="118">
        <v>275.28156089782715</v>
      </c>
      <c r="Q23" s="109"/>
      <c r="R23" s="109"/>
      <c r="S23" s="109"/>
      <c r="T23" s="109"/>
      <c r="U23" s="123"/>
      <c r="V23" s="123"/>
    </row>
    <row r="24" spans="1:22" ht="12.75" customHeight="1" x14ac:dyDescent="0.2">
      <c r="A24" s="136" t="s">
        <v>153</v>
      </c>
      <c r="B24" s="121" t="s">
        <v>14</v>
      </c>
      <c r="C24" s="121" t="s">
        <v>14</v>
      </c>
      <c r="D24" s="121">
        <v>449.10398101806641</v>
      </c>
      <c r="E24" s="121" t="s">
        <v>14</v>
      </c>
      <c r="F24" s="121">
        <v>79.700004577636719</v>
      </c>
      <c r="G24" s="121" t="s">
        <v>14</v>
      </c>
      <c r="H24" s="121" t="s">
        <v>14</v>
      </c>
      <c r="I24" s="121" t="s">
        <v>14</v>
      </c>
      <c r="J24" s="121" t="s">
        <v>14</v>
      </c>
      <c r="K24" s="121" t="s">
        <v>14</v>
      </c>
      <c r="L24" s="121" t="s">
        <v>14</v>
      </c>
      <c r="M24" s="121" t="s">
        <v>14</v>
      </c>
      <c r="N24" s="121" t="s">
        <v>14</v>
      </c>
      <c r="O24" s="118">
        <v>528.80398559570313</v>
      </c>
      <c r="Q24" s="109"/>
      <c r="R24" s="109"/>
      <c r="S24" s="109"/>
      <c r="T24" s="109"/>
      <c r="U24" s="109"/>
      <c r="V24" s="123"/>
    </row>
    <row r="25" spans="1:22" ht="12.75" customHeight="1" x14ac:dyDescent="0.2">
      <c r="A25" s="136" t="s">
        <v>154</v>
      </c>
      <c r="B25" s="121" t="s">
        <v>14</v>
      </c>
      <c r="C25" s="121" t="s">
        <v>14</v>
      </c>
      <c r="D25" s="121" t="s">
        <v>14</v>
      </c>
      <c r="E25" s="121" t="s">
        <v>14</v>
      </c>
      <c r="F25" s="121" t="s">
        <v>14</v>
      </c>
      <c r="G25" s="121" t="s">
        <v>14</v>
      </c>
      <c r="H25" s="121" t="s">
        <v>14</v>
      </c>
      <c r="I25" s="121" t="s">
        <v>14</v>
      </c>
      <c r="J25" s="121" t="s">
        <v>14</v>
      </c>
      <c r="K25" s="121">
        <v>3.6597527265548706</v>
      </c>
      <c r="L25" s="121">
        <v>0.62125446647405624</v>
      </c>
      <c r="M25" s="121" t="s">
        <v>14</v>
      </c>
      <c r="N25" s="121" t="s">
        <v>14</v>
      </c>
      <c r="O25" s="118">
        <v>4.2810071930289268</v>
      </c>
      <c r="Q25" s="109"/>
      <c r="R25" s="109"/>
      <c r="S25" s="109"/>
      <c r="T25" s="109"/>
      <c r="U25" s="109"/>
      <c r="V25" s="123"/>
    </row>
    <row r="26" spans="1:22" ht="12.75" customHeight="1" x14ac:dyDescent="0.2">
      <c r="A26" s="136" t="s">
        <v>155</v>
      </c>
      <c r="B26" s="121" t="s">
        <v>14</v>
      </c>
      <c r="C26" s="121" t="s">
        <v>14</v>
      </c>
      <c r="D26" s="121" t="s">
        <v>14</v>
      </c>
      <c r="E26" s="121" t="s">
        <v>14</v>
      </c>
      <c r="F26" s="121" t="s">
        <v>14</v>
      </c>
      <c r="G26" s="121">
        <v>27.981050848960876</v>
      </c>
      <c r="H26" s="121" t="s">
        <v>14</v>
      </c>
      <c r="I26" s="121" t="s">
        <v>14</v>
      </c>
      <c r="J26" s="121" t="s">
        <v>14</v>
      </c>
      <c r="K26" s="121">
        <v>18.839337348937988</v>
      </c>
      <c r="L26" s="121" t="s">
        <v>14</v>
      </c>
      <c r="M26" s="121" t="s">
        <v>14</v>
      </c>
      <c r="N26" s="121" t="s">
        <v>14</v>
      </c>
      <c r="O26" s="118">
        <v>46.820388197898865</v>
      </c>
      <c r="Q26" s="109"/>
      <c r="R26" s="109"/>
      <c r="S26" s="109"/>
      <c r="T26" s="109"/>
      <c r="U26" s="109"/>
      <c r="V26" s="123"/>
    </row>
    <row r="27" spans="1:22" ht="12.75" customHeight="1" x14ac:dyDescent="0.2">
      <c r="A27" s="136" t="s">
        <v>156</v>
      </c>
      <c r="B27" s="121" t="s">
        <v>14</v>
      </c>
      <c r="C27" s="121" t="s">
        <v>14</v>
      </c>
      <c r="D27" s="121" t="s">
        <v>14</v>
      </c>
      <c r="E27" s="121">
        <v>1.0945899486541748</v>
      </c>
      <c r="F27" s="121" t="s">
        <v>14</v>
      </c>
      <c r="G27" s="121">
        <v>28.441274911165237</v>
      </c>
      <c r="H27" s="121" t="s">
        <v>64</v>
      </c>
      <c r="I27" s="121">
        <v>0.51784349977970123</v>
      </c>
      <c r="J27" s="121">
        <v>1.1659759283065796</v>
      </c>
      <c r="K27" s="121">
        <v>8.9019852355122566</v>
      </c>
      <c r="L27" s="121" t="s">
        <v>64</v>
      </c>
      <c r="M27" s="121" t="s">
        <v>14</v>
      </c>
      <c r="N27" s="121">
        <v>15.134913796558976</v>
      </c>
      <c r="O27" s="118">
        <v>55.789877826347947</v>
      </c>
      <c r="Q27" s="109"/>
      <c r="R27" s="109"/>
      <c r="S27" s="109"/>
      <c r="T27" s="109"/>
      <c r="U27" s="109"/>
      <c r="V27" s="123"/>
    </row>
    <row r="28" spans="1:22" ht="12.75" customHeight="1" x14ac:dyDescent="0.2">
      <c r="A28" s="136" t="s">
        <v>157</v>
      </c>
      <c r="B28" s="121" t="s">
        <v>14</v>
      </c>
      <c r="C28" s="121" t="s">
        <v>14</v>
      </c>
      <c r="D28" s="121" t="s">
        <v>14</v>
      </c>
      <c r="E28" s="121" t="s">
        <v>14</v>
      </c>
      <c r="F28" s="121" t="s">
        <v>14</v>
      </c>
      <c r="G28" s="121" t="s">
        <v>14</v>
      </c>
      <c r="H28" s="121" t="s">
        <v>14</v>
      </c>
      <c r="I28" s="121">
        <v>2.1723406314849854</v>
      </c>
      <c r="J28" s="121" t="s">
        <v>14</v>
      </c>
      <c r="K28" s="121" t="s">
        <v>14</v>
      </c>
      <c r="L28" s="121" t="s">
        <v>14</v>
      </c>
      <c r="M28" s="121" t="s">
        <v>14</v>
      </c>
      <c r="N28" s="121">
        <v>4.9242443442344666</v>
      </c>
      <c r="O28" s="118">
        <v>7.0965849757194519</v>
      </c>
      <c r="Q28" s="109"/>
      <c r="R28" s="109"/>
      <c r="S28" s="109"/>
      <c r="T28" s="109"/>
      <c r="U28" s="109"/>
      <c r="V28" s="123"/>
    </row>
    <row r="29" spans="1:22" ht="12.75" customHeight="1" x14ac:dyDescent="0.2">
      <c r="A29" s="136" t="s">
        <v>158</v>
      </c>
      <c r="B29" s="121" t="s">
        <v>14</v>
      </c>
      <c r="C29" s="121" t="s">
        <v>14</v>
      </c>
      <c r="D29" s="121">
        <v>399.23954772949219</v>
      </c>
      <c r="E29" s="121" t="s">
        <v>14</v>
      </c>
      <c r="F29" s="121" t="s">
        <v>14</v>
      </c>
      <c r="G29" s="121" t="s">
        <v>14</v>
      </c>
      <c r="H29" s="121" t="s">
        <v>14</v>
      </c>
      <c r="I29" s="121" t="s">
        <v>14</v>
      </c>
      <c r="J29" s="121" t="s">
        <v>14</v>
      </c>
      <c r="K29" s="121" t="s">
        <v>14</v>
      </c>
      <c r="L29" s="121" t="s">
        <v>14</v>
      </c>
      <c r="M29" s="121" t="s">
        <v>14</v>
      </c>
      <c r="N29" s="121" t="s">
        <v>14</v>
      </c>
      <c r="O29" s="118">
        <v>399.23954772949219</v>
      </c>
      <c r="Q29" s="109"/>
      <c r="R29" s="109"/>
      <c r="S29" s="109"/>
      <c r="T29" s="109"/>
      <c r="U29" s="109"/>
      <c r="V29" s="123"/>
    </row>
    <row r="30" spans="1:22" ht="12.75" customHeight="1" x14ac:dyDescent="0.2">
      <c r="A30" s="136" t="s">
        <v>159</v>
      </c>
      <c r="B30" s="121" t="s">
        <v>14</v>
      </c>
      <c r="C30" s="121" t="s">
        <v>14</v>
      </c>
      <c r="D30" s="121" t="s">
        <v>14</v>
      </c>
      <c r="E30" s="121" t="s">
        <v>14</v>
      </c>
      <c r="F30" s="121" t="s">
        <v>14</v>
      </c>
      <c r="G30" s="121">
        <v>149.71026611328125</v>
      </c>
      <c r="H30" s="121" t="s">
        <v>14</v>
      </c>
      <c r="I30" s="121" t="s">
        <v>14</v>
      </c>
      <c r="J30" s="121" t="s">
        <v>14</v>
      </c>
      <c r="K30" s="121">
        <v>2229.0822257995605</v>
      </c>
      <c r="L30" s="121" t="s">
        <v>14</v>
      </c>
      <c r="M30" s="121" t="s">
        <v>14</v>
      </c>
      <c r="N30" s="121">
        <v>674.66292095184326</v>
      </c>
      <c r="O30" s="118">
        <v>3053.4554128646851</v>
      </c>
      <c r="Q30" s="109"/>
      <c r="R30" s="109"/>
      <c r="S30" s="109"/>
      <c r="T30" s="109"/>
      <c r="U30" s="109"/>
      <c r="V30" s="123"/>
    </row>
    <row r="31" spans="1:22" ht="12.75" customHeight="1" x14ac:dyDescent="0.2">
      <c r="A31" s="136" t="s">
        <v>160</v>
      </c>
      <c r="B31" s="121" t="s">
        <v>14</v>
      </c>
      <c r="C31" s="121" t="s">
        <v>14</v>
      </c>
      <c r="D31" s="121" t="s">
        <v>14</v>
      </c>
      <c r="E31" s="121" t="s">
        <v>14</v>
      </c>
      <c r="F31" s="121" t="s">
        <v>14</v>
      </c>
      <c r="G31" s="121" t="s">
        <v>14</v>
      </c>
      <c r="H31" s="121" t="s">
        <v>14</v>
      </c>
      <c r="I31" s="121" t="s">
        <v>14</v>
      </c>
      <c r="J31" s="121" t="s">
        <v>14</v>
      </c>
      <c r="K31" s="121">
        <v>122.54964303970337</v>
      </c>
      <c r="L31" s="121" t="s">
        <v>14</v>
      </c>
      <c r="M31" s="121" t="s">
        <v>14</v>
      </c>
      <c r="N31" s="121">
        <v>41.226141214370728</v>
      </c>
      <c r="O31" s="118">
        <v>163.7757842540741</v>
      </c>
      <c r="Q31" s="109"/>
      <c r="R31" s="109"/>
      <c r="S31" s="109"/>
      <c r="T31" s="109"/>
      <c r="U31" s="109"/>
      <c r="V31" s="123"/>
    </row>
    <row r="32" spans="1:22" ht="12.75" customHeight="1" x14ac:dyDescent="0.2">
      <c r="A32" s="136" t="s">
        <v>161</v>
      </c>
      <c r="B32" s="121" t="s">
        <v>14</v>
      </c>
      <c r="C32" s="121" t="s">
        <v>14</v>
      </c>
      <c r="D32" s="121" t="s">
        <v>14</v>
      </c>
      <c r="E32" s="121" t="s">
        <v>14</v>
      </c>
      <c r="F32" s="121" t="s">
        <v>14</v>
      </c>
      <c r="G32" s="121" t="s">
        <v>14</v>
      </c>
      <c r="H32" s="121" t="s">
        <v>14</v>
      </c>
      <c r="I32" s="121" t="s">
        <v>14</v>
      </c>
      <c r="J32" s="121" t="s">
        <v>14</v>
      </c>
      <c r="K32" s="121" t="s">
        <v>14</v>
      </c>
      <c r="L32" s="121" t="s">
        <v>14</v>
      </c>
      <c r="M32" s="121" t="s">
        <v>14</v>
      </c>
      <c r="N32" s="121">
        <v>0.31973141431808472</v>
      </c>
      <c r="O32" s="118">
        <v>0.31973141431808472</v>
      </c>
      <c r="Q32" s="123"/>
      <c r="R32" s="109"/>
      <c r="S32" s="123"/>
      <c r="T32" s="123"/>
      <c r="U32" s="123"/>
      <c r="V32" s="123"/>
    </row>
    <row r="33" spans="1:22" ht="12.75" customHeight="1" x14ac:dyDescent="0.2">
      <c r="A33" s="136" t="s">
        <v>162</v>
      </c>
      <c r="B33" s="121" t="s">
        <v>14</v>
      </c>
      <c r="C33" s="121" t="s">
        <v>14</v>
      </c>
      <c r="D33" s="121" t="s">
        <v>14</v>
      </c>
      <c r="E33" s="121" t="s">
        <v>14</v>
      </c>
      <c r="F33" s="121" t="s">
        <v>14</v>
      </c>
      <c r="G33" s="121">
        <v>642.68002653121948</v>
      </c>
      <c r="H33" s="121">
        <v>14.991776823997498</v>
      </c>
      <c r="I33" s="121">
        <v>32.015754222869873</v>
      </c>
      <c r="J33" s="121" t="s">
        <v>14</v>
      </c>
      <c r="K33" s="121">
        <v>134.05856227874756</v>
      </c>
      <c r="L33" s="121">
        <v>38.60721492767334</v>
      </c>
      <c r="M33" s="121" t="s">
        <v>14</v>
      </c>
      <c r="N33" s="121">
        <v>137.53568601608276</v>
      </c>
      <c r="O33" s="118">
        <v>999.88902080059052</v>
      </c>
      <c r="Q33" s="109"/>
      <c r="R33" s="109"/>
      <c r="S33" s="109"/>
      <c r="T33" s="109"/>
      <c r="U33" s="109"/>
      <c r="V33" s="123"/>
    </row>
    <row r="34" spans="1:22" ht="12.75" customHeight="1" x14ac:dyDescent="0.2">
      <c r="A34" s="136" t="s">
        <v>163</v>
      </c>
      <c r="B34" s="121" t="s">
        <v>14</v>
      </c>
      <c r="C34" s="121" t="s">
        <v>14</v>
      </c>
      <c r="D34" s="121" t="s">
        <v>14</v>
      </c>
      <c r="E34" s="121" t="s">
        <v>14</v>
      </c>
      <c r="F34" s="121" t="s">
        <v>14</v>
      </c>
      <c r="G34" s="121">
        <v>72.674982309341431</v>
      </c>
      <c r="H34" s="121">
        <v>9.6265392303466797</v>
      </c>
      <c r="I34" s="121" t="s">
        <v>14</v>
      </c>
      <c r="J34" s="121" t="s">
        <v>14</v>
      </c>
      <c r="K34" s="121" t="s">
        <v>14</v>
      </c>
      <c r="L34" s="121" t="s">
        <v>14</v>
      </c>
      <c r="M34" s="121" t="s">
        <v>14</v>
      </c>
      <c r="N34" s="121">
        <v>36.513799667358398</v>
      </c>
      <c r="O34" s="118">
        <v>118.81532120704651</v>
      </c>
      <c r="Q34" s="109"/>
      <c r="R34" s="109"/>
      <c r="S34" s="109"/>
      <c r="T34" s="109"/>
      <c r="U34" s="109"/>
      <c r="V34" s="123"/>
    </row>
    <row r="35" spans="1:22" ht="12.75" customHeight="1" x14ac:dyDescent="0.2">
      <c r="A35" s="136" t="s">
        <v>164</v>
      </c>
      <c r="B35" s="121" t="s">
        <v>14</v>
      </c>
      <c r="C35" s="121" t="s">
        <v>14</v>
      </c>
      <c r="D35" s="121" t="s">
        <v>14</v>
      </c>
      <c r="E35" s="121" t="s">
        <v>14</v>
      </c>
      <c r="F35" s="121" t="s">
        <v>14</v>
      </c>
      <c r="G35" s="121" t="s">
        <v>14</v>
      </c>
      <c r="H35" s="121" t="s">
        <v>14</v>
      </c>
      <c r="I35" s="121" t="s">
        <v>14</v>
      </c>
      <c r="J35" s="121" t="s">
        <v>14</v>
      </c>
      <c r="K35" s="121">
        <v>11.725344777107239</v>
      </c>
      <c r="L35" s="121" t="s">
        <v>14</v>
      </c>
      <c r="M35" s="121" t="s">
        <v>14</v>
      </c>
      <c r="N35" s="121" t="s">
        <v>14</v>
      </c>
      <c r="O35" s="118">
        <v>11.725344777107239</v>
      </c>
      <c r="Q35" s="109"/>
      <c r="R35" s="109"/>
      <c r="S35" s="109"/>
      <c r="T35" s="109"/>
      <c r="U35" s="109"/>
      <c r="V35" s="123"/>
    </row>
    <row r="36" spans="1:22" ht="12.75" customHeight="1" x14ac:dyDescent="0.2">
      <c r="A36" s="136" t="s">
        <v>165</v>
      </c>
      <c r="B36" s="121" t="s">
        <v>14</v>
      </c>
      <c r="C36" s="121" t="s">
        <v>14</v>
      </c>
      <c r="D36" s="121" t="s">
        <v>14</v>
      </c>
      <c r="E36" s="121" t="s">
        <v>14</v>
      </c>
      <c r="F36" s="121" t="s">
        <v>14</v>
      </c>
      <c r="G36" s="121" t="s">
        <v>14</v>
      </c>
      <c r="H36" s="121" t="s">
        <v>14</v>
      </c>
      <c r="I36" s="121" t="s">
        <v>14</v>
      </c>
      <c r="J36" s="121" t="s">
        <v>14</v>
      </c>
      <c r="K36" s="121">
        <v>18.221462249755859</v>
      </c>
      <c r="L36" s="121" t="s">
        <v>14</v>
      </c>
      <c r="M36" s="121" t="s">
        <v>14</v>
      </c>
      <c r="N36" s="121" t="s">
        <v>14</v>
      </c>
      <c r="O36" s="118">
        <v>18.221462249755859</v>
      </c>
      <c r="Q36" s="109"/>
      <c r="R36" s="109"/>
      <c r="S36" s="109"/>
      <c r="T36" s="109"/>
      <c r="U36" s="109"/>
      <c r="V36" s="123"/>
    </row>
    <row r="37" spans="1:22" ht="12.75" customHeight="1" x14ac:dyDescent="0.2">
      <c r="A37" s="136" t="s">
        <v>166</v>
      </c>
      <c r="B37" s="121" t="s">
        <v>14</v>
      </c>
      <c r="C37" s="121">
        <v>309.13153457641602</v>
      </c>
      <c r="D37" s="121">
        <v>143.03544235229492</v>
      </c>
      <c r="E37" s="121" t="s">
        <v>14</v>
      </c>
      <c r="F37" s="121" t="s">
        <v>14</v>
      </c>
      <c r="G37" s="121">
        <v>6462.3779058456421</v>
      </c>
      <c r="H37" s="121">
        <v>136.94770812988281</v>
      </c>
      <c r="I37" s="121">
        <v>161.70142555236816</v>
      </c>
      <c r="J37" s="121" t="s">
        <v>14</v>
      </c>
      <c r="K37" s="121">
        <v>3354.8818645477295</v>
      </c>
      <c r="L37" s="121">
        <v>316.24627590179443</v>
      </c>
      <c r="M37" s="121">
        <v>568.75595664978027</v>
      </c>
      <c r="N37" s="121">
        <v>3543.647891998291</v>
      </c>
      <c r="O37" s="118">
        <v>14996.726005554199</v>
      </c>
      <c r="Q37" s="109"/>
      <c r="R37" s="109"/>
      <c r="S37" s="109"/>
      <c r="T37" s="109"/>
      <c r="U37" s="109"/>
      <c r="V37" s="123"/>
    </row>
    <row r="38" spans="1:22" ht="12.75" customHeight="1" x14ac:dyDescent="0.2">
      <c r="A38" s="136" t="s">
        <v>167</v>
      </c>
      <c r="B38" s="121" t="s">
        <v>14</v>
      </c>
      <c r="C38" s="121" t="s">
        <v>14</v>
      </c>
      <c r="D38" s="121" t="s">
        <v>14</v>
      </c>
      <c r="E38" s="121" t="s">
        <v>14</v>
      </c>
      <c r="F38" s="121" t="s">
        <v>14</v>
      </c>
      <c r="G38" s="121" t="s">
        <v>14</v>
      </c>
      <c r="H38" s="121" t="s">
        <v>14</v>
      </c>
      <c r="I38" s="121" t="s">
        <v>14</v>
      </c>
      <c r="J38" s="121" t="s">
        <v>14</v>
      </c>
      <c r="K38" s="121" t="s">
        <v>14</v>
      </c>
      <c r="L38" s="121" t="s">
        <v>14</v>
      </c>
      <c r="M38" s="121">
        <v>34.838302612304688</v>
      </c>
      <c r="N38" s="121" t="s">
        <v>14</v>
      </c>
      <c r="O38" s="118">
        <v>34.838302612304688</v>
      </c>
      <c r="Q38" s="109"/>
      <c r="R38" s="109"/>
      <c r="S38" s="123"/>
      <c r="T38" s="123"/>
      <c r="U38" s="123"/>
      <c r="V38" s="123"/>
    </row>
    <row r="39" spans="1:22" ht="12.75" customHeight="1" x14ac:dyDescent="0.2">
      <c r="A39" s="136" t="s">
        <v>168</v>
      </c>
      <c r="B39" s="121" t="s">
        <v>14</v>
      </c>
      <c r="C39" s="121">
        <v>25.119140625</v>
      </c>
      <c r="D39" s="121" t="s">
        <v>14</v>
      </c>
      <c r="E39" s="121" t="s">
        <v>14</v>
      </c>
      <c r="F39" s="121" t="s">
        <v>14</v>
      </c>
      <c r="G39" s="121" t="s">
        <v>14</v>
      </c>
      <c r="H39" s="121" t="s">
        <v>14</v>
      </c>
      <c r="I39" s="121" t="s">
        <v>14</v>
      </c>
      <c r="J39" s="121" t="s">
        <v>14</v>
      </c>
      <c r="K39" s="121" t="s">
        <v>14</v>
      </c>
      <c r="L39" s="121" t="s">
        <v>14</v>
      </c>
      <c r="M39" s="121" t="s">
        <v>14</v>
      </c>
      <c r="N39" s="121" t="s">
        <v>14</v>
      </c>
      <c r="O39" s="118">
        <v>25.119140625</v>
      </c>
      <c r="Q39" s="109"/>
      <c r="R39" s="109"/>
      <c r="S39" s="109"/>
      <c r="T39" s="109"/>
      <c r="U39" s="109"/>
      <c r="V39" s="123"/>
    </row>
    <row r="40" spans="1:22" ht="12.75" customHeight="1" x14ac:dyDescent="0.2">
      <c r="A40" s="136" t="s">
        <v>169</v>
      </c>
      <c r="B40" s="121" t="s">
        <v>14</v>
      </c>
      <c r="C40" s="121" t="s">
        <v>14</v>
      </c>
      <c r="D40" s="121" t="s">
        <v>14</v>
      </c>
      <c r="E40" s="121" t="s">
        <v>14</v>
      </c>
      <c r="F40" s="121" t="s">
        <v>14</v>
      </c>
      <c r="G40" s="121" t="s">
        <v>14</v>
      </c>
      <c r="H40" s="121" t="s">
        <v>14</v>
      </c>
      <c r="I40" s="121" t="s">
        <v>14</v>
      </c>
      <c r="J40" s="121" t="s">
        <v>14</v>
      </c>
      <c r="K40" s="121" t="s">
        <v>14</v>
      </c>
      <c r="L40" s="121" t="s">
        <v>14</v>
      </c>
      <c r="M40" s="121" t="s">
        <v>14</v>
      </c>
      <c r="N40" s="121">
        <v>3.3246161937713623</v>
      </c>
      <c r="O40" s="118">
        <v>3.3246161937713623</v>
      </c>
      <c r="Q40" s="109"/>
      <c r="R40" s="109"/>
      <c r="S40" s="109"/>
      <c r="T40" s="109"/>
      <c r="U40" s="109"/>
      <c r="V40" s="123"/>
    </row>
    <row r="41" spans="1:22" s="8" customFormat="1" x14ac:dyDescent="0.2">
      <c r="A41" s="99"/>
      <c r="B41" s="124"/>
      <c r="C41" s="138"/>
      <c r="D41" s="138"/>
      <c r="E41" s="124"/>
      <c r="P41" s="94"/>
      <c r="Q41" s="94"/>
      <c r="R41" s="94"/>
    </row>
    <row r="42" spans="1:22" s="8" customFormat="1" x14ac:dyDescent="0.2">
      <c r="A42" s="99"/>
      <c r="C42" s="138"/>
      <c r="D42" s="138"/>
      <c r="P42" s="94"/>
      <c r="Q42" s="94"/>
      <c r="R42" s="94"/>
    </row>
    <row r="43" spans="1:22" s="8" customFormat="1" x14ac:dyDescent="0.2">
      <c r="A43" s="99"/>
      <c r="C43" s="138"/>
      <c r="D43" s="138"/>
      <c r="P43" s="94"/>
      <c r="Q43" s="94"/>
      <c r="R43" s="94"/>
    </row>
    <row r="44" spans="1:22" s="8" customFormat="1" x14ac:dyDescent="0.2">
      <c r="A44" s="99"/>
      <c r="B44" s="104"/>
      <c r="C44" s="125"/>
      <c r="D44" s="125"/>
      <c r="P44" s="94"/>
      <c r="Q44" s="94"/>
      <c r="R44" s="94"/>
    </row>
    <row r="45" spans="1:22" s="8" customFormat="1" x14ac:dyDescent="0.2">
      <c r="A45" s="99"/>
      <c r="B45" s="129"/>
      <c r="C45" s="125"/>
      <c r="D45" s="125"/>
      <c r="P45" s="94"/>
      <c r="Q45" s="94"/>
      <c r="R45" s="94"/>
    </row>
    <row r="46" spans="1:22" s="8" customFormat="1" x14ac:dyDescent="0.2">
      <c r="A46" s="99"/>
      <c r="B46" s="130"/>
      <c r="C46" s="125"/>
      <c r="D46" s="125"/>
      <c r="P46" s="94"/>
      <c r="Q46" s="94"/>
      <c r="R46" s="94"/>
    </row>
    <row r="47" spans="1:22" s="8" customFormat="1" x14ac:dyDescent="0.2">
      <c r="A47" s="133"/>
      <c r="B47" s="104"/>
      <c r="C47" s="132"/>
      <c r="D47" s="132"/>
      <c r="P47" s="94"/>
      <c r="Q47" s="94"/>
      <c r="R47" s="94"/>
    </row>
    <row r="48" spans="1:22" s="8" customFormat="1" x14ac:dyDescent="0.2">
      <c r="A48" s="99"/>
      <c r="B48" s="124"/>
      <c r="C48" s="125"/>
      <c r="D48" s="125"/>
      <c r="P48" s="94"/>
      <c r="Q48" s="94"/>
      <c r="R48" s="94"/>
    </row>
    <row r="49" spans="1:18" s="8" customFormat="1" x14ac:dyDescent="0.2">
      <c r="A49" s="99"/>
      <c r="B49" s="124"/>
      <c r="C49" s="125"/>
      <c r="D49" s="125"/>
      <c r="P49" s="94"/>
      <c r="Q49" s="94"/>
      <c r="R49" s="94"/>
    </row>
    <row r="50" spans="1:18" s="8" customFormat="1" x14ac:dyDescent="0.2">
      <c r="A50" s="99"/>
      <c r="B50" s="124"/>
      <c r="C50" s="125"/>
      <c r="D50" s="125"/>
      <c r="P50" s="94"/>
      <c r="Q50" s="94"/>
      <c r="R50" s="94"/>
    </row>
    <row r="51" spans="1:18" s="8" customFormat="1" x14ac:dyDescent="0.2">
      <c r="A51" s="99"/>
      <c r="B51" s="124"/>
      <c r="C51" s="125"/>
      <c r="D51" s="125"/>
      <c r="P51" s="94"/>
      <c r="Q51" s="94"/>
      <c r="R51" s="94"/>
    </row>
    <row r="52" spans="1:18" s="8" customFormat="1" x14ac:dyDescent="0.2">
      <c r="A52" s="99"/>
      <c r="B52" s="124"/>
      <c r="C52" s="125"/>
      <c r="D52" s="125"/>
      <c r="P52" s="94"/>
      <c r="Q52" s="94"/>
      <c r="R52" s="94"/>
    </row>
    <row r="53" spans="1:18" s="8" customFormat="1" x14ac:dyDescent="0.2">
      <c r="A53" s="99"/>
      <c r="B53" s="124"/>
      <c r="C53" s="125"/>
      <c r="D53" s="125"/>
      <c r="P53" s="94"/>
      <c r="Q53" s="94"/>
      <c r="R53" s="94"/>
    </row>
    <row r="54" spans="1:18" s="8" customFormat="1" x14ac:dyDescent="0.2">
      <c r="A54" s="99"/>
      <c r="B54" s="124"/>
      <c r="C54" s="125"/>
      <c r="D54" s="125"/>
      <c r="P54" s="94"/>
      <c r="Q54" s="94"/>
      <c r="R54" s="94"/>
    </row>
    <row r="55" spans="1:18" s="8" customFormat="1" x14ac:dyDescent="0.2">
      <c r="A55" s="99"/>
      <c r="B55" s="124"/>
      <c r="C55" s="125"/>
      <c r="D55" s="125"/>
      <c r="P55" s="94"/>
      <c r="Q55" s="94"/>
      <c r="R55" s="94"/>
    </row>
    <row r="56" spans="1:18" s="8" customFormat="1" x14ac:dyDescent="0.2">
      <c r="A56" s="99"/>
      <c r="B56" s="124"/>
      <c r="C56" s="125"/>
      <c r="D56" s="125"/>
      <c r="P56" s="94"/>
      <c r="Q56" s="94"/>
      <c r="R56" s="94"/>
    </row>
    <row r="57" spans="1:18" s="8" customFormat="1" x14ac:dyDescent="0.2">
      <c r="A57" s="99"/>
      <c r="B57" s="124"/>
      <c r="C57" s="125"/>
      <c r="D57" s="125"/>
      <c r="P57" s="94"/>
      <c r="Q57" s="94"/>
      <c r="R57" s="94"/>
    </row>
    <row r="58" spans="1:18" s="8" customFormat="1" x14ac:dyDescent="0.2">
      <c r="A58" s="99"/>
      <c r="B58" s="124"/>
      <c r="C58" s="125"/>
      <c r="D58" s="125"/>
      <c r="P58" s="94"/>
      <c r="Q58" s="94"/>
      <c r="R58" s="94"/>
    </row>
    <row r="59" spans="1:18" s="8" customFormat="1" x14ac:dyDescent="0.2">
      <c r="A59" s="99"/>
      <c r="B59" s="124"/>
      <c r="C59" s="125"/>
      <c r="D59" s="125"/>
      <c r="P59" s="94"/>
      <c r="Q59" s="94"/>
      <c r="R59" s="94"/>
    </row>
    <row r="60" spans="1:18" s="8" customFormat="1" x14ac:dyDescent="0.2">
      <c r="A60" s="99"/>
      <c r="B60" s="124"/>
      <c r="C60" s="125"/>
      <c r="D60" s="125"/>
      <c r="P60" s="94"/>
      <c r="Q60" s="94"/>
      <c r="R60" s="94"/>
    </row>
    <row r="61" spans="1:18" s="8" customFormat="1" x14ac:dyDescent="0.2">
      <c r="A61" s="99"/>
      <c r="B61" s="124"/>
      <c r="C61" s="125"/>
      <c r="D61" s="125"/>
      <c r="P61" s="94"/>
      <c r="Q61" s="94"/>
      <c r="R61" s="94"/>
    </row>
    <row r="62" spans="1:18" s="8" customFormat="1" ht="15" x14ac:dyDescent="0.3">
      <c r="A62" s="126"/>
      <c r="B62" s="127"/>
      <c r="C62" s="128"/>
      <c r="D62" s="128"/>
      <c r="P62" s="94"/>
      <c r="Q62" s="94"/>
      <c r="R62" s="94"/>
    </row>
    <row r="63" spans="1:18" s="8" customFormat="1" ht="15" x14ac:dyDescent="0.3">
      <c r="A63" s="126"/>
      <c r="B63" s="127"/>
      <c r="C63" s="128"/>
      <c r="D63" s="128"/>
      <c r="P63" s="94"/>
      <c r="Q63" s="94"/>
      <c r="R63" s="94"/>
    </row>
    <row r="64" spans="1:18" s="8" customFormat="1" x14ac:dyDescent="0.2">
      <c r="A64" s="99"/>
      <c r="C64" s="125"/>
      <c r="D64" s="125"/>
      <c r="P64" s="94"/>
      <c r="Q64" s="94"/>
      <c r="R64" s="94"/>
    </row>
    <row r="65" spans="1:18" s="8" customFormat="1" x14ac:dyDescent="0.2">
      <c r="A65" s="99"/>
      <c r="B65" s="124"/>
      <c r="C65" s="125"/>
      <c r="D65" s="125"/>
      <c r="P65" s="94"/>
      <c r="Q65" s="94"/>
      <c r="R65" s="94"/>
    </row>
    <row r="66" spans="1:18" s="8" customFormat="1" x14ac:dyDescent="0.2">
      <c r="A66" s="99"/>
      <c r="B66" s="124"/>
      <c r="C66" s="125"/>
      <c r="D66" s="125"/>
      <c r="P66" s="94"/>
      <c r="Q66" s="94"/>
      <c r="R66" s="94"/>
    </row>
    <row r="67" spans="1:18" s="8" customFormat="1" x14ac:dyDescent="0.2">
      <c r="A67" s="99"/>
      <c r="B67" s="124"/>
      <c r="C67" s="125"/>
      <c r="D67" s="125"/>
      <c r="P67" s="94"/>
      <c r="Q67" s="94"/>
      <c r="R67" s="94"/>
    </row>
    <row r="68" spans="1:18" s="8" customFormat="1" x14ac:dyDescent="0.2">
      <c r="A68" s="99"/>
      <c r="B68" s="124"/>
      <c r="C68" s="125"/>
      <c r="D68" s="125"/>
      <c r="P68" s="94"/>
      <c r="Q68" s="94"/>
      <c r="R68" s="94"/>
    </row>
    <row r="69" spans="1:18" s="8" customFormat="1" x14ac:dyDescent="0.2">
      <c r="A69" s="99"/>
      <c r="B69" s="124"/>
      <c r="C69" s="125"/>
      <c r="D69" s="125"/>
      <c r="P69" s="94"/>
      <c r="Q69" s="94"/>
      <c r="R69" s="94"/>
    </row>
    <row r="70" spans="1:18" s="8" customFormat="1" x14ac:dyDescent="0.2">
      <c r="A70" s="99"/>
      <c r="B70" s="129"/>
      <c r="C70" s="125"/>
      <c r="D70" s="125"/>
      <c r="P70" s="94"/>
      <c r="Q70" s="94"/>
      <c r="R70" s="94"/>
    </row>
    <row r="71" spans="1:18" s="8" customFormat="1" x14ac:dyDescent="0.2">
      <c r="A71" s="99"/>
      <c r="B71" s="130"/>
      <c r="C71" s="125"/>
      <c r="D71" s="125"/>
      <c r="P71" s="94"/>
      <c r="Q71" s="94"/>
      <c r="R71" s="94"/>
    </row>
    <row r="72" spans="1:18" s="8" customFormat="1" x14ac:dyDescent="0.2">
      <c r="A72" s="99"/>
      <c r="B72" s="131"/>
      <c r="C72" s="125"/>
      <c r="D72" s="125"/>
      <c r="P72" s="94"/>
      <c r="Q72" s="94"/>
      <c r="R72" s="94"/>
    </row>
    <row r="73" spans="1:18" s="8" customFormat="1" x14ac:dyDescent="0.2">
      <c r="A73" s="99"/>
      <c r="B73" s="104"/>
      <c r="C73" s="132"/>
      <c r="D73" s="132"/>
      <c r="P73" s="94"/>
      <c r="Q73" s="94"/>
      <c r="R73" s="94"/>
    </row>
    <row r="74" spans="1:18" s="8" customFormat="1" x14ac:dyDescent="0.2">
      <c r="A74" s="99"/>
      <c r="B74" s="124"/>
      <c r="C74" s="125"/>
      <c r="D74" s="125"/>
      <c r="P74" s="94"/>
      <c r="Q74" s="94"/>
      <c r="R74" s="94"/>
    </row>
    <row r="75" spans="1:18" s="8" customFormat="1" x14ac:dyDescent="0.2">
      <c r="A75" s="99"/>
      <c r="B75" s="124"/>
      <c r="C75" s="125"/>
      <c r="D75" s="125"/>
      <c r="P75" s="94"/>
      <c r="Q75" s="94"/>
      <c r="R75" s="94"/>
    </row>
    <row r="76" spans="1:18" s="8" customFormat="1" x14ac:dyDescent="0.2">
      <c r="A76" s="99"/>
      <c r="B76" s="124"/>
      <c r="C76" s="125"/>
      <c r="D76" s="125"/>
      <c r="P76" s="94"/>
      <c r="Q76" s="94"/>
      <c r="R76" s="94"/>
    </row>
    <row r="77" spans="1:18" s="8" customFormat="1" x14ac:dyDescent="0.2">
      <c r="A77" s="99"/>
      <c r="B77" s="124"/>
      <c r="C77" s="125"/>
      <c r="D77" s="125"/>
      <c r="P77" s="94"/>
      <c r="Q77" s="94"/>
      <c r="R77" s="94"/>
    </row>
    <row r="78" spans="1:18" s="8" customFormat="1" x14ac:dyDescent="0.2">
      <c r="A78" s="99"/>
      <c r="B78" s="124"/>
      <c r="C78" s="125"/>
      <c r="D78" s="125"/>
      <c r="P78" s="94"/>
      <c r="Q78" s="94"/>
      <c r="R78" s="94"/>
    </row>
    <row r="79" spans="1:18" s="8" customFormat="1" x14ac:dyDescent="0.2">
      <c r="A79" s="99"/>
      <c r="B79" s="124"/>
      <c r="C79" s="125"/>
      <c r="D79" s="125"/>
      <c r="P79" s="94"/>
      <c r="Q79" s="94"/>
      <c r="R79" s="94"/>
    </row>
    <row r="80" spans="1:18" s="8" customFormat="1" x14ac:dyDescent="0.2">
      <c r="A80" s="99"/>
      <c r="B80" s="124"/>
      <c r="C80" s="125"/>
      <c r="D80" s="125"/>
      <c r="P80" s="94"/>
      <c r="Q80" s="94"/>
      <c r="R80" s="94"/>
    </row>
    <row r="81" spans="1:18" s="8" customFormat="1" x14ac:dyDescent="0.2">
      <c r="A81" s="99"/>
      <c r="B81" s="124"/>
      <c r="C81" s="125"/>
      <c r="D81" s="125"/>
      <c r="P81" s="94"/>
      <c r="Q81" s="94"/>
      <c r="R81" s="94"/>
    </row>
    <row r="82" spans="1:18" s="8" customFormat="1" x14ac:dyDescent="0.2">
      <c r="A82" s="99"/>
      <c r="B82" s="124"/>
      <c r="C82" s="125"/>
      <c r="D82" s="125"/>
      <c r="P82" s="94"/>
      <c r="Q82" s="94"/>
      <c r="R82" s="94"/>
    </row>
    <row r="83" spans="1:18" s="8" customFormat="1" x14ac:dyDescent="0.2">
      <c r="A83" s="99"/>
      <c r="B83" s="124"/>
      <c r="C83" s="125"/>
      <c r="D83" s="125"/>
      <c r="P83" s="94"/>
      <c r="Q83" s="94"/>
      <c r="R83" s="94"/>
    </row>
    <row r="84" spans="1:18" s="8" customFormat="1" x14ac:dyDescent="0.2">
      <c r="A84" s="99"/>
      <c r="B84" s="124"/>
      <c r="C84" s="125"/>
      <c r="D84" s="125"/>
      <c r="P84" s="94"/>
      <c r="Q84" s="94"/>
      <c r="R84" s="94"/>
    </row>
    <row r="85" spans="1:18" s="8" customFormat="1" ht="15" x14ac:dyDescent="0.3">
      <c r="A85" s="126"/>
      <c r="B85" s="127"/>
      <c r="C85" s="128"/>
      <c r="D85" s="128"/>
      <c r="P85" s="94"/>
      <c r="Q85" s="94"/>
      <c r="R85" s="94"/>
    </row>
    <row r="86" spans="1:18" s="8" customFormat="1" ht="15" x14ac:dyDescent="0.3">
      <c r="A86" s="126"/>
      <c r="B86" s="127"/>
      <c r="C86" s="128"/>
      <c r="D86" s="128"/>
      <c r="P86" s="94"/>
      <c r="Q86" s="94"/>
      <c r="R86" s="94"/>
    </row>
    <row r="87" spans="1:18" s="8" customFormat="1" ht="15" x14ac:dyDescent="0.3">
      <c r="A87" s="126"/>
      <c r="B87" s="127"/>
      <c r="C87" s="128"/>
      <c r="D87" s="128"/>
      <c r="P87" s="94"/>
      <c r="Q87" s="94"/>
      <c r="R87" s="94"/>
    </row>
    <row r="88" spans="1:18" s="8" customFormat="1" ht="15" x14ac:dyDescent="0.3">
      <c r="A88" s="126"/>
      <c r="B88" s="127"/>
      <c r="C88" s="128"/>
      <c r="D88" s="128"/>
      <c r="P88" s="94"/>
      <c r="Q88" s="94"/>
      <c r="R88" s="94"/>
    </row>
    <row r="89" spans="1:18" s="8" customFormat="1" ht="15" x14ac:dyDescent="0.3">
      <c r="A89" s="126"/>
      <c r="B89" s="127"/>
      <c r="C89" s="128"/>
      <c r="D89" s="128"/>
      <c r="P89" s="94"/>
      <c r="Q89" s="94"/>
      <c r="R89" s="94"/>
    </row>
    <row r="90" spans="1:18" s="8" customFormat="1" x14ac:dyDescent="0.2">
      <c r="A90" s="99"/>
      <c r="B90" s="124"/>
      <c r="C90" s="125"/>
      <c r="D90" s="125"/>
      <c r="P90" s="94"/>
      <c r="Q90" s="94"/>
      <c r="R90" s="94"/>
    </row>
    <row r="91" spans="1:18" s="8" customFormat="1" x14ac:dyDescent="0.2">
      <c r="A91" s="99"/>
      <c r="B91" s="124"/>
      <c r="C91" s="125"/>
      <c r="D91" s="125"/>
      <c r="P91" s="94"/>
      <c r="Q91" s="94"/>
      <c r="R91" s="94"/>
    </row>
    <row r="92" spans="1:18" s="8" customFormat="1" x14ac:dyDescent="0.2">
      <c r="A92" s="99"/>
      <c r="B92" s="124"/>
      <c r="C92" s="125"/>
      <c r="D92" s="125"/>
      <c r="P92" s="94"/>
      <c r="Q92" s="94"/>
      <c r="R92" s="94"/>
    </row>
    <row r="93" spans="1:18" s="8" customFormat="1" x14ac:dyDescent="0.2">
      <c r="A93" s="99"/>
      <c r="P93" s="94"/>
      <c r="Q93" s="94"/>
      <c r="R93" s="94"/>
    </row>
    <row r="94" spans="1:18" s="8" customFormat="1" x14ac:dyDescent="0.2">
      <c r="A94" s="99"/>
      <c r="P94" s="94"/>
      <c r="Q94" s="94"/>
      <c r="R94" s="94"/>
    </row>
    <row r="95" spans="1:18" s="8" customFormat="1" x14ac:dyDescent="0.2">
      <c r="A95" s="99"/>
      <c r="P95" s="94"/>
      <c r="Q95" s="94"/>
      <c r="R95" s="94"/>
    </row>
    <row r="96" spans="1:18" s="8" customFormat="1" x14ac:dyDescent="0.2">
      <c r="A96" s="99"/>
      <c r="P96" s="94"/>
      <c r="Q96" s="94"/>
      <c r="R96" s="94"/>
    </row>
    <row r="97" spans="1:18" s="8" customFormat="1" x14ac:dyDescent="0.2">
      <c r="A97" s="133"/>
      <c r="P97" s="94"/>
      <c r="Q97" s="94"/>
      <c r="R97" s="94"/>
    </row>
    <row r="98" spans="1:18" s="8" customFormat="1" x14ac:dyDescent="0.2">
      <c r="B98" s="134"/>
      <c r="C98" s="134"/>
      <c r="D98" s="134"/>
      <c r="P98" s="94"/>
      <c r="Q98" s="94"/>
      <c r="R98" s="94"/>
    </row>
    <row r="99" spans="1:18" s="8" customFormat="1" x14ac:dyDescent="0.2">
      <c r="A99" s="99"/>
      <c r="B99" s="124"/>
      <c r="C99" s="125"/>
      <c r="D99" s="125"/>
      <c r="P99" s="94"/>
      <c r="Q99" s="94"/>
      <c r="R99" s="94"/>
    </row>
    <row r="100" spans="1:18" s="8" customFormat="1" x14ac:dyDescent="0.2">
      <c r="A100" s="99"/>
      <c r="B100" s="124"/>
      <c r="C100" s="125"/>
      <c r="D100" s="125"/>
      <c r="P100" s="94"/>
      <c r="Q100" s="94"/>
      <c r="R100" s="94"/>
    </row>
    <row r="101" spans="1:18" s="8" customFormat="1" x14ac:dyDescent="0.2">
      <c r="A101" s="99"/>
      <c r="B101" s="124"/>
      <c r="C101" s="125"/>
      <c r="D101" s="125"/>
      <c r="P101" s="94"/>
      <c r="Q101" s="94"/>
      <c r="R101" s="94"/>
    </row>
    <row r="102" spans="1:18" s="8" customFormat="1" x14ac:dyDescent="0.2">
      <c r="A102" s="99"/>
      <c r="B102" s="124"/>
      <c r="C102" s="125"/>
      <c r="D102" s="125"/>
      <c r="P102" s="94"/>
      <c r="Q102" s="94"/>
      <c r="R102" s="94"/>
    </row>
    <row r="103" spans="1:18" s="8" customFormat="1" x14ac:dyDescent="0.2">
      <c r="A103" s="99"/>
      <c r="B103" s="124"/>
      <c r="C103" s="125"/>
      <c r="D103" s="125"/>
      <c r="P103" s="94"/>
      <c r="Q103" s="94"/>
      <c r="R103" s="94"/>
    </row>
    <row r="104" spans="1:18" s="8" customFormat="1" x14ac:dyDescent="0.2">
      <c r="A104" s="99"/>
      <c r="B104" s="124"/>
      <c r="C104" s="125"/>
      <c r="D104" s="125"/>
      <c r="P104" s="94"/>
      <c r="Q104" s="94"/>
      <c r="R104" s="94"/>
    </row>
    <row r="105" spans="1:18" s="8" customFormat="1" x14ac:dyDescent="0.2">
      <c r="A105" s="99"/>
      <c r="B105" s="124"/>
      <c r="C105" s="125"/>
      <c r="D105" s="125"/>
      <c r="P105" s="94"/>
      <c r="Q105" s="94"/>
      <c r="R105" s="94"/>
    </row>
    <row r="106" spans="1:18" s="8" customFormat="1" x14ac:dyDescent="0.2">
      <c r="A106" s="99"/>
      <c r="B106" s="124"/>
      <c r="C106" s="125"/>
      <c r="D106" s="125"/>
      <c r="P106" s="94"/>
      <c r="Q106" s="94"/>
      <c r="R106" s="94"/>
    </row>
    <row r="107" spans="1:18" s="8" customFormat="1" x14ac:dyDescent="0.2">
      <c r="A107" s="99"/>
      <c r="B107" s="124"/>
      <c r="C107" s="125"/>
      <c r="D107" s="125"/>
      <c r="P107" s="94"/>
      <c r="Q107" s="94"/>
      <c r="R107" s="94"/>
    </row>
    <row r="108" spans="1:18" s="8" customFormat="1" x14ac:dyDescent="0.2">
      <c r="A108" s="99"/>
      <c r="B108" s="124"/>
      <c r="C108" s="125"/>
      <c r="D108" s="125"/>
      <c r="P108" s="94"/>
      <c r="Q108" s="94"/>
      <c r="R108" s="94"/>
    </row>
    <row r="109" spans="1:18" s="8" customFormat="1" x14ac:dyDescent="0.2">
      <c r="A109" s="99"/>
      <c r="B109" s="124"/>
      <c r="C109" s="125"/>
      <c r="D109" s="125"/>
      <c r="P109" s="94"/>
      <c r="Q109" s="94"/>
      <c r="R109" s="94"/>
    </row>
    <row r="110" spans="1:18" s="8" customFormat="1" x14ac:dyDescent="0.2">
      <c r="A110" s="99"/>
      <c r="C110" s="125"/>
      <c r="D110" s="125"/>
      <c r="P110" s="94"/>
      <c r="Q110" s="94"/>
      <c r="R110" s="94"/>
    </row>
    <row r="111" spans="1:18" s="8" customFormat="1" x14ac:dyDescent="0.2">
      <c r="A111" s="99"/>
      <c r="B111" s="124"/>
      <c r="C111" s="125"/>
      <c r="D111" s="125"/>
      <c r="P111" s="94"/>
      <c r="Q111" s="94"/>
      <c r="R111" s="94"/>
    </row>
    <row r="112" spans="1:18" s="8" customFormat="1" x14ac:dyDescent="0.2">
      <c r="A112" s="99"/>
      <c r="B112" s="124"/>
      <c r="C112" s="125"/>
      <c r="D112" s="125"/>
      <c r="P112" s="94"/>
      <c r="Q112" s="94"/>
      <c r="R112" s="94"/>
    </row>
    <row r="113" spans="1:18" s="8" customFormat="1" x14ac:dyDescent="0.2">
      <c r="A113" s="99"/>
      <c r="B113" s="124"/>
      <c r="C113" s="125"/>
      <c r="D113" s="125"/>
      <c r="P113" s="94"/>
      <c r="Q113" s="94"/>
      <c r="R113" s="94"/>
    </row>
    <row r="114" spans="1:18" s="8" customFormat="1" x14ac:dyDescent="0.2">
      <c r="A114" s="99"/>
      <c r="B114" s="124"/>
      <c r="C114" s="125"/>
      <c r="D114" s="125"/>
      <c r="P114" s="94"/>
      <c r="Q114" s="94"/>
      <c r="R114" s="94"/>
    </row>
    <row r="115" spans="1:18" s="8" customFormat="1" x14ac:dyDescent="0.2">
      <c r="A115" s="99"/>
      <c r="B115" s="124"/>
      <c r="C115" s="125"/>
      <c r="D115" s="125"/>
      <c r="P115" s="94"/>
      <c r="Q115" s="94"/>
      <c r="R115" s="94"/>
    </row>
    <row r="116" spans="1:18" s="8" customFormat="1" x14ac:dyDescent="0.2">
      <c r="A116" s="99"/>
      <c r="P116" s="94"/>
      <c r="Q116" s="94"/>
      <c r="R116" s="94"/>
    </row>
    <row r="117" spans="1:18" s="8" customFormat="1" x14ac:dyDescent="0.2">
      <c r="A117" s="99"/>
      <c r="P117" s="94"/>
      <c r="Q117" s="94"/>
      <c r="R117" s="94"/>
    </row>
    <row r="118" spans="1:18" s="8" customFormat="1" x14ac:dyDescent="0.2">
      <c r="A118" s="99"/>
      <c r="P118" s="94"/>
      <c r="Q118" s="94"/>
      <c r="R118" s="94"/>
    </row>
    <row r="119" spans="1:18" s="8" customFormat="1" x14ac:dyDescent="0.2">
      <c r="A119" s="99"/>
      <c r="P119" s="94"/>
      <c r="Q119" s="94"/>
      <c r="R119" s="94"/>
    </row>
    <row r="120" spans="1:18" s="8" customFormat="1" x14ac:dyDescent="0.2">
      <c r="P120" s="94"/>
      <c r="Q120" s="94"/>
      <c r="R120" s="94"/>
    </row>
    <row r="121" spans="1:18" s="8" customFormat="1" x14ac:dyDescent="0.2">
      <c r="P121" s="94"/>
      <c r="Q121" s="94"/>
      <c r="R121" s="94"/>
    </row>
    <row r="122" spans="1:18" s="8" customFormat="1" x14ac:dyDescent="0.2">
      <c r="A122" s="99"/>
      <c r="P122" s="94"/>
      <c r="Q122" s="94"/>
      <c r="R122" s="94"/>
    </row>
    <row r="123" spans="1:18" s="8" customFormat="1" x14ac:dyDescent="0.2">
      <c r="A123" s="99"/>
      <c r="P123" s="94"/>
      <c r="Q123" s="94"/>
      <c r="R123" s="94"/>
    </row>
    <row r="124" spans="1:18" s="8" customFormat="1" x14ac:dyDescent="0.2">
      <c r="A124" s="99"/>
      <c r="P124" s="94"/>
      <c r="Q124" s="94"/>
      <c r="R124" s="94"/>
    </row>
    <row r="125" spans="1:18" s="8" customFormat="1" x14ac:dyDescent="0.2">
      <c r="A125" s="99"/>
      <c r="P125" s="94"/>
      <c r="Q125" s="94"/>
      <c r="R125" s="94"/>
    </row>
    <row r="126" spans="1:18" s="8" customFormat="1" x14ac:dyDescent="0.2">
      <c r="A126" s="99"/>
      <c r="P126" s="94"/>
      <c r="Q126" s="94"/>
      <c r="R126" s="94"/>
    </row>
    <row r="127" spans="1:18" s="8" customFormat="1" x14ac:dyDescent="0.2">
      <c r="A127" s="99"/>
      <c r="P127" s="94"/>
      <c r="Q127" s="94"/>
      <c r="R127" s="94"/>
    </row>
    <row r="128" spans="1:18" s="8" customFormat="1" x14ac:dyDescent="0.2">
      <c r="A128" s="99"/>
      <c r="P128" s="94"/>
      <c r="Q128" s="94"/>
      <c r="R128" s="94"/>
    </row>
    <row r="129" spans="1:18" s="8" customFormat="1" x14ac:dyDescent="0.2">
      <c r="A129" s="99"/>
      <c r="P129" s="94"/>
      <c r="Q129" s="94"/>
      <c r="R129" s="94"/>
    </row>
    <row r="130" spans="1:18" s="8" customFormat="1" x14ac:dyDescent="0.2">
      <c r="A130" s="99"/>
      <c r="P130" s="94"/>
      <c r="Q130" s="94"/>
      <c r="R130" s="94"/>
    </row>
    <row r="131" spans="1:18" s="8" customFormat="1" x14ac:dyDescent="0.2">
      <c r="A131" s="99"/>
      <c r="P131" s="94"/>
      <c r="Q131" s="94"/>
      <c r="R131" s="94"/>
    </row>
    <row r="132" spans="1:18" s="8" customFormat="1" x14ac:dyDescent="0.2">
      <c r="A132" s="99"/>
      <c r="P132" s="94"/>
      <c r="Q132" s="94"/>
      <c r="R132" s="94"/>
    </row>
    <row r="133" spans="1:18" s="8" customFormat="1" x14ac:dyDescent="0.2">
      <c r="A133" s="99"/>
      <c r="P133" s="94"/>
      <c r="Q133" s="94"/>
      <c r="R133" s="94"/>
    </row>
    <row r="134" spans="1:18" s="8" customFormat="1" x14ac:dyDescent="0.2">
      <c r="A134" s="99"/>
      <c r="P134" s="94"/>
      <c r="Q134" s="94"/>
      <c r="R134" s="94"/>
    </row>
    <row r="135" spans="1:18" s="8" customFormat="1" x14ac:dyDescent="0.2">
      <c r="A135" s="99"/>
      <c r="P135" s="94"/>
      <c r="Q135" s="94"/>
      <c r="R135" s="94"/>
    </row>
    <row r="136" spans="1:18" s="8" customFormat="1" x14ac:dyDescent="0.2">
      <c r="A136" s="99"/>
      <c r="P136" s="94"/>
      <c r="Q136" s="94"/>
      <c r="R136" s="94"/>
    </row>
    <row r="137" spans="1:18" s="8" customFormat="1" x14ac:dyDescent="0.2">
      <c r="A137" s="99"/>
      <c r="P137" s="94"/>
      <c r="Q137" s="94"/>
      <c r="R137" s="94"/>
    </row>
    <row r="138" spans="1:18" s="8" customFormat="1" x14ac:dyDescent="0.2">
      <c r="A138" s="99"/>
      <c r="P138" s="94"/>
      <c r="Q138" s="94"/>
      <c r="R138" s="94"/>
    </row>
    <row r="139" spans="1:18" s="8" customFormat="1" x14ac:dyDescent="0.2">
      <c r="P139" s="94"/>
      <c r="Q139" s="94"/>
      <c r="R139" s="94"/>
    </row>
    <row r="140" spans="1:18" s="8" customFormat="1" x14ac:dyDescent="0.2">
      <c r="P140" s="94"/>
      <c r="Q140" s="94"/>
      <c r="R140" s="94"/>
    </row>
    <row r="141" spans="1:18" s="8" customFormat="1" x14ac:dyDescent="0.2">
      <c r="A141" s="99"/>
      <c r="P141" s="94"/>
      <c r="Q141" s="94"/>
      <c r="R141" s="94"/>
    </row>
    <row r="142" spans="1:18" s="8" customFormat="1" x14ac:dyDescent="0.2">
      <c r="A142" s="99"/>
      <c r="P142" s="94"/>
      <c r="Q142" s="94"/>
      <c r="R142" s="94"/>
    </row>
    <row r="143" spans="1:18" s="8" customFormat="1" x14ac:dyDescent="0.2">
      <c r="A143" s="99"/>
      <c r="P143" s="94"/>
      <c r="Q143" s="94"/>
      <c r="R143" s="94"/>
    </row>
    <row r="144" spans="1:18" s="8" customFormat="1" x14ac:dyDescent="0.2">
      <c r="A144" s="99"/>
      <c r="P144" s="94"/>
      <c r="Q144" s="94"/>
      <c r="R144" s="94"/>
    </row>
    <row r="145" spans="1:18" s="8" customFormat="1" x14ac:dyDescent="0.2">
      <c r="A145" s="99"/>
      <c r="P145" s="94"/>
      <c r="Q145" s="94"/>
      <c r="R145" s="94"/>
    </row>
    <row r="146" spans="1:18" s="8" customFormat="1" x14ac:dyDescent="0.2">
      <c r="A146" s="99"/>
      <c r="P146" s="94"/>
      <c r="Q146" s="94"/>
      <c r="R146" s="94"/>
    </row>
    <row r="147" spans="1:18" s="8" customFormat="1" x14ac:dyDescent="0.2">
      <c r="A147" s="99"/>
      <c r="P147" s="94"/>
      <c r="Q147" s="94"/>
      <c r="R147" s="94"/>
    </row>
    <row r="148" spans="1:18" s="8" customFormat="1" x14ac:dyDescent="0.2">
      <c r="A148" s="99"/>
      <c r="P148" s="94"/>
      <c r="Q148" s="94"/>
      <c r="R148" s="94"/>
    </row>
    <row r="149" spans="1:18" s="8" customFormat="1" x14ac:dyDescent="0.2">
      <c r="A149" s="99"/>
      <c r="P149" s="94"/>
      <c r="Q149" s="94"/>
      <c r="R149" s="94"/>
    </row>
    <row r="150" spans="1:18" s="8" customFormat="1" x14ac:dyDescent="0.2">
      <c r="A150" s="99"/>
      <c r="P150" s="94"/>
      <c r="Q150" s="94"/>
      <c r="R150" s="94"/>
    </row>
    <row r="151" spans="1:18" s="8" customFormat="1" x14ac:dyDescent="0.2">
      <c r="A151" s="99"/>
      <c r="P151" s="94"/>
      <c r="Q151" s="94"/>
      <c r="R151" s="94"/>
    </row>
    <row r="152" spans="1:18" s="8" customFormat="1" x14ac:dyDescent="0.2">
      <c r="A152" s="99"/>
      <c r="P152" s="94"/>
      <c r="Q152" s="94"/>
      <c r="R152" s="94"/>
    </row>
    <row r="153" spans="1:18" s="8" customFormat="1" x14ac:dyDescent="0.2">
      <c r="A153" s="99"/>
      <c r="P153" s="94"/>
      <c r="Q153" s="94"/>
      <c r="R153" s="94"/>
    </row>
    <row r="154" spans="1:18" s="8" customFormat="1" x14ac:dyDescent="0.2">
      <c r="A154" s="99"/>
      <c r="P154" s="94"/>
      <c r="Q154" s="94"/>
      <c r="R154" s="94"/>
    </row>
    <row r="155" spans="1:18" s="8" customFormat="1" x14ac:dyDescent="0.2">
      <c r="A155" s="99"/>
      <c r="P155" s="94"/>
      <c r="Q155" s="94"/>
      <c r="R155" s="94"/>
    </row>
    <row r="156" spans="1:18" s="8" customFormat="1" x14ac:dyDescent="0.2">
      <c r="A156" s="99"/>
      <c r="P156" s="94"/>
      <c r="Q156" s="94"/>
      <c r="R156" s="94"/>
    </row>
    <row r="157" spans="1:18" s="8" customFormat="1" x14ac:dyDescent="0.2">
      <c r="A157" s="99"/>
      <c r="P157" s="94"/>
      <c r="Q157" s="94"/>
      <c r="R157" s="94"/>
    </row>
    <row r="158" spans="1:18" s="8" customFormat="1" x14ac:dyDescent="0.2">
      <c r="P158" s="94"/>
      <c r="Q158" s="94"/>
      <c r="R158" s="94"/>
    </row>
    <row r="159" spans="1:18" s="8" customFormat="1" x14ac:dyDescent="0.2">
      <c r="P159" s="94"/>
      <c r="Q159" s="94"/>
      <c r="R159" s="94"/>
    </row>
    <row r="160" spans="1:18" s="8" customFormat="1" x14ac:dyDescent="0.2">
      <c r="A160" s="99"/>
      <c r="P160" s="94"/>
      <c r="Q160" s="94"/>
      <c r="R160" s="94"/>
    </row>
    <row r="161" spans="1:18" s="8" customFormat="1" x14ac:dyDescent="0.2">
      <c r="A161" s="99"/>
      <c r="P161" s="94"/>
      <c r="Q161" s="94"/>
      <c r="R161" s="94"/>
    </row>
    <row r="162" spans="1:18" s="8" customFormat="1" x14ac:dyDescent="0.2">
      <c r="A162" s="99"/>
      <c r="P162" s="94"/>
      <c r="Q162" s="94"/>
      <c r="R162" s="94"/>
    </row>
    <row r="163" spans="1:18" s="8" customFormat="1" x14ac:dyDescent="0.2">
      <c r="A163" s="99"/>
      <c r="P163" s="94"/>
      <c r="Q163" s="94"/>
      <c r="R163" s="94"/>
    </row>
    <row r="164" spans="1:18" s="8" customFormat="1" x14ac:dyDescent="0.2">
      <c r="A164" s="99"/>
      <c r="P164" s="94"/>
      <c r="Q164" s="94"/>
      <c r="R164" s="94"/>
    </row>
    <row r="165" spans="1:18" s="8" customFormat="1" x14ac:dyDescent="0.2">
      <c r="A165" s="99"/>
      <c r="P165" s="94"/>
      <c r="Q165" s="94"/>
      <c r="R165" s="94"/>
    </row>
    <row r="166" spans="1:18" s="8" customFormat="1" x14ac:dyDescent="0.2">
      <c r="A166" s="99"/>
      <c r="P166" s="94"/>
      <c r="Q166" s="94"/>
      <c r="R166" s="94"/>
    </row>
    <row r="167" spans="1:18" s="8" customFormat="1" x14ac:dyDescent="0.2">
      <c r="A167" s="99"/>
      <c r="P167" s="94"/>
      <c r="Q167" s="94"/>
      <c r="R167" s="94"/>
    </row>
    <row r="168" spans="1:18" s="8" customFormat="1" x14ac:dyDescent="0.2">
      <c r="A168" s="99"/>
      <c r="P168" s="94"/>
      <c r="Q168" s="94"/>
      <c r="R168" s="94"/>
    </row>
    <row r="169" spans="1:18" s="8" customFormat="1" x14ac:dyDescent="0.2">
      <c r="A169" s="99"/>
      <c r="P169" s="94"/>
      <c r="Q169" s="94"/>
      <c r="R169" s="94"/>
    </row>
    <row r="170" spans="1:18" s="8" customFormat="1" x14ac:dyDescent="0.2">
      <c r="A170" s="99"/>
      <c r="P170" s="94"/>
      <c r="Q170" s="94"/>
      <c r="R170" s="94"/>
    </row>
    <row r="171" spans="1:18" s="8" customFormat="1" x14ac:dyDescent="0.2">
      <c r="A171" s="99"/>
      <c r="P171" s="94"/>
      <c r="Q171" s="94"/>
      <c r="R171" s="94"/>
    </row>
    <row r="172" spans="1:18" s="8" customFormat="1" x14ac:dyDescent="0.2">
      <c r="A172" s="99"/>
      <c r="P172" s="94"/>
      <c r="Q172" s="94"/>
      <c r="R172" s="94"/>
    </row>
    <row r="173" spans="1:18" x14ac:dyDescent="0.2">
      <c r="A173" s="97"/>
    </row>
    <row r="174" spans="1:18" x14ac:dyDescent="0.2">
      <c r="A174" s="97"/>
    </row>
    <row r="175" spans="1:18" x14ac:dyDescent="0.2">
      <c r="A175" s="97"/>
    </row>
    <row r="176" spans="1:18" x14ac:dyDescent="0.2">
      <c r="A176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  <pageSetUpPr fitToPage="1"/>
  </sheetPr>
  <dimension ref="A1:V165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40" style="3" customWidth="1"/>
    <col min="2" max="2" width="8.5703125" style="3" customWidth="1"/>
    <col min="3" max="3" width="7.7109375" style="3" customWidth="1"/>
    <col min="4" max="4" width="8.7109375" style="3" customWidth="1"/>
    <col min="5" max="8" width="7.7109375" style="3" customWidth="1"/>
    <col min="9" max="9" width="10.2851562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7109375" style="8" customWidth="1"/>
    <col min="15" max="15" width="7.7109375" style="8" customWidth="1"/>
    <col min="16" max="20" width="9.140625" style="3"/>
    <col min="21" max="21" width="13.28515625" style="3" customWidth="1"/>
    <col min="22" max="22" width="17.28515625" style="3" customWidth="1"/>
    <col min="23" max="16384" width="9.140625" style="3"/>
  </cols>
  <sheetData>
    <row r="1" spans="1:22" ht="15" customHeight="1" x14ac:dyDescent="0.2">
      <c r="A1" s="149" t="s">
        <v>524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  <c r="P1" s="100"/>
      <c r="Q1" s="101"/>
      <c r="R1" s="101"/>
      <c r="S1" s="101"/>
      <c r="T1" s="101"/>
      <c r="U1" s="101"/>
      <c r="V1" s="101"/>
    </row>
    <row r="2" spans="1:22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5"/>
      <c r="Q2" s="101"/>
      <c r="R2" s="101"/>
      <c r="S2" s="101"/>
      <c r="T2" s="101"/>
      <c r="U2" s="101"/>
      <c r="V2" s="101"/>
    </row>
    <row r="3" spans="1:22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  <c r="P3" s="105"/>
      <c r="Q3" s="101"/>
      <c r="R3" s="101"/>
      <c r="S3" s="101"/>
      <c r="T3" s="101"/>
      <c r="U3" s="101"/>
      <c r="V3" s="101"/>
    </row>
    <row r="4" spans="1:22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5"/>
      <c r="Q4" s="101"/>
      <c r="R4" s="101"/>
      <c r="S4" s="101"/>
      <c r="T4" s="101"/>
      <c r="U4" s="101"/>
      <c r="V4" s="101"/>
    </row>
    <row r="5" spans="1:22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  <c r="P5" s="107"/>
      <c r="Q5" s="109"/>
      <c r="R5" s="109"/>
      <c r="S5" s="110"/>
      <c r="T5" s="110"/>
      <c r="U5" s="110"/>
      <c r="V5" s="111"/>
    </row>
    <row r="6" spans="1:22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09"/>
      <c r="R6" s="109"/>
      <c r="S6" s="110"/>
      <c r="T6" s="110"/>
      <c r="U6" s="110"/>
      <c r="V6" s="111"/>
    </row>
    <row r="7" spans="1:22" ht="19.5" customHeight="1" x14ac:dyDescent="0.3">
      <c r="A7" s="114" t="s">
        <v>53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07"/>
      <c r="Q7" s="109"/>
      <c r="R7" s="109"/>
      <c r="S7" s="110"/>
      <c r="T7" s="110"/>
      <c r="U7" s="110"/>
      <c r="V7" s="111"/>
    </row>
    <row r="8" spans="1:22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07"/>
      <c r="Q8" s="109"/>
      <c r="R8" s="109"/>
      <c r="S8" s="110"/>
      <c r="T8" s="110"/>
      <c r="U8" s="110"/>
      <c r="V8" s="111"/>
    </row>
    <row r="9" spans="1:22" ht="12.75" customHeight="1" x14ac:dyDescent="0.2">
      <c r="A9" s="136" t="s">
        <v>170</v>
      </c>
      <c r="B9" s="121" t="s">
        <v>14</v>
      </c>
      <c r="C9" s="121" t="s">
        <v>14</v>
      </c>
      <c r="D9" s="121" t="s">
        <v>14</v>
      </c>
      <c r="E9" s="121" t="s">
        <v>14</v>
      </c>
      <c r="F9" s="121" t="s">
        <v>14</v>
      </c>
      <c r="G9" s="121">
        <v>613.51165771484375</v>
      </c>
      <c r="H9" s="121" t="s">
        <v>14</v>
      </c>
      <c r="I9" s="121" t="s">
        <v>14</v>
      </c>
      <c r="J9" s="121" t="s">
        <v>14</v>
      </c>
      <c r="K9" s="121" t="s">
        <v>14</v>
      </c>
      <c r="L9" s="121" t="s">
        <v>14</v>
      </c>
      <c r="M9" s="121" t="s">
        <v>14</v>
      </c>
      <c r="N9" s="121" t="s">
        <v>14</v>
      </c>
      <c r="O9" s="118">
        <v>613.51165771484375</v>
      </c>
      <c r="Q9" s="109"/>
      <c r="R9" s="109"/>
      <c r="S9" s="110"/>
      <c r="T9" s="110"/>
      <c r="U9" s="110"/>
      <c r="V9" s="111"/>
    </row>
    <row r="10" spans="1:22" ht="12.75" customHeight="1" x14ac:dyDescent="0.2">
      <c r="A10" s="136" t="s">
        <v>171</v>
      </c>
      <c r="B10" s="121" t="s">
        <v>14</v>
      </c>
      <c r="C10" s="121" t="s">
        <v>14</v>
      </c>
      <c r="D10" s="121" t="s">
        <v>14</v>
      </c>
      <c r="E10" s="121" t="s">
        <v>14</v>
      </c>
      <c r="F10" s="121" t="s">
        <v>14</v>
      </c>
      <c r="G10" s="121">
        <v>321.64058589935303</v>
      </c>
      <c r="H10" s="121" t="s">
        <v>14</v>
      </c>
      <c r="I10" s="121" t="s">
        <v>14</v>
      </c>
      <c r="J10" s="121" t="s">
        <v>14</v>
      </c>
      <c r="K10" s="121">
        <v>74.32538890838623</v>
      </c>
      <c r="L10" s="121">
        <v>128.80111122131348</v>
      </c>
      <c r="M10" s="121" t="s">
        <v>14</v>
      </c>
      <c r="N10" s="121">
        <v>764.72459506988525</v>
      </c>
      <c r="O10" s="118">
        <v>1289.491681098938</v>
      </c>
      <c r="Q10" s="109"/>
      <c r="R10" s="109"/>
      <c r="S10" s="110"/>
      <c r="T10" s="110"/>
      <c r="U10" s="110"/>
      <c r="V10" s="111"/>
    </row>
    <row r="11" spans="1:22" ht="12.75" customHeight="1" x14ac:dyDescent="0.2">
      <c r="A11" s="136" t="s">
        <v>172</v>
      </c>
      <c r="B11" s="121" t="s">
        <v>14</v>
      </c>
      <c r="C11" s="121" t="s">
        <v>14</v>
      </c>
      <c r="D11" s="121" t="s">
        <v>14</v>
      </c>
      <c r="E11" s="121" t="s">
        <v>14</v>
      </c>
      <c r="F11" s="121" t="s">
        <v>14</v>
      </c>
      <c r="G11" s="121" t="s">
        <v>14</v>
      </c>
      <c r="H11" s="121" t="s">
        <v>14</v>
      </c>
      <c r="I11" s="121" t="s">
        <v>14</v>
      </c>
      <c r="J11" s="121" t="s">
        <v>14</v>
      </c>
      <c r="K11" s="121" t="s">
        <v>14</v>
      </c>
      <c r="L11" s="121" t="s">
        <v>14</v>
      </c>
      <c r="M11" s="121">
        <v>76.788089752197266</v>
      </c>
      <c r="N11" s="121" t="s">
        <v>14</v>
      </c>
      <c r="O11" s="118">
        <v>76.788089752197266</v>
      </c>
      <c r="Q11" s="109"/>
      <c r="R11" s="109"/>
      <c r="S11" s="110"/>
      <c r="T11" s="110"/>
      <c r="U11" s="110"/>
      <c r="V11" s="111"/>
    </row>
    <row r="12" spans="1:22" ht="12.75" customHeight="1" x14ac:dyDescent="0.2">
      <c r="A12" s="136" t="s">
        <v>173</v>
      </c>
      <c r="B12" s="121" t="s">
        <v>14</v>
      </c>
      <c r="C12" s="121" t="s">
        <v>14</v>
      </c>
      <c r="D12" s="121" t="s">
        <v>14</v>
      </c>
      <c r="E12" s="121" t="s">
        <v>14</v>
      </c>
      <c r="F12" s="121" t="s">
        <v>14</v>
      </c>
      <c r="G12" s="121" t="s">
        <v>14</v>
      </c>
      <c r="H12" s="121" t="s">
        <v>14</v>
      </c>
      <c r="I12" s="121" t="s">
        <v>14</v>
      </c>
      <c r="J12" s="121" t="s">
        <v>14</v>
      </c>
      <c r="K12" s="121" t="s">
        <v>14</v>
      </c>
      <c r="L12" s="121" t="s">
        <v>14</v>
      </c>
      <c r="M12" s="121">
        <v>26.25</v>
      </c>
      <c r="N12" s="121" t="s">
        <v>14</v>
      </c>
      <c r="O12" s="118">
        <v>26.25</v>
      </c>
      <c r="Q12" s="109"/>
      <c r="R12" s="109"/>
      <c r="S12" s="110"/>
      <c r="T12" s="110"/>
      <c r="U12" s="110"/>
      <c r="V12" s="111"/>
    </row>
    <row r="13" spans="1:22" ht="12.75" customHeight="1" x14ac:dyDescent="0.2">
      <c r="A13" s="136" t="s">
        <v>174</v>
      </c>
      <c r="B13" s="121">
        <v>57.07680207490921</v>
      </c>
      <c r="C13" s="121" t="s">
        <v>14</v>
      </c>
      <c r="D13" s="121">
        <v>1662.0939292907715</v>
      </c>
      <c r="E13" s="121" t="s">
        <v>14</v>
      </c>
      <c r="F13" s="121">
        <v>239.10000610351563</v>
      </c>
      <c r="G13" s="121" t="s">
        <v>14</v>
      </c>
      <c r="H13" s="121" t="s">
        <v>14</v>
      </c>
      <c r="I13" s="121" t="s">
        <v>14</v>
      </c>
      <c r="J13" s="121" t="s">
        <v>14</v>
      </c>
      <c r="K13" s="121" t="s">
        <v>14</v>
      </c>
      <c r="L13" s="121" t="s">
        <v>14</v>
      </c>
      <c r="M13" s="121" t="s">
        <v>14</v>
      </c>
      <c r="N13" s="121" t="s">
        <v>14</v>
      </c>
      <c r="O13" s="118">
        <v>1958.2707374691963</v>
      </c>
      <c r="Q13" s="109"/>
      <c r="R13" s="109"/>
      <c r="S13" s="110"/>
      <c r="T13" s="110"/>
      <c r="U13" s="110"/>
      <c r="V13" s="111"/>
    </row>
    <row r="14" spans="1:22" ht="12.75" customHeight="1" x14ac:dyDescent="0.2">
      <c r="A14" s="135" t="s">
        <v>175</v>
      </c>
      <c r="B14" s="116" t="s">
        <v>14</v>
      </c>
      <c r="C14" s="116" t="s">
        <v>14</v>
      </c>
      <c r="D14" s="116" t="s">
        <v>14</v>
      </c>
      <c r="E14" s="116" t="s">
        <v>14</v>
      </c>
      <c r="F14" s="116" t="s">
        <v>14</v>
      </c>
      <c r="G14" s="116">
        <v>10.773499727249146</v>
      </c>
      <c r="H14" s="116">
        <v>0.57450617849826813</v>
      </c>
      <c r="I14" s="116" t="s">
        <v>64</v>
      </c>
      <c r="J14" s="116" t="s">
        <v>14</v>
      </c>
      <c r="K14" s="116">
        <v>3.404671847820282</v>
      </c>
      <c r="L14" s="116" t="s">
        <v>64</v>
      </c>
      <c r="M14" s="116" t="s">
        <v>14</v>
      </c>
      <c r="N14" s="116">
        <v>2.2352381646633148</v>
      </c>
      <c r="O14" s="118">
        <v>17.725427120923996</v>
      </c>
      <c r="Q14" s="109"/>
      <c r="R14" s="109"/>
      <c r="S14" s="110"/>
      <c r="T14" s="110"/>
      <c r="U14" s="110"/>
      <c r="V14" s="111"/>
    </row>
    <row r="15" spans="1:22" ht="12.75" customHeight="1" x14ac:dyDescent="0.2">
      <c r="A15" s="136" t="s">
        <v>176</v>
      </c>
      <c r="B15" s="121" t="s">
        <v>14</v>
      </c>
      <c r="C15" s="121" t="s">
        <v>14</v>
      </c>
      <c r="D15" s="121" t="s">
        <v>14</v>
      </c>
      <c r="E15" s="121" t="s">
        <v>14</v>
      </c>
      <c r="F15" s="121" t="s">
        <v>14</v>
      </c>
      <c r="G15" s="121">
        <v>15.978353768587112</v>
      </c>
      <c r="H15" s="121" t="s">
        <v>14</v>
      </c>
      <c r="I15" s="121">
        <v>0.85463553667068481</v>
      </c>
      <c r="J15" s="121" t="s">
        <v>14</v>
      </c>
      <c r="K15" s="121">
        <v>0.69642376899719238</v>
      </c>
      <c r="L15" s="121" t="s">
        <v>64</v>
      </c>
      <c r="M15" s="121" t="s">
        <v>14</v>
      </c>
      <c r="N15" s="121" t="s">
        <v>14</v>
      </c>
      <c r="O15" s="118">
        <v>17.740836054086685</v>
      </c>
      <c r="Q15" s="109"/>
      <c r="R15" s="109"/>
      <c r="S15" s="110"/>
      <c r="T15" s="110"/>
      <c r="U15" s="110"/>
      <c r="V15" s="111"/>
    </row>
    <row r="16" spans="1:22" ht="12.75" customHeight="1" x14ac:dyDescent="0.2">
      <c r="A16" s="136" t="s">
        <v>177</v>
      </c>
      <c r="B16" s="121" t="s">
        <v>14</v>
      </c>
      <c r="C16" s="121" t="s">
        <v>14</v>
      </c>
      <c r="D16" s="121" t="s">
        <v>14</v>
      </c>
      <c r="E16" s="121" t="s">
        <v>14</v>
      </c>
      <c r="F16" s="121" t="s">
        <v>14</v>
      </c>
      <c r="G16" s="121">
        <v>54.601770266890526</v>
      </c>
      <c r="H16" s="121">
        <v>8.0533257871866226</v>
      </c>
      <c r="I16" s="121" t="s">
        <v>14</v>
      </c>
      <c r="J16" s="121" t="s">
        <v>14</v>
      </c>
      <c r="K16" s="121">
        <v>4.0503901392221451</v>
      </c>
      <c r="L16" s="121">
        <v>0.98997926712036133</v>
      </c>
      <c r="M16" s="121" t="s">
        <v>14</v>
      </c>
      <c r="N16" s="121">
        <v>4.2079348862171173</v>
      </c>
      <c r="O16" s="118">
        <v>71.903400346636772</v>
      </c>
      <c r="Q16" s="109"/>
      <c r="R16" s="109"/>
      <c r="S16" s="110"/>
      <c r="T16" s="110"/>
      <c r="U16" s="111"/>
      <c r="V16" s="111"/>
    </row>
    <row r="17" spans="1:22" ht="12.75" customHeight="1" x14ac:dyDescent="0.2">
      <c r="A17" s="136" t="s">
        <v>178</v>
      </c>
      <c r="B17" s="121" t="s">
        <v>14</v>
      </c>
      <c r="C17" s="121">
        <v>392.08257293701172</v>
      </c>
      <c r="D17" s="121" t="s">
        <v>14</v>
      </c>
      <c r="E17" s="121" t="s">
        <v>14</v>
      </c>
      <c r="F17" s="121" t="s">
        <v>14</v>
      </c>
      <c r="G17" s="121">
        <v>92.250892639160156</v>
      </c>
      <c r="H17" s="121" t="s">
        <v>14</v>
      </c>
      <c r="I17" s="121" t="s">
        <v>14</v>
      </c>
      <c r="J17" s="121" t="s">
        <v>14</v>
      </c>
      <c r="K17" s="121">
        <v>306.61653900146484</v>
      </c>
      <c r="L17" s="121" t="s">
        <v>14</v>
      </c>
      <c r="M17" s="121" t="s">
        <v>14</v>
      </c>
      <c r="N17" s="121">
        <v>235.43601226806641</v>
      </c>
      <c r="O17" s="118">
        <v>1026.3860168457031</v>
      </c>
      <c r="Q17" s="109"/>
      <c r="R17" s="109"/>
      <c r="S17" s="110"/>
      <c r="T17" s="110"/>
      <c r="U17" s="111"/>
      <c r="V17" s="111"/>
    </row>
    <row r="18" spans="1:22" ht="12.75" customHeight="1" x14ac:dyDescent="0.2">
      <c r="A18" s="136" t="s">
        <v>179</v>
      </c>
      <c r="B18" s="121" t="s">
        <v>14</v>
      </c>
      <c r="C18" s="121" t="s">
        <v>14</v>
      </c>
      <c r="D18" s="121" t="s">
        <v>14</v>
      </c>
      <c r="E18" s="121" t="s">
        <v>14</v>
      </c>
      <c r="F18" s="121" t="s">
        <v>14</v>
      </c>
      <c r="G18" s="121" t="s">
        <v>14</v>
      </c>
      <c r="H18" s="121" t="s">
        <v>14</v>
      </c>
      <c r="I18" s="121" t="s">
        <v>14</v>
      </c>
      <c r="J18" s="121" t="s">
        <v>14</v>
      </c>
      <c r="K18" s="121">
        <v>1427.2633762359619</v>
      </c>
      <c r="L18" s="121" t="s">
        <v>14</v>
      </c>
      <c r="M18" s="121" t="s">
        <v>14</v>
      </c>
      <c r="N18" s="121">
        <v>69.702125549316406</v>
      </c>
      <c r="O18" s="118">
        <v>1496.9655017852783</v>
      </c>
      <c r="Q18" s="109"/>
      <c r="R18" s="109"/>
      <c r="S18" s="111"/>
      <c r="T18" s="111"/>
      <c r="U18" s="111"/>
      <c r="V18" s="111"/>
    </row>
    <row r="19" spans="1:22" ht="12.75" customHeight="1" x14ac:dyDescent="0.2">
      <c r="A19" s="136" t="s">
        <v>180</v>
      </c>
      <c r="B19" s="121" t="s">
        <v>14</v>
      </c>
      <c r="C19" s="121" t="s">
        <v>14</v>
      </c>
      <c r="D19" s="121" t="s">
        <v>14</v>
      </c>
      <c r="E19" s="121" t="s">
        <v>14</v>
      </c>
      <c r="F19" s="121" t="s">
        <v>14</v>
      </c>
      <c r="G19" s="121">
        <v>65.130039632320404</v>
      </c>
      <c r="H19" s="121" t="s">
        <v>14</v>
      </c>
      <c r="I19" s="121">
        <v>2.6488938331604004</v>
      </c>
      <c r="J19" s="121" t="s">
        <v>14</v>
      </c>
      <c r="K19" s="121">
        <v>40.90377277135849</v>
      </c>
      <c r="L19" s="121" t="s">
        <v>14</v>
      </c>
      <c r="M19" s="121" t="s">
        <v>14</v>
      </c>
      <c r="N19" s="121">
        <v>23.613354131579399</v>
      </c>
      <c r="O19" s="118">
        <v>132.29606036841869</v>
      </c>
      <c r="Q19" s="109"/>
      <c r="R19" s="109"/>
      <c r="S19" s="109"/>
      <c r="T19" s="109"/>
      <c r="U19" s="109"/>
      <c r="V19" s="123"/>
    </row>
    <row r="20" spans="1:22" ht="12.75" customHeight="1" x14ac:dyDescent="0.2">
      <c r="A20" s="136" t="s">
        <v>181</v>
      </c>
      <c r="B20" s="121" t="s">
        <v>14</v>
      </c>
      <c r="C20" s="121">
        <v>22.871483087539673</v>
      </c>
      <c r="D20" s="121">
        <v>22.606443166732788</v>
      </c>
      <c r="E20" s="121" t="s">
        <v>14</v>
      </c>
      <c r="F20" s="121" t="s">
        <v>14</v>
      </c>
      <c r="G20" s="121" t="s">
        <v>14</v>
      </c>
      <c r="H20" s="121" t="s">
        <v>14</v>
      </c>
      <c r="I20" s="121" t="s">
        <v>14</v>
      </c>
      <c r="J20" s="121" t="s">
        <v>14</v>
      </c>
      <c r="K20" s="121" t="s">
        <v>14</v>
      </c>
      <c r="L20" s="121" t="s">
        <v>14</v>
      </c>
      <c r="M20" s="121">
        <v>26.189671516418457</v>
      </c>
      <c r="N20" s="121" t="s">
        <v>14</v>
      </c>
      <c r="O20" s="118">
        <v>71.667597770690918</v>
      </c>
      <c r="Q20" s="109"/>
      <c r="R20" s="109"/>
      <c r="S20" s="109"/>
      <c r="T20" s="109"/>
      <c r="U20" s="109"/>
      <c r="V20" s="123"/>
    </row>
    <row r="21" spans="1:22" ht="12.75" customHeight="1" x14ac:dyDescent="0.2">
      <c r="A21" s="136" t="s">
        <v>182</v>
      </c>
      <c r="B21" s="121" t="s">
        <v>14</v>
      </c>
      <c r="C21" s="121" t="s">
        <v>14</v>
      </c>
      <c r="D21" s="121" t="s">
        <v>14</v>
      </c>
      <c r="E21" s="121" t="s">
        <v>14</v>
      </c>
      <c r="F21" s="121" t="s">
        <v>14</v>
      </c>
      <c r="G21" s="121" t="s">
        <v>14</v>
      </c>
      <c r="H21" s="121" t="s">
        <v>14</v>
      </c>
      <c r="I21" s="121" t="s">
        <v>14</v>
      </c>
      <c r="J21" s="121" t="s">
        <v>14</v>
      </c>
      <c r="K21" s="121" t="s">
        <v>14</v>
      </c>
      <c r="L21" s="121" t="s">
        <v>14</v>
      </c>
      <c r="M21" s="121">
        <v>247.51256942749023</v>
      </c>
      <c r="N21" s="121" t="s">
        <v>14</v>
      </c>
      <c r="O21" s="118">
        <v>247.51256942749023</v>
      </c>
      <c r="Q21" s="109"/>
      <c r="R21" s="109"/>
      <c r="S21" s="109"/>
      <c r="T21" s="109"/>
      <c r="U21" s="109"/>
      <c r="V21" s="123"/>
    </row>
    <row r="22" spans="1:22" ht="12.75" customHeight="1" x14ac:dyDescent="0.2">
      <c r="A22" s="136" t="s">
        <v>183</v>
      </c>
      <c r="B22" s="121" t="s">
        <v>14</v>
      </c>
      <c r="C22" s="121">
        <v>522.77673721313477</v>
      </c>
      <c r="D22" s="121">
        <v>2145.2568054199219</v>
      </c>
      <c r="E22" s="121" t="s">
        <v>14</v>
      </c>
      <c r="F22" s="121">
        <v>637.60003662109375</v>
      </c>
      <c r="G22" s="121" t="s">
        <v>14</v>
      </c>
      <c r="H22" s="121" t="s">
        <v>14</v>
      </c>
      <c r="I22" s="121" t="s">
        <v>14</v>
      </c>
      <c r="J22" s="121" t="s">
        <v>14</v>
      </c>
      <c r="K22" s="121">
        <v>570.45909118652344</v>
      </c>
      <c r="L22" s="121" t="s">
        <v>14</v>
      </c>
      <c r="M22" s="121" t="s">
        <v>14</v>
      </c>
      <c r="N22" s="121">
        <v>454.2680549621582</v>
      </c>
      <c r="O22" s="118">
        <v>4330.360725402832</v>
      </c>
      <c r="Q22" s="109"/>
      <c r="R22" s="109"/>
      <c r="S22" s="109"/>
      <c r="T22" s="109"/>
      <c r="U22" s="109"/>
      <c r="V22" s="123"/>
    </row>
    <row r="23" spans="1:22" ht="12.75" customHeight="1" x14ac:dyDescent="0.2">
      <c r="A23" s="136" t="s">
        <v>184</v>
      </c>
      <c r="B23" s="121" t="s">
        <v>14</v>
      </c>
      <c r="C23" s="121" t="s">
        <v>14</v>
      </c>
      <c r="D23" s="121">
        <v>64.195095062255859</v>
      </c>
      <c r="E23" s="121" t="s">
        <v>14</v>
      </c>
      <c r="F23" s="121" t="s">
        <v>14</v>
      </c>
      <c r="G23" s="121" t="s">
        <v>14</v>
      </c>
      <c r="H23" s="121" t="s">
        <v>14</v>
      </c>
      <c r="I23" s="121" t="s">
        <v>14</v>
      </c>
      <c r="J23" s="121" t="s">
        <v>14</v>
      </c>
      <c r="K23" s="121" t="s">
        <v>14</v>
      </c>
      <c r="L23" s="121" t="s">
        <v>14</v>
      </c>
      <c r="M23" s="121" t="s">
        <v>14</v>
      </c>
      <c r="N23" s="121" t="s">
        <v>14</v>
      </c>
      <c r="O23" s="118">
        <v>64.195095062255859</v>
      </c>
      <c r="Q23" s="109"/>
      <c r="R23" s="109"/>
      <c r="S23" s="109"/>
      <c r="T23" s="109"/>
      <c r="U23" s="109"/>
      <c r="V23" s="123"/>
    </row>
    <row r="24" spans="1:22" ht="12.75" customHeight="1" x14ac:dyDescent="0.2">
      <c r="A24" s="136" t="s">
        <v>185</v>
      </c>
      <c r="B24" s="121" t="s">
        <v>64</v>
      </c>
      <c r="C24" s="121" t="s">
        <v>14</v>
      </c>
      <c r="D24" s="121">
        <v>9.2668591439723969</v>
      </c>
      <c r="E24" s="121" t="s">
        <v>14</v>
      </c>
      <c r="F24" s="121" t="s">
        <v>14</v>
      </c>
      <c r="G24" s="121" t="s">
        <v>14</v>
      </c>
      <c r="H24" s="121" t="s">
        <v>14</v>
      </c>
      <c r="I24" s="121" t="s">
        <v>14</v>
      </c>
      <c r="J24" s="121" t="s">
        <v>14</v>
      </c>
      <c r="K24" s="121" t="s">
        <v>14</v>
      </c>
      <c r="L24" s="121" t="s">
        <v>14</v>
      </c>
      <c r="M24" s="121" t="s">
        <v>14</v>
      </c>
      <c r="N24" s="121" t="s">
        <v>14</v>
      </c>
      <c r="O24" s="118">
        <v>9.4315500818192959</v>
      </c>
      <c r="Q24" s="109"/>
      <c r="R24" s="109"/>
      <c r="S24" s="109"/>
      <c r="T24" s="109"/>
      <c r="U24" s="109"/>
      <c r="V24" s="123"/>
    </row>
    <row r="25" spans="1:22" ht="12.75" customHeight="1" x14ac:dyDescent="0.2">
      <c r="A25" s="136" t="s">
        <v>186</v>
      </c>
      <c r="B25" s="121" t="s">
        <v>14</v>
      </c>
      <c r="C25" s="121" t="s">
        <v>14</v>
      </c>
      <c r="D25" s="121" t="s">
        <v>14</v>
      </c>
      <c r="E25" s="121" t="s">
        <v>14</v>
      </c>
      <c r="F25" s="121" t="s">
        <v>14</v>
      </c>
      <c r="G25" s="121">
        <v>39.056353569030762</v>
      </c>
      <c r="H25" s="121">
        <v>0.83141720294952393</v>
      </c>
      <c r="I25" s="121">
        <v>2.547577977180481</v>
      </c>
      <c r="J25" s="121" t="s">
        <v>14</v>
      </c>
      <c r="K25" s="121">
        <v>14.977361083030701</v>
      </c>
      <c r="L25" s="121">
        <v>2.9919645190238953</v>
      </c>
      <c r="M25" s="121" t="s">
        <v>14</v>
      </c>
      <c r="N25" s="121">
        <v>4.1655983924865723</v>
      </c>
      <c r="O25" s="118">
        <v>64.570272743701935</v>
      </c>
      <c r="Q25" s="109"/>
      <c r="R25" s="109"/>
      <c r="S25" s="109"/>
      <c r="T25" s="109"/>
      <c r="U25" s="109"/>
      <c r="V25" s="123"/>
    </row>
    <row r="26" spans="1:22" ht="12.75" customHeight="1" x14ac:dyDescent="0.2">
      <c r="A26" s="136" t="s">
        <v>187</v>
      </c>
      <c r="B26" s="121" t="s">
        <v>14</v>
      </c>
      <c r="C26" s="121" t="s">
        <v>14</v>
      </c>
      <c r="D26" s="121">
        <v>107.16053771972656</v>
      </c>
      <c r="E26" s="121" t="s">
        <v>14</v>
      </c>
      <c r="F26" s="121" t="s">
        <v>14</v>
      </c>
      <c r="G26" s="121">
        <v>630.585693359375</v>
      </c>
      <c r="H26" s="121" t="s">
        <v>14</v>
      </c>
      <c r="I26" s="121" t="s">
        <v>14</v>
      </c>
      <c r="J26" s="121" t="s">
        <v>14</v>
      </c>
      <c r="K26" s="121" t="s">
        <v>14</v>
      </c>
      <c r="L26" s="121" t="s">
        <v>14</v>
      </c>
      <c r="M26" s="121" t="s">
        <v>14</v>
      </c>
      <c r="N26" s="121" t="s">
        <v>14</v>
      </c>
      <c r="O26" s="118">
        <v>737.74623107910156</v>
      </c>
      <c r="Q26" s="109"/>
      <c r="R26" s="109"/>
      <c r="S26" s="109"/>
      <c r="T26" s="109"/>
      <c r="U26" s="109"/>
      <c r="V26" s="123"/>
    </row>
    <row r="27" spans="1:22" s="8" customFormat="1" ht="3.75" customHeight="1" x14ac:dyDescent="0.2">
      <c r="A27" s="99"/>
      <c r="B27" s="130"/>
      <c r="C27" s="139"/>
      <c r="E27" s="139"/>
      <c r="Q27" s="94"/>
      <c r="R27" s="94"/>
    </row>
    <row r="28" spans="1:22" s="8" customFormat="1" x14ac:dyDescent="0.2">
      <c r="A28" s="747" t="s">
        <v>188</v>
      </c>
      <c r="B28" s="748">
        <v>72.295004989951849</v>
      </c>
      <c r="C28" s="748">
        <v>1317.2735316753387</v>
      </c>
      <c r="D28" s="748">
        <v>5627.4268734157085</v>
      </c>
      <c r="E28" s="748">
        <v>1.0945899486541748</v>
      </c>
      <c r="F28" s="748">
        <v>980.31004905700684</v>
      </c>
      <c r="G28" s="748">
        <v>9551.27319483459</v>
      </c>
      <c r="H28" s="748">
        <v>543.28249997645617</v>
      </c>
      <c r="I28" s="748">
        <v>222.33273151516914</v>
      </c>
      <c r="J28" s="748">
        <v>1.1659759283065796</v>
      </c>
      <c r="K28" s="748">
        <v>9327.7920359000564</v>
      </c>
      <c r="L28" s="748">
        <v>633.20969220250845</v>
      </c>
      <c r="M28" s="749">
        <v>1273.9025373458862</v>
      </c>
      <c r="N28" s="749">
        <v>6572.0509809646755</v>
      </c>
      <c r="O28" s="749">
        <v>36123.409697754309</v>
      </c>
      <c r="Q28" s="94"/>
      <c r="R28" s="94"/>
    </row>
    <row r="29" spans="1:22" s="8" customFormat="1" x14ac:dyDescent="0.2">
      <c r="A29" s="133"/>
      <c r="B29" s="130"/>
      <c r="C29" s="139"/>
      <c r="D29" s="139"/>
      <c r="P29" s="94"/>
      <c r="Q29" s="94"/>
      <c r="R29" s="94"/>
    </row>
    <row r="30" spans="1:22" s="8" customFormat="1" x14ac:dyDescent="0.2">
      <c r="B30" s="104"/>
      <c r="C30" s="132"/>
      <c r="D30" s="132"/>
      <c r="P30" s="94"/>
      <c r="Q30" s="94"/>
      <c r="R30" s="94"/>
    </row>
    <row r="31" spans="1:22" s="8" customFormat="1" x14ac:dyDescent="0.2">
      <c r="A31" s="99"/>
      <c r="C31" s="138"/>
      <c r="D31" s="138"/>
      <c r="P31" s="94"/>
      <c r="Q31" s="94"/>
      <c r="R31" s="94"/>
    </row>
    <row r="32" spans="1:22" s="8" customFormat="1" x14ac:dyDescent="0.2">
      <c r="A32" s="99"/>
      <c r="C32" s="138"/>
      <c r="D32" s="138"/>
      <c r="P32" s="94"/>
      <c r="Q32" s="94"/>
      <c r="R32" s="94"/>
    </row>
    <row r="33" spans="1:18" s="8" customFormat="1" x14ac:dyDescent="0.2">
      <c r="A33" s="99"/>
      <c r="B33" s="104"/>
      <c r="C33" s="125"/>
      <c r="D33" s="125"/>
      <c r="P33" s="94"/>
      <c r="Q33" s="94"/>
      <c r="R33" s="94"/>
    </row>
    <row r="34" spans="1:18" s="8" customFormat="1" x14ac:dyDescent="0.2">
      <c r="A34" s="99"/>
      <c r="B34" s="129"/>
      <c r="C34" s="125"/>
      <c r="D34" s="125"/>
      <c r="P34" s="94"/>
      <c r="Q34" s="94"/>
      <c r="R34" s="94"/>
    </row>
    <row r="35" spans="1:18" s="8" customFormat="1" x14ac:dyDescent="0.2">
      <c r="A35" s="99"/>
      <c r="B35" s="130"/>
      <c r="C35" s="125"/>
      <c r="D35" s="125"/>
      <c r="P35" s="94"/>
      <c r="Q35" s="94"/>
      <c r="R35" s="94"/>
    </row>
    <row r="36" spans="1:18" s="8" customFormat="1" x14ac:dyDescent="0.2">
      <c r="A36" s="133"/>
      <c r="B36" s="104"/>
      <c r="C36" s="132"/>
      <c r="D36" s="132"/>
      <c r="P36" s="94"/>
      <c r="Q36" s="94"/>
      <c r="R36" s="94"/>
    </row>
    <row r="37" spans="1:18" s="8" customFormat="1" x14ac:dyDescent="0.2">
      <c r="A37" s="99"/>
      <c r="B37" s="124"/>
      <c r="C37" s="125"/>
      <c r="D37" s="125"/>
      <c r="P37" s="94"/>
      <c r="Q37" s="94"/>
      <c r="R37" s="94"/>
    </row>
    <row r="38" spans="1:18" s="8" customFormat="1" x14ac:dyDescent="0.2">
      <c r="A38" s="99"/>
      <c r="B38" s="124"/>
      <c r="C38" s="125"/>
      <c r="D38" s="125"/>
      <c r="P38" s="94"/>
      <c r="Q38" s="94"/>
      <c r="R38" s="94"/>
    </row>
    <row r="39" spans="1:18" s="8" customFormat="1" x14ac:dyDescent="0.2">
      <c r="A39" s="99"/>
      <c r="B39" s="124"/>
      <c r="C39" s="125"/>
      <c r="D39" s="125"/>
      <c r="P39" s="94"/>
      <c r="Q39" s="94"/>
      <c r="R39" s="94"/>
    </row>
    <row r="40" spans="1:18" s="8" customFormat="1" x14ac:dyDescent="0.2">
      <c r="A40" s="99"/>
      <c r="B40" s="124"/>
      <c r="C40" s="125"/>
      <c r="D40" s="125"/>
      <c r="P40" s="94"/>
      <c r="Q40" s="94"/>
      <c r="R40" s="94"/>
    </row>
    <row r="41" spans="1:18" s="8" customFormat="1" x14ac:dyDescent="0.2">
      <c r="A41" s="99"/>
      <c r="B41" s="124"/>
      <c r="C41" s="125"/>
      <c r="D41" s="125"/>
      <c r="P41" s="94"/>
      <c r="Q41" s="94"/>
      <c r="R41" s="94"/>
    </row>
    <row r="42" spans="1:18" s="8" customFormat="1" x14ac:dyDescent="0.2">
      <c r="A42" s="99"/>
      <c r="B42" s="124"/>
      <c r="C42" s="125"/>
      <c r="D42" s="125"/>
      <c r="P42" s="94"/>
      <c r="Q42" s="94"/>
      <c r="R42" s="94"/>
    </row>
    <row r="43" spans="1:18" s="8" customFormat="1" x14ac:dyDescent="0.2">
      <c r="A43" s="99"/>
      <c r="B43" s="124"/>
      <c r="C43" s="125"/>
      <c r="D43" s="125"/>
      <c r="P43" s="94"/>
      <c r="Q43" s="94"/>
      <c r="R43" s="94"/>
    </row>
    <row r="44" spans="1:18" s="8" customFormat="1" x14ac:dyDescent="0.2">
      <c r="A44" s="99"/>
      <c r="B44" s="124"/>
      <c r="C44" s="125"/>
      <c r="D44" s="125"/>
      <c r="P44" s="94"/>
      <c r="Q44" s="94"/>
      <c r="R44" s="94"/>
    </row>
    <row r="45" spans="1:18" s="8" customFormat="1" x14ac:dyDescent="0.2">
      <c r="A45" s="99"/>
      <c r="B45" s="124"/>
      <c r="C45" s="125"/>
      <c r="D45" s="125"/>
      <c r="P45" s="94"/>
      <c r="Q45" s="94"/>
      <c r="R45" s="94"/>
    </row>
    <row r="46" spans="1:18" s="8" customFormat="1" x14ac:dyDescent="0.2">
      <c r="A46" s="99"/>
      <c r="B46" s="124"/>
      <c r="C46" s="125"/>
      <c r="D46" s="125"/>
      <c r="P46" s="94"/>
      <c r="Q46" s="94"/>
      <c r="R46" s="94"/>
    </row>
    <row r="47" spans="1:18" s="8" customFormat="1" x14ac:dyDescent="0.2">
      <c r="A47" s="99"/>
      <c r="B47" s="124"/>
      <c r="C47" s="125"/>
      <c r="D47" s="125"/>
      <c r="P47" s="94"/>
      <c r="Q47" s="94"/>
      <c r="R47" s="94"/>
    </row>
    <row r="48" spans="1:18" s="8" customFormat="1" x14ac:dyDescent="0.2">
      <c r="A48" s="99"/>
      <c r="B48" s="124"/>
      <c r="C48" s="125"/>
      <c r="D48" s="125"/>
      <c r="P48" s="94"/>
      <c r="Q48" s="94"/>
      <c r="R48" s="94"/>
    </row>
    <row r="49" spans="1:18" s="8" customFormat="1" x14ac:dyDescent="0.2">
      <c r="A49" s="99"/>
      <c r="B49" s="124"/>
      <c r="C49" s="125"/>
      <c r="D49" s="125"/>
      <c r="P49" s="94"/>
      <c r="Q49" s="94"/>
      <c r="R49" s="94"/>
    </row>
    <row r="50" spans="1:18" s="8" customFormat="1" x14ac:dyDescent="0.2">
      <c r="A50" s="99"/>
      <c r="B50" s="124"/>
      <c r="C50" s="125"/>
      <c r="D50" s="125"/>
      <c r="P50" s="94"/>
      <c r="Q50" s="94"/>
      <c r="R50" s="94"/>
    </row>
    <row r="51" spans="1:18" s="8" customFormat="1" ht="15" x14ac:dyDescent="0.3">
      <c r="A51" s="126"/>
      <c r="B51" s="127"/>
      <c r="C51" s="128"/>
      <c r="D51" s="128"/>
      <c r="P51" s="94"/>
      <c r="Q51" s="94"/>
      <c r="R51" s="94"/>
    </row>
    <row r="52" spans="1:18" s="8" customFormat="1" ht="15" x14ac:dyDescent="0.3">
      <c r="A52" s="126"/>
      <c r="B52" s="127"/>
      <c r="C52" s="128"/>
      <c r="D52" s="128"/>
      <c r="P52" s="94"/>
      <c r="Q52" s="94"/>
      <c r="R52" s="94"/>
    </row>
    <row r="53" spans="1:18" s="8" customFormat="1" x14ac:dyDescent="0.2">
      <c r="A53" s="99"/>
      <c r="C53" s="125"/>
      <c r="D53" s="125"/>
      <c r="P53" s="94"/>
      <c r="Q53" s="94"/>
      <c r="R53" s="94"/>
    </row>
    <row r="54" spans="1:18" s="8" customFormat="1" x14ac:dyDescent="0.2">
      <c r="A54" s="99"/>
      <c r="B54" s="124"/>
      <c r="C54" s="125"/>
      <c r="D54" s="125"/>
      <c r="P54" s="94"/>
      <c r="Q54" s="94"/>
      <c r="R54" s="94"/>
    </row>
    <row r="55" spans="1:18" s="8" customFormat="1" x14ac:dyDescent="0.2">
      <c r="A55" s="99"/>
      <c r="B55" s="124"/>
      <c r="C55" s="125"/>
      <c r="D55" s="125"/>
      <c r="P55" s="94"/>
      <c r="Q55" s="94"/>
      <c r="R55" s="94"/>
    </row>
    <row r="56" spans="1:18" s="8" customFormat="1" x14ac:dyDescent="0.2">
      <c r="A56" s="99"/>
      <c r="B56" s="124"/>
      <c r="C56" s="125"/>
      <c r="D56" s="125"/>
      <c r="P56" s="94"/>
      <c r="Q56" s="94"/>
      <c r="R56" s="94"/>
    </row>
    <row r="57" spans="1:18" s="8" customFormat="1" x14ac:dyDescent="0.2">
      <c r="A57" s="99"/>
      <c r="B57" s="124"/>
      <c r="C57" s="125"/>
      <c r="D57" s="125"/>
      <c r="P57" s="94"/>
      <c r="Q57" s="94"/>
      <c r="R57" s="94"/>
    </row>
    <row r="58" spans="1:18" s="8" customFormat="1" x14ac:dyDescent="0.2">
      <c r="A58" s="99"/>
      <c r="B58" s="124"/>
      <c r="C58" s="125"/>
      <c r="D58" s="125"/>
      <c r="P58" s="94"/>
      <c r="Q58" s="94"/>
      <c r="R58" s="94"/>
    </row>
    <row r="59" spans="1:18" s="8" customFormat="1" x14ac:dyDescent="0.2">
      <c r="A59" s="99"/>
      <c r="B59" s="129"/>
      <c r="C59" s="125"/>
      <c r="D59" s="125"/>
      <c r="P59" s="94"/>
      <c r="Q59" s="94"/>
      <c r="R59" s="94"/>
    </row>
    <row r="60" spans="1:18" s="8" customFormat="1" x14ac:dyDescent="0.2">
      <c r="A60" s="99"/>
      <c r="B60" s="130"/>
      <c r="C60" s="125"/>
      <c r="D60" s="125"/>
      <c r="P60" s="94"/>
      <c r="Q60" s="94"/>
      <c r="R60" s="94"/>
    </row>
    <row r="61" spans="1:18" s="8" customFormat="1" x14ac:dyDescent="0.2">
      <c r="A61" s="99"/>
      <c r="B61" s="131"/>
      <c r="C61" s="125"/>
      <c r="D61" s="125"/>
      <c r="P61" s="94"/>
      <c r="Q61" s="94"/>
      <c r="R61" s="94"/>
    </row>
    <row r="62" spans="1:18" s="8" customFormat="1" x14ac:dyDescent="0.2">
      <c r="A62" s="99"/>
      <c r="B62" s="104"/>
      <c r="C62" s="132"/>
      <c r="D62" s="132"/>
      <c r="P62" s="94"/>
      <c r="Q62" s="94"/>
      <c r="R62" s="94"/>
    </row>
    <row r="63" spans="1:18" s="8" customFormat="1" x14ac:dyDescent="0.2">
      <c r="A63" s="99"/>
      <c r="B63" s="124"/>
      <c r="C63" s="125"/>
      <c r="D63" s="125"/>
      <c r="P63" s="94"/>
      <c r="Q63" s="94"/>
      <c r="R63" s="94"/>
    </row>
    <row r="64" spans="1:18" s="8" customFormat="1" x14ac:dyDescent="0.2">
      <c r="A64" s="99"/>
      <c r="B64" s="124"/>
      <c r="C64" s="125"/>
      <c r="D64" s="125"/>
      <c r="P64" s="94"/>
      <c r="Q64" s="94"/>
      <c r="R64" s="94"/>
    </row>
    <row r="65" spans="1:18" s="8" customFormat="1" x14ac:dyDescent="0.2">
      <c r="A65" s="99"/>
      <c r="B65" s="124"/>
      <c r="C65" s="125"/>
      <c r="D65" s="125"/>
      <c r="P65" s="94"/>
      <c r="Q65" s="94"/>
      <c r="R65" s="94"/>
    </row>
    <row r="66" spans="1:18" s="8" customFormat="1" x14ac:dyDescent="0.2">
      <c r="A66" s="99"/>
      <c r="B66" s="124"/>
      <c r="C66" s="125"/>
      <c r="D66" s="125"/>
      <c r="P66" s="94"/>
      <c r="Q66" s="94"/>
      <c r="R66" s="94"/>
    </row>
    <row r="67" spans="1:18" s="8" customFormat="1" x14ac:dyDescent="0.2">
      <c r="A67" s="99"/>
      <c r="B67" s="124"/>
      <c r="C67" s="125"/>
      <c r="D67" s="125"/>
      <c r="P67" s="94"/>
      <c r="Q67" s="94"/>
      <c r="R67" s="94"/>
    </row>
    <row r="68" spans="1:18" s="8" customFormat="1" x14ac:dyDescent="0.2">
      <c r="A68" s="99"/>
      <c r="B68" s="124"/>
      <c r="C68" s="125"/>
      <c r="D68" s="125"/>
      <c r="P68" s="94"/>
      <c r="Q68" s="94"/>
      <c r="R68" s="94"/>
    </row>
    <row r="69" spans="1:18" s="8" customFormat="1" x14ac:dyDescent="0.2">
      <c r="A69" s="99"/>
      <c r="B69" s="124"/>
      <c r="C69" s="125"/>
      <c r="D69" s="125"/>
      <c r="P69" s="94"/>
      <c r="Q69" s="94"/>
      <c r="R69" s="94"/>
    </row>
    <row r="70" spans="1:18" s="8" customFormat="1" x14ac:dyDescent="0.2">
      <c r="A70" s="99"/>
      <c r="B70" s="124"/>
      <c r="C70" s="125"/>
      <c r="D70" s="125"/>
      <c r="P70" s="94"/>
      <c r="Q70" s="94"/>
      <c r="R70" s="94"/>
    </row>
    <row r="71" spans="1:18" s="8" customFormat="1" x14ac:dyDescent="0.2">
      <c r="A71" s="99"/>
      <c r="B71" s="124"/>
      <c r="C71" s="125"/>
      <c r="D71" s="125"/>
      <c r="P71" s="94"/>
      <c r="Q71" s="94"/>
      <c r="R71" s="94"/>
    </row>
    <row r="72" spans="1:18" s="8" customFormat="1" x14ac:dyDescent="0.2">
      <c r="A72" s="99"/>
      <c r="B72" s="124"/>
      <c r="C72" s="125"/>
      <c r="D72" s="125"/>
      <c r="P72" s="94"/>
      <c r="Q72" s="94"/>
      <c r="R72" s="94"/>
    </row>
    <row r="73" spans="1:18" s="8" customFormat="1" x14ac:dyDescent="0.2">
      <c r="A73" s="99"/>
      <c r="B73" s="124"/>
      <c r="C73" s="125"/>
      <c r="D73" s="125"/>
      <c r="P73" s="94"/>
      <c r="Q73" s="94"/>
      <c r="R73" s="94"/>
    </row>
    <row r="74" spans="1:18" s="8" customFormat="1" ht="15" x14ac:dyDescent="0.3">
      <c r="A74" s="126"/>
      <c r="B74" s="127"/>
      <c r="C74" s="128"/>
      <c r="D74" s="128"/>
      <c r="P74" s="94"/>
      <c r="Q74" s="94"/>
      <c r="R74" s="94"/>
    </row>
    <row r="75" spans="1:18" s="8" customFormat="1" ht="15" x14ac:dyDescent="0.3">
      <c r="A75" s="126"/>
      <c r="B75" s="127"/>
      <c r="C75" s="128"/>
      <c r="D75" s="128"/>
      <c r="P75" s="94"/>
      <c r="Q75" s="94"/>
      <c r="R75" s="94"/>
    </row>
    <row r="76" spans="1:18" s="8" customFormat="1" ht="15" x14ac:dyDescent="0.3">
      <c r="A76" s="126"/>
      <c r="B76" s="127"/>
      <c r="C76" s="128"/>
      <c r="D76" s="128"/>
      <c r="P76" s="94"/>
      <c r="Q76" s="94"/>
      <c r="R76" s="94"/>
    </row>
    <row r="77" spans="1:18" s="8" customFormat="1" ht="15" x14ac:dyDescent="0.3">
      <c r="A77" s="126"/>
      <c r="B77" s="127"/>
      <c r="C77" s="128"/>
      <c r="D77" s="128"/>
      <c r="P77" s="94"/>
      <c r="Q77" s="94"/>
      <c r="R77" s="94"/>
    </row>
    <row r="78" spans="1:18" s="8" customFormat="1" ht="15" x14ac:dyDescent="0.3">
      <c r="A78" s="126"/>
      <c r="B78" s="127"/>
      <c r="C78" s="128"/>
      <c r="D78" s="128"/>
      <c r="P78" s="94"/>
      <c r="Q78" s="94"/>
      <c r="R78" s="94"/>
    </row>
    <row r="79" spans="1:18" s="8" customFormat="1" x14ac:dyDescent="0.2">
      <c r="A79" s="99"/>
      <c r="B79" s="124"/>
      <c r="C79" s="125"/>
      <c r="D79" s="125"/>
      <c r="P79" s="94"/>
      <c r="Q79" s="94"/>
      <c r="R79" s="94"/>
    </row>
    <row r="80" spans="1:18" s="8" customFormat="1" x14ac:dyDescent="0.2">
      <c r="A80" s="99"/>
      <c r="B80" s="124"/>
      <c r="C80" s="125"/>
      <c r="D80" s="125"/>
      <c r="P80" s="94"/>
      <c r="Q80" s="94"/>
      <c r="R80" s="94"/>
    </row>
    <row r="81" spans="1:18" s="8" customFormat="1" x14ac:dyDescent="0.2">
      <c r="A81" s="99"/>
      <c r="B81" s="124"/>
      <c r="C81" s="125"/>
      <c r="D81" s="125"/>
      <c r="P81" s="94"/>
      <c r="Q81" s="94"/>
      <c r="R81" s="94"/>
    </row>
    <row r="82" spans="1:18" s="8" customFormat="1" x14ac:dyDescent="0.2">
      <c r="A82" s="99"/>
      <c r="P82" s="94"/>
      <c r="Q82" s="94"/>
      <c r="R82" s="94"/>
    </row>
    <row r="83" spans="1:18" s="8" customFormat="1" x14ac:dyDescent="0.2">
      <c r="A83" s="99"/>
      <c r="P83" s="94"/>
      <c r="Q83" s="94"/>
      <c r="R83" s="94"/>
    </row>
    <row r="84" spans="1:18" s="8" customFormat="1" x14ac:dyDescent="0.2">
      <c r="A84" s="99"/>
      <c r="P84" s="94"/>
      <c r="Q84" s="94"/>
      <c r="R84" s="94"/>
    </row>
    <row r="85" spans="1:18" s="8" customFormat="1" x14ac:dyDescent="0.2">
      <c r="A85" s="99"/>
      <c r="P85" s="94"/>
      <c r="Q85" s="94"/>
      <c r="R85" s="94"/>
    </row>
    <row r="86" spans="1:18" s="8" customFormat="1" x14ac:dyDescent="0.2">
      <c r="A86" s="133"/>
      <c r="P86" s="94"/>
      <c r="Q86" s="94"/>
      <c r="R86" s="94"/>
    </row>
    <row r="87" spans="1:18" s="8" customFormat="1" x14ac:dyDescent="0.2">
      <c r="B87" s="134"/>
      <c r="C87" s="134"/>
      <c r="D87" s="134"/>
      <c r="P87" s="94"/>
      <c r="Q87" s="94"/>
      <c r="R87" s="94"/>
    </row>
    <row r="88" spans="1:18" s="8" customFormat="1" x14ac:dyDescent="0.2">
      <c r="A88" s="99"/>
      <c r="B88" s="124"/>
      <c r="C88" s="125"/>
      <c r="D88" s="125"/>
      <c r="P88" s="94"/>
      <c r="Q88" s="94"/>
      <c r="R88" s="94"/>
    </row>
    <row r="89" spans="1:18" s="8" customFormat="1" x14ac:dyDescent="0.2">
      <c r="A89" s="99"/>
      <c r="B89" s="124"/>
      <c r="C89" s="125"/>
      <c r="D89" s="125"/>
      <c r="P89" s="94"/>
      <c r="Q89" s="94"/>
      <c r="R89" s="94"/>
    </row>
    <row r="90" spans="1:18" s="8" customFormat="1" x14ac:dyDescent="0.2">
      <c r="A90" s="99"/>
      <c r="B90" s="124"/>
      <c r="C90" s="125"/>
      <c r="D90" s="125"/>
      <c r="P90" s="94"/>
      <c r="Q90" s="94"/>
      <c r="R90" s="94"/>
    </row>
    <row r="91" spans="1:18" s="8" customFormat="1" x14ac:dyDescent="0.2">
      <c r="A91" s="99"/>
      <c r="B91" s="124"/>
      <c r="C91" s="125"/>
      <c r="D91" s="125"/>
      <c r="P91" s="94"/>
      <c r="Q91" s="94"/>
      <c r="R91" s="94"/>
    </row>
    <row r="92" spans="1:18" s="8" customFormat="1" x14ac:dyDescent="0.2">
      <c r="A92" s="99"/>
      <c r="B92" s="124"/>
      <c r="C92" s="125"/>
      <c r="D92" s="125"/>
      <c r="P92" s="94"/>
      <c r="Q92" s="94"/>
      <c r="R92" s="94"/>
    </row>
    <row r="93" spans="1:18" s="8" customFormat="1" x14ac:dyDescent="0.2">
      <c r="A93" s="99"/>
      <c r="B93" s="124"/>
      <c r="C93" s="125"/>
      <c r="D93" s="125"/>
      <c r="P93" s="94"/>
      <c r="Q93" s="94"/>
      <c r="R93" s="94"/>
    </row>
    <row r="94" spans="1:18" s="8" customFormat="1" x14ac:dyDescent="0.2">
      <c r="A94" s="99"/>
      <c r="B94" s="124"/>
      <c r="C94" s="125"/>
      <c r="D94" s="125"/>
      <c r="P94" s="94"/>
      <c r="Q94" s="94"/>
      <c r="R94" s="94"/>
    </row>
    <row r="95" spans="1:18" s="8" customFormat="1" x14ac:dyDescent="0.2">
      <c r="A95" s="99"/>
      <c r="B95" s="124"/>
      <c r="C95" s="125"/>
      <c r="D95" s="125"/>
      <c r="P95" s="94"/>
      <c r="Q95" s="94"/>
      <c r="R95" s="94"/>
    </row>
    <row r="96" spans="1:18" s="8" customFormat="1" x14ac:dyDescent="0.2">
      <c r="A96" s="99"/>
      <c r="B96" s="124"/>
      <c r="C96" s="125"/>
      <c r="D96" s="125"/>
      <c r="P96" s="94"/>
      <c r="Q96" s="94"/>
      <c r="R96" s="94"/>
    </row>
    <row r="97" spans="1:18" s="8" customFormat="1" x14ac:dyDescent="0.2">
      <c r="A97" s="99"/>
      <c r="B97" s="124"/>
      <c r="C97" s="125"/>
      <c r="D97" s="125"/>
      <c r="P97" s="94"/>
      <c r="Q97" s="94"/>
      <c r="R97" s="94"/>
    </row>
    <row r="98" spans="1:18" s="8" customFormat="1" x14ac:dyDescent="0.2">
      <c r="A98" s="99"/>
      <c r="B98" s="124"/>
      <c r="C98" s="125"/>
      <c r="D98" s="125"/>
      <c r="P98" s="94"/>
      <c r="Q98" s="94"/>
      <c r="R98" s="94"/>
    </row>
    <row r="99" spans="1:18" s="8" customFormat="1" x14ac:dyDescent="0.2">
      <c r="A99" s="99"/>
      <c r="C99" s="125"/>
      <c r="D99" s="125"/>
      <c r="P99" s="94"/>
      <c r="Q99" s="94"/>
      <c r="R99" s="94"/>
    </row>
    <row r="100" spans="1:18" s="8" customFormat="1" x14ac:dyDescent="0.2">
      <c r="A100" s="99"/>
      <c r="B100" s="124"/>
      <c r="C100" s="125"/>
      <c r="D100" s="125"/>
      <c r="P100" s="94"/>
      <c r="Q100" s="94"/>
      <c r="R100" s="94"/>
    </row>
    <row r="101" spans="1:18" s="8" customFormat="1" x14ac:dyDescent="0.2">
      <c r="A101" s="99"/>
      <c r="B101" s="124"/>
      <c r="C101" s="125"/>
      <c r="D101" s="125"/>
      <c r="P101" s="94"/>
      <c r="Q101" s="94"/>
      <c r="R101" s="94"/>
    </row>
    <row r="102" spans="1:18" s="8" customFormat="1" x14ac:dyDescent="0.2">
      <c r="A102" s="99"/>
      <c r="B102" s="124"/>
      <c r="C102" s="125"/>
      <c r="D102" s="125"/>
      <c r="P102" s="94"/>
      <c r="Q102" s="94"/>
      <c r="R102" s="94"/>
    </row>
    <row r="103" spans="1:18" s="8" customFormat="1" x14ac:dyDescent="0.2">
      <c r="A103" s="99"/>
      <c r="B103" s="124"/>
      <c r="C103" s="125"/>
      <c r="D103" s="125"/>
      <c r="P103" s="94"/>
      <c r="Q103" s="94"/>
      <c r="R103" s="94"/>
    </row>
    <row r="104" spans="1:18" s="8" customFormat="1" x14ac:dyDescent="0.2">
      <c r="A104" s="99"/>
      <c r="B104" s="124"/>
      <c r="C104" s="125"/>
      <c r="D104" s="125"/>
      <c r="P104" s="94"/>
      <c r="Q104" s="94"/>
      <c r="R104" s="94"/>
    </row>
    <row r="105" spans="1:18" s="8" customFormat="1" x14ac:dyDescent="0.2">
      <c r="A105" s="99"/>
      <c r="P105" s="94"/>
      <c r="Q105" s="94"/>
      <c r="R105" s="94"/>
    </row>
    <row r="106" spans="1:18" s="8" customFormat="1" x14ac:dyDescent="0.2">
      <c r="A106" s="99"/>
      <c r="P106" s="94"/>
      <c r="Q106" s="94"/>
      <c r="R106" s="94"/>
    </row>
    <row r="107" spans="1:18" s="8" customFormat="1" x14ac:dyDescent="0.2">
      <c r="A107" s="99"/>
      <c r="P107" s="94"/>
      <c r="Q107" s="94"/>
      <c r="R107" s="94"/>
    </row>
    <row r="108" spans="1:18" s="8" customFormat="1" x14ac:dyDescent="0.2">
      <c r="A108" s="99"/>
      <c r="P108" s="94"/>
      <c r="Q108" s="94"/>
      <c r="R108" s="94"/>
    </row>
    <row r="109" spans="1:18" s="8" customFormat="1" x14ac:dyDescent="0.2">
      <c r="P109" s="94"/>
      <c r="Q109" s="94"/>
      <c r="R109" s="94"/>
    </row>
    <row r="110" spans="1:18" s="8" customFormat="1" x14ac:dyDescent="0.2">
      <c r="P110" s="94"/>
      <c r="Q110" s="94"/>
      <c r="R110" s="94"/>
    </row>
    <row r="111" spans="1:18" s="8" customFormat="1" x14ac:dyDescent="0.2">
      <c r="A111" s="99"/>
      <c r="P111" s="94"/>
      <c r="Q111" s="94"/>
      <c r="R111" s="94"/>
    </row>
    <row r="112" spans="1:18" s="8" customFormat="1" x14ac:dyDescent="0.2">
      <c r="A112" s="99"/>
      <c r="P112" s="94"/>
      <c r="Q112" s="94"/>
      <c r="R112" s="94"/>
    </row>
    <row r="113" spans="1:18" s="8" customFormat="1" x14ac:dyDescent="0.2">
      <c r="A113" s="99"/>
      <c r="P113" s="94"/>
      <c r="Q113" s="94"/>
      <c r="R113" s="94"/>
    </row>
    <row r="114" spans="1:18" s="8" customFormat="1" x14ac:dyDescent="0.2">
      <c r="A114" s="99"/>
      <c r="P114" s="94"/>
      <c r="Q114" s="94"/>
      <c r="R114" s="94"/>
    </row>
    <row r="115" spans="1:18" s="8" customFormat="1" x14ac:dyDescent="0.2">
      <c r="A115" s="99"/>
      <c r="P115" s="94"/>
      <c r="Q115" s="94"/>
      <c r="R115" s="94"/>
    </row>
    <row r="116" spans="1:18" s="8" customFormat="1" x14ac:dyDescent="0.2">
      <c r="A116" s="99"/>
      <c r="P116" s="94"/>
      <c r="Q116" s="94"/>
      <c r="R116" s="94"/>
    </row>
    <row r="117" spans="1:18" s="8" customFormat="1" x14ac:dyDescent="0.2">
      <c r="A117" s="99"/>
      <c r="P117" s="94"/>
      <c r="Q117" s="94"/>
      <c r="R117" s="94"/>
    </row>
    <row r="118" spans="1:18" s="8" customFormat="1" x14ac:dyDescent="0.2">
      <c r="A118" s="99"/>
      <c r="P118" s="94"/>
      <c r="Q118" s="94"/>
      <c r="R118" s="94"/>
    </row>
    <row r="119" spans="1:18" s="8" customFormat="1" x14ac:dyDescent="0.2">
      <c r="A119" s="99"/>
      <c r="P119" s="94"/>
      <c r="Q119" s="94"/>
      <c r="R119" s="94"/>
    </row>
    <row r="120" spans="1:18" s="8" customFormat="1" x14ac:dyDescent="0.2">
      <c r="A120" s="99"/>
      <c r="P120" s="94"/>
      <c r="Q120" s="94"/>
      <c r="R120" s="94"/>
    </row>
    <row r="121" spans="1:18" s="8" customFormat="1" x14ac:dyDescent="0.2">
      <c r="A121" s="99"/>
      <c r="P121" s="94"/>
      <c r="Q121" s="94"/>
      <c r="R121" s="94"/>
    </row>
    <row r="122" spans="1:18" s="8" customFormat="1" x14ac:dyDescent="0.2">
      <c r="A122" s="99"/>
      <c r="P122" s="94"/>
      <c r="Q122" s="94"/>
      <c r="R122" s="94"/>
    </row>
    <row r="123" spans="1:18" s="8" customFormat="1" x14ac:dyDescent="0.2">
      <c r="A123" s="99"/>
      <c r="P123" s="94"/>
      <c r="Q123" s="94"/>
      <c r="R123" s="94"/>
    </row>
    <row r="124" spans="1:18" s="8" customFormat="1" x14ac:dyDescent="0.2">
      <c r="A124" s="99"/>
      <c r="P124" s="94"/>
      <c r="Q124" s="94"/>
      <c r="R124" s="94"/>
    </row>
    <row r="125" spans="1:18" s="8" customFormat="1" x14ac:dyDescent="0.2">
      <c r="A125" s="99"/>
      <c r="P125" s="94"/>
      <c r="Q125" s="94"/>
      <c r="R125" s="94"/>
    </row>
    <row r="126" spans="1:18" s="8" customFormat="1" x14ac:dyDescent="0.2">
      <c r="A126" s="99"/>
      <c r="P126" s="94"/>
      <c r="Q126" s="94"/>
      <c r="R126" s="94"/>
    </row>
    <row r="127" spans="1:18" s="8" customFormat="1" x14ac:dyDescent="0.2">
      <c r="A127" s="99"/>
      <c r="P127" s="94"/>
      <c r="Q127" s="94"/>
      <c r="R127" s="94"/>
    </row>
    <row r="128" spans="1:18" s="8" customFormat="1" x14ac:dyDescent="0.2">
      <c r="P128" s="94"/>
      <c r="Q128" s="94"/>
      <c r="R128" s="94"/>
    </row>
    <row r="129" spans="1:18" s="8" customFormat="1" x14ac:dyDescent="0.2">
      <c r="P129" s="94"/>
      <c r="Q129" s="94"/>
      <c r="R129" s="94"/>
    </row>
    <row r="130" spans="1:18" s="8" customFormat="1" x14ac:dyDescent="0.2">
      <c r="A130" s="99"/>
      <c r="P130" s="94"/>
      <c r="Q130" s="94"/>
      <c r="R130" s="94"/>
    </row>
    <row r="131" spans="1:18" s="8" customFormat="1" x14ac:dyDescent="0.2">
      <c r="A131" s="99"/>
      <c r="P131" s="94"/>
      <c r="Q131" s="94"/>
      <c r="R131" s="94"/>
    </row>
    <row r="132" spans="1:18" s="8" customFormat="1" x14ac:dyDescent="0.2">
      <c r="A132" s="99"/>
      <c r="P132" s="94"/>
      <c r="Q132" s="94"/>
      <c r="R132" s="94"/>
    </row>
    <row r="133" spans="1:18" s="8" customFormat="1" x14ac:dyDescent="0.2">
      <c r="A133" s="99"/>
      <c r="P133" s="94"/>
      <c r="Q133" s="94"/>
      <c r="R133" s="94"/>
    </row>
    <row r="134" spans="1:18" s="8" customFormat="1" x14ac:dyDescent="0.2">
      <c r="A134" s="99"/>
      <c r="P134" s="94"/>
      <c r="Q134" s="94"/>
      <c r="R134" s="94"/>
    </row>
    <row r="135" spans="1:18" s="8" customFormat="1" x14ac:dyDescent="0.2">
      <c r="A135" s="99"/>
      <c r="P135" s="94"/>
      <c r="Q135" s="94"/>
      <c r="R135" s="94"/>
    </row>
    <row r="136" spans="1:18" s="8" customFormat="1" x14ac:dyDescent="0.2">
      <c r="A136" s="99"/>
      <c r="P136" s="94"/>
      <c r="Q136" s="94"/>
      <c r="R136" s="94"/>
    </row>
    <row r="137" spans="1:18" s="8" customFormat="1" x14ac:dyDescent="0.2">
      <c r="A137" s="99"/>
      <c r="P137" s="94"/>
      <c r="Q137" s="94"/>
      <c r="R137" s="94"/>
    </row>
    <row r="138" spans="1:18" s="8" customFormat="1" x14ac:dyDescent="0.2">
      <c r="A138" s="99"/>
      <c r="P138" s="94"/>
      <c r="Q138" s="94"/>
      <c r="R138" s="94"/>
    </row>
    <row r="139" spans="1:18" s="8" customFormat="1" x14ac:dyDescent="0.2">
      <c r="A139" s="99"/>
      <c r="P139" s="94"/>
      <c r="Q139" s="94"/>
      <c r="R139" s="94"/>
    </row>
    <row r="140" spans="1:18" s="8" customFormat="1" x14ac:dyDescent="0.2">
      <c r="A140" s="99"/>
      <c r="P140" s="94"/>
      <c r="Q140" s="94"/>
      <c r="R140" s="94"/>
    </row>
    <row r="141" spans="1:18" s="8" customFormat="1" x14ac:dyDescent="0.2">
      <c r="A141" s="99"/>
      <c r="P141" s="94"/>
      <c r="Q141" s="94"/>
      <c r="R141" s="94"/>
    </row>
    <row r="142" spans="1:18" s="8" customFormat="1" x14ac:dyDescent="0.2">
      <c r="A142" s="99"/>
      <c r="P142" s="94"/>
      <c r="Q142" s="94"/>
      <c r="R142" s="94"/>
    </row>
    <row r="143" spans="1:18" s="8" customFormat="1" x14ac:dyDescent="0.2">
      <c r="A143" s="99"/>
      <c r="P143" s="94"/>
      <c r="Q143" s="94"/>
      <c r="R143" s="94"/>
    </row>
    <row r="144" spans="1:18" s="8" customFormat="1" x14ac:dyDescent="0.2">
      <c r="A144" s="99"/>
      <c r="P144" s="94"/>
      <c r="Q144" s="94"/>
      <c r="R144" s="94"/>
    </row>
    <row r="145" spans="1:18" s="8" customFormat="1" x14ac:dyDescent="0.2">
      <c r="A145" s="99"/>
      <c r="P145" s="94"/>
      <c r="Q145" s="94"/>
      <c r="R145" s="94"/>
    </row>
    <row r="146" spans="1:18" s="8" customFormat="1" x14ac:dyDescent="0.2">
      <c r="A146" s="99"/>
      <c r="P146" s="94"/>
      <c r="Q146" s="94"/>
      <c r="R146" s="94"/>
    </row>
    <row r="147" spans="1:18" s="8" customFormat="1" x14ac:dyDescent="0.2">
      <c r="P147" s="94"/>
      <c r="Q147" s="94"/>
      <c r="R147" s="94"/>
    </row>
    <row r="148" spans="1:18" s="8" customFormat="1" x14ac:dyDescent="0.2">
      <c r="P148" s="94"/>
      <c r="Q148" s="94"/>
      <c r="R148" s="94"/>
    </row>
    <row r="149" spans="1:18" s="8" customFormat="1" x14ac:dyDescent="0.2">
      <c r="A149" s="99"/>
      <c r="P149" s="94"/>
      <c r="Q149" s="94"/>
      <c r="R149" s="94"/>
    </row>
    <row r="150" spans="1:18" s="8" customFormat="1" x14ac:dyDescent="0.2">
      <c r="A150" s="99"/>
      <c r="P150" s="94"/>
      <c r="Q150" s="94"/>
      <c r="R150" s="94"/>
    </row>
    <row r="151" spans="1:18" s="8" customFormat="1" x14ac:dyDescent="0.2">
      <c r="A151" s="99"/>
      <c r="P151" s="94"/>
      <c r="Q151" s="94"/>
      <c r="R151" s="94"/>
    </row>
    <row r="152" spans="1:18" s="8" customFormat="1" x14ac:dyDescent="0.2">
      <c r="A152" s="99"/>
      <c r="P152" s="94"/>
      <c r="Q152" s="94"/>
      <c r="R152" s="94"/>
    </row>
    <row r="153" spans="1:18" s="8" customFormat="1" x14ac:dyDescent="0.2">
      <c r="A153" s="99"/>
      <c r="P153" s="94"/>
      <c r="Q153" s="94"/>
      <c r="R153" s="94"/>
    </row>
    <row r="154" spans="1:18" s="8" customFormat="1" x14ac:dyDescent="0.2">
      <c r="A154" s="99"/>
      <c r="P154" s="94"/>
      <c r="Q154" s="94"/>
      <c r="R154" s="94"/>
    </row>
    <row r="155" spans="1:18" s="8" customFormat="1" x14ac:dyDescent="0.2">
      <c r="A155" s="99"/>
      <c r="P155" s="94"/>
      <c r="Q155" s="94"/>
      <c r="R155" s="94"/>
    </row>
    <row r="156" spans="1:18" s="8" customFormat="1" x14ac:dyDescent="0.2">
      <c r="A156" s="99"/>
      <c r="P156" s="94"/>
      <c r="Q156" s="94"/>
      <c r="R156" s="94"/>
    </row>
    <row r="157" spans="1:18" s="8" customFormat="1" x14ac:dyDescent="0.2">
      <c r="A157" s="99"/>
      <c r="P157" s="94"/>
      <c r="Q157" s="94"/>
      <c r="R157" s="94"/>
    </row>
    <row r="158" spans="1:18" s="8" customFormat="1" x14ac:dyDescent="0.2">
      <c r="A158" s="99"/>
      <c r="P158" s="94"/>
      <c r="Q158" s="94"/>
      <c r="R158" s="94"/>
    </row>
    <row r="159" spans="1:18" s="8" customFormat="1" x14ac:dyDescent="0.2">
      <c r="A159" s="99"/>
      <c r="P159" s="94"/>
      <c r="Q159" s="94"/>
      <c r="R159" s="94"/>
    </row>
    <row r="160" spans="1:18" s="8" customFormat="1" x14ac:dyDescent="0.2">
      <c r="A160" s="99"/>
      <c r="P160" s="94"/>
      <c r="Q160" s="94"/>
      <c r="R160" s="94"/>
    </row>
    <row r="161" spans="1:18" s="8" customFormat="1" x14ac:dyDescent="0.2">
      <c r="A161" s="99"/>
      <c r="P161" s="94"/>
      <c r="Q161" s="94"/>
      <c r="R161" s="94"/>
    </row>
    <row r="162" spans="1:18" x14ac:dyDescent="0.2">
      <c r="A162" s="97"/>
    </row>
    <row r="163" spans="1:18" x14ac:dyDescent="0.2">
      <c r="A163" s="97"/>
    </row>
    <row r="164" spans="1:18" x14ac:dyDescent="0.2">
      <c r="A164" s="97"/>
    </row>
    <row r="165" spans="1:18" x14ac:dyDescent="0.2">
      <c r="A165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A1:P145"/>
  <sheetViews>
    <sheetView showGridLines="0" zoomScaleNormal="100" workbookViewId="0">
      <selection activeCell="N1" sqref="N1"/>
    </sheetView>
  </sheetViews>
  <sheetFormatPr defaultRowHeight="12.75" x14ac:dyDescent="0.2"/>
  <cols>
    <col min="1" max="1" width="37.140625" style="3" customWidth="1"/>
    <col min="2" max="2" width="8.7109375" style="3" customWidth="1"/>
    <col min="3" max="6" width="7.7109375" style="3" customWidth="1"/>
    <col min="7" max="7" width="10.28515625" style="3" customWidth="1"/>
    <col min="8" max="8" width="7.7109375" style="3" customWidth="1"/>
    <col min="9" max="9" width="9.7109375" style="3" customWidth="1"/>
    <col min="10" max="11" width="7.7109375" style="8" customWidth="1"/>
    <col min="12" max="12" width="10.7109375" style="8" customWidth="1"/>
    <col min="13" max="13" width="7.7109375" style="8" customWidth="1"/>
    <col min="14" max="16384" width="9.140625" style="3"/>
  </cols>
  <sheetData>
    <row r="1" spans="1:13" ht="15" customHeight="1" x14ac:dyDescent="0.2">
      <c r="A1" s="149" t="s">
        <v>524</v>
      </c>
      <c r="B1" s="97"/>
      <c r="C1" s="97"/>
      <c r="D1" s="97"/>
      <c r="E1" s="97"/>
      <c r="F1" s="97"/>
      <c r="G1" s="97"/>
      <c r="H1" s="98"/>
      <c r="I1" s="97"/>
      <c r="J1" s="99"/>
      <c r="K1" s="99"/>
      <c r="L1" s="99"/>
      <c r="M1" s="99"/>
    </row>
    <row r="2" spans="1:13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4"/>
      <c r="K2" s="104"/>
      <c r="L2" s="104"/>
      <c r="M2" s="104"/>
    </row>
    <row r="3" spans="1:13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104"/>
    </row>
    <row r="4" spans="1:13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4"/>
      <c r="K4" s="104"/>
      <c r="L4" s="104"/>
      <c r="M4" s="104"/>
    </row>
    <row r="5" spans="1:13" ht="39" customHeight="1" x14ac:dyDescent="0.2">
      <c r="A5" s="744" t="s">
        <v>68</v>
      </c>
      <c r="B5" s="735" t="s">
        <v>41</v>
      </c>
      <c r="C5" s="745" t="s">
        <v>30</v>
      </c>
      <c r="D5" s="745" t="s">
        <v>32</v>
      </c>
      <c r="E5" s="745" t="s">
        <v>34</v>
      </c>
      <c r="F5" s="745" t="s">
        <v>36</v>
      </c>
      <c r="G5" s="745" t="s">
        <v>37</v>
      </c>
      <c r="H5" s="745" t="s">
        <v>39</v>
      </c>
      <c r="I5" s="745" t="s">
        <v>42</v>
      </c>
      <c r="J5" s="745" t="s">
        <v>44</v>
      </c>
      <c r="K5" s="745" t="s">
        <v>45</v>
      </c>
      <c r="L5" s="745" t="s">
        <v>47</v>
      </c>
      <c r="M5" s="746" t="s">
        <v>49</v>
      </c>
    </row>
    <row r="6" spans="1:13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13" ht="19.5" customHeight="1" x14ac:dyDescent="0.3">
      <c r="A7" s="114" t="s">
        <v>54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3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1:13" ht="12.75" customHeight="1" x14ac:dyDescent="0.2">
      <c r="A9" s="135" t="s">
        <v>189</v>
      </c>
      <c r="B9" s="116" t="s">
        <v>14</v>
      </c>
      <c r="C9" s="116" t="s">
        <v>14</v>
      </c>
      <c r="D9" s="116" t="s">
        <v>14</v>
      </c>
      <c r="E9" s="116" t="s">
        <v>14</v>
      </c>
      <c r="F9" s="116" t="s">
        <v>14</v>
      </c>
      <c r="G9" s="116" t="s">
        <v>14</v>
      </c>
      <c r="H9" s="116" t="s">
        <v>14</v>
      </c>
      <c r="I9" s="116">
        <v>7.3924860954284668</v>
      </c>
      <c r="J9" s="116" t="s">
        <v>14</v>
      </c>
      <c r="K9" s="116" t="s">
        <v>14</v>
      </c>
      <c r="L9" s="116" t="s">
        <v>14</v>
      </c>
      <c r="M9" s="118">
        <v>7.3924860954284668</v>
      </c>
    </row>
    <row r="10" spans="1:13" ht="12.75" customHeight="1" x14ac:dyDescent="0.2">
      <c r="A10" s="136" t="s">
        <v>190</v>
      </c>
      <c r="B10" s="121" t="s">
        <v>14</v>
      </c>
      <c r="C10" s="121" t="s">
        <v>14</v>
      </c>
      <c r="D10" s="121" t="s">
        <v>14</v>
      </c>
      <c r="E10" s="121">
        <v>17.534494429826736</v>
      </c>
      <c r="F10" s="121" t="s">
        <v>64</v>
      </c>
      <c r="G10" s="121" t="s">
        <v>14</v>
      </c>
      <c r="H10" s="121" t="s">
        <v>14</v>
      </c>
      <c r="I10" s="121">
        <v>3.4362094290554523</v>
      </c>
      <c r="J10" s="121" t="s">
        <v>14</v>
      </c>
      <c r="K10" s="121" t="s">
        <v>14</v>
      </c>
      <c r="L10" s="121">
        <v>6.5657569970935583</v>
      </c>
      <c r="M10" s="118">
        <v>27.636488163843751</v>
      </c>
    </row>
    <row r="11" spans="1:13" ht="12.75" customHeight="1" x14ac:dyDescent="0.2">
      <c r="A11" s="136" t="s">
        <v>191</v>
      </c>
      <c r="B11" s="121" t="s">
        <v>14</v>
      </c>
      <c r="C11" s="121" t="s">
        <v>14</v>
      </c>
      <c r="D11" s="121">
        <v>31.880002975463867</v>
      </c>
      <c r="E11" s="121" t="s">
        <v>14</v>
      </c>
      <c r="F11" s="121" t="s">
        <v>14</v>
      </c>
      <c r="G11" s="121" t="s">
        <v>14</v>
      </c>
      <c r="H11" s="121" t="s">
        <v>14</v>
      </c>
      <c r="I11" s="121" t="s">
        <v>14</v>
      </c>
      <c r="J11" s="121" t="s">
        <v>14</v>
      </c>
      <c r="K11" s="121" t="s">
        <v>14</v>
      </c>
      <c r="L11" s="121" t="s">
        <v>14</v>
      </c>
      <c r="M11" s="118">
        <v>31.880002975463867</v>
      </c>
    </row>
    <row r="12" spans="1:13" ht="12.75" customHeight="1" x14ac:dyDescent="0.2">
      <c r="A12" s="136" t="s">
        <v>192</v>
      </c>
      <c r="B12" s="121">
        <v>17.240624904632568</v>
      </c>
      <c r="C12" s="121">
        <v>0.6515425443649292</v>
      </c>
      <c r="D12" s="121" t="s">
        <v>14</v>
      </c>
      <c r="E12" s="121">
        <v>16.916110251098871</v>
      </c>
      <c r="F12" s="121" t="s">
        <v>64</v>
      </c>
      <c r="G12" s="121" t="s">
        <v>64</v>
      </c>
      <c r="H12" s="121">
        <v>0.69403249025344849</v>
      </c>
      <c r="I12" s="121">
        <v>10.155967645347118</v>
      </c>
      <c r="J12" s="121">
        <v>0.78748392313718796</v>
      </c>
      <c r="K12" s="121" t="s">
        <v>64</v>
      </c>
      <c r="L12" s="121">
        <v>5.4259330220520496</v>
      </c>
      <c r="M12" s="118">
        <v>52.431641764938831</v>
      </c>
    </row>
    <row r="13" spans="1:13" ht="12.75" customHeight="1" x14ac:dyDescent="0.2">
      <c r="A13" s="136" t="s">
        <v>193</v>
      </c>
      <c r="B13" s="121" t="s">
        <v>14</v>
      </c>
      <c r="C13" s="121" t="s">
        <v>14</v>
      </c>
      <c r="D13" s="121">
        <v>119.55000305175781</v>
      </c>
      <c r="E13" s="121" t="s">
        <v>14</v>
      </c>
      <c r="F13" s="121" t="s">
        <v>14</v>
      </c>
      <c r="G13" s="121" t="s">
        <v>14</v>
      </c>
      <c r="H13" s="121" t="s">
        <v>14</v>
      </c>
      <c r="I13" s="121" t="s">
        <v>14</v>
      </c>
      <c r="J13" s="121" t="s">
        <v>14</v>
      </c>
      <c r="K13" s="121" t="s">
        <v>14</v>
      </c>
      <c r="L13" s="121" t="s">
        <v>14</v>
      </c>
      <c r="M13" s="118">
        <v>119.55000305175781</v>
      </c>
    </row>
    <row r="14" spans="1:13" s="8" customFormat="1" ht="3.75" customHeight="1" x14ac:dyDescent="0.2">
      <c r="A14" s="99"/>
      <c r="C14" s="139"/>
    </row>
    <row r="15" spans="1:13" s="8" customFormat="1" x14ac:dyDescent="0.2">
      <c r="A15" s="747" t="s">
        <v>194</v>
      </c>
      <c r="B15" s="748">
        <v>17.240624904632568</v>
      </c>
      <c r="C15" s="748">
        <v>0.6515425443649292</v>
      </c>
      <c r="D15" s="748">
        <v>151.43000602722168</v>
      </c>
      <c r="E15" s="748">
        <v>34.450604680925608</v>
      </c>
      <c r="F15" s="748" t="s">
        <v>64</v>
      </c>
      <c r="G15" s="748" t="s">
        <v>64</v>
      </c>
      <c r="H15" s="748">
        <v>0.69403249025344849</v>
      </c>
      <c r="I15" s="748">
        <v>20.984663169831038</v>
      </c>
      <c r="J15" s="748">
        <v>0.78748392313718796</v>
      </c>
      <c r="K15" s="749" t="s">
        <v>64</v>
      </c>
      <c r="L15" s="749">
        <v>11.991690019145608</v>
      </c>
      <c r="M15" s="749">
        <v>238.89062205143273</v>
      </c>
    </row>
    <row r="16" spans="1:13" s="8" customFormat="1" x14ac:dyDescent="0.2">
      <c r="A16" s="133"/>
      <c r="B16" s="139"/>
    </row>
    <row r="17" spans="1:16" s="8" customFormat="1" ht="18.75" x14ac:dyDescent="0.3">
      <c r="A17" s="114" t="s">
        <v>55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1:16" s="8" customFormat="1" ht="3.75" customHeight="1" x14ac:dyDescent="0.2">
      <c r="A18" s="112"/>
      <c r="B18" s="140"/>
      <c r="C18" s="140"/>
      <c r="D18" s="140"/>
      <c r="E18" s="140"/>
      <c r="F18" s="140"/>
      <c r="G18" s="140"/>
      <c r="H18" s="140"/>
      <c r="I18" s="140"/>
      <c r="J18" s="140"/>
      <c r="K18" s="140"/>
    </row>
    <row r="19" spans="1:16" s="8" customFormat="1" x14ac:dyDescent="0.2">
      <c r="A19" s="141" t="s">
        <v>195</v>
      </c>
      <c r="B19" s="116">
        <v>703.23502731323242</v>
      </c>
      <c r="C19" s="116" t="s">
        <v>14</v>
      </c>
      <c r="D19" s="116" t="s">
        <v>14</v>
      </c>
      <c r="E19" s="116">
        <v>368.42716574668884</v>
      </c>
      <c r="F19" s="116" t="s">
        <v>14</v>
      </c>
      <c r="G19" s="116" t="s">
        <v>14</v>
      </c>
      <c r="H19" s="116" t="s">
        <v>14</v>
      </c>
      <c r="I19" s="116" t="s">
        <v>14</v>
      </c>
      <c r="J19" s="116" t="s">
        <v>14</v>
      </c>
      <c r="K19" s="116">
        <v>25.488961458206177</v>
      </c>
      <c r="L19" s="116" t="s">
        <v>14</v>
      </c>
      <c r="M19" s="142">
        <v>1097.1511545181274</v>
      </c>
    </row>
    <row r="20" spans="1:16" s="8" customFormat="1" ht="3.75" customHeight="1" x14ac:dyDescent="0.2">
      <c r="A20" s="143"/>
      <c r="B20" s="144"/>
      <c r="C20" s="144"/>
      <c r="D20" s="145"/>
      <c r="E20" s="144"/>
      <c r="F20" s="144"/>
      <c r="G20" s="144"/>
      <c r="H20" s="144"/>
      <c r="I20" s="144"/>
      <c r="J20" s="144"/>
      <c r="K20" s="146"/>
      <c r="L20" s="144"/>
      <c r="M20" s="147"/>
    </row>
    <row r="21" spans="1:16" s="8" customFormat="1" x14ac:dyDescent="0.2">
      <c r="A21" s="750" t="s">
        <v>196</v>
      </c>
      <c r="B21" s="751">
        <v>703.23502731323242</v>
      </c>
      <c r="C21" s="751" t="s">
        <v>14</v>
      </c>
      <c r="D21" s="751" t="s">
        <v>14</v>
      </c>
      <c r="E21" s="751">
        <v>368.42716574668884</v>
      </c>
      <c r="F21" s="751" t="s">
        <v>14</v>
      </c>
      <c r="G21" s="751" t="s">
        <v>14</v>
      </c>
      <c r="H21" s="751" t="s">
        <v>14</v>
      </c>
      <c r="I21" s="751" t="s">
        <v>14</v>
      </c>
      <c r="J21" s="751" t="s">
        <v>14</v>
      </c>
      <c r="K21" s="751">
        <v>25.488961458206177</v>
      </c>
      <c r="L21" s="751" t="s">
        <v>14</v>
      </c>
      <c r="M21" s="752">
        <v>1097.1511545181274</v>
      </c>
    </row>
    <row r="22" spans="1:16" s="8" customFormat="1" x14ac:dyDescent="0.2">
      <c r="A22" s="99"/>
      <c r="B22" s="138"/>
    </row>
    <row r="23" spans="1:16" s="8" customFormat="1" x14ac:dyDescent="0.2">
      <c r="A23" s="99"/>
      <c r="B23" s="138"/>
    </row>
    <row r="24" spans="1:16" s="8" customFormat="1" x14ac:dyDescent="0.2">
      <c r="A24" s="133"/>
      <c r="B24" s="132"/>
    </row>
    <row r="25" spans="1:16" s="8" customFormat="1" x14ac:dyDescent="0.2">
      <c r="A25" s="99"/>
      <c r="B25" s="125"/>
    </row>
    <row r="26" spans="1:16" s="8" customFormat="1" x14ac:dyDescent="0.2">
      <c r="A26" s="42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60"/>
    </row>
    <row r="27" spans="1:16" s="8" customFormat="1" x14ac:dyDescent="0.2">
      <c r="A27" s="157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</row>
    <row r="28" spans="1:16" s="8" customFormat="1" x14ac:dyDescent="0.2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</row>
    <row r="29" spans="1:16" s="8" customFormat="1" x14ac:dyDescent="0.2">
      <c r="A29" s="99"/>
      <c r="B29" s="125"/>
    </row>
    <row r="30" spans="1:16" s="8" customFormat="1" x14ac:dyDescent="0.2">
      <c r="A30" s="99"/>
      <c r="B30" s="125"/>
    </row>
    <row r="31" spans="1:16" s="8" customFormat="1" ht="15" x14ac:dyDescent="0.3">
      <c r="A31" s="126"/>
      <c r="B31" s="128"/>
    </row>
    <row r="32" spans="1:16" s="8" customFormat="1" ht="15" x14ac:dyDescent="0.3">
      <c r="A32" s="126"/>
      <c r="B32" s="128"/>
    </row>
    <row r="33" spans="1:2" s="8" customFormat="1" x14ac:dyDescent="0.2">
      <c r="A33" s="99"/>
      <c r="B33" s="125"/>
    </row>
    <row r="34" spans="1:2" s="8" customFormat="1" x14ac:dyDescent="0.2">
      <c r="A34" s="99"/>
      <c r="B34" s="125"/>
    </row>
    <row r="35" spans="1:2" s="8" customFormat="1" x14ac:dyDescent="0.2">
      <c r="A35" s="99"/>
      <c r="B35" s="125"/>
    </row>
    <row r="36" spans="1:2" s="8" customFormat="1" x14ac:dyDescent="0.2">
      <c r="A36" s="99"/>
      <c r="B36" s="125"/>
    </row>
    <row r="37" spans="1:2" s="8" customFormat="1" x14ac:dyDescent="0.2">
      <c r="A37" s="99"/>
      <c r="B37" s="125"/>
    </row>
    <row r="38" spans="1:2" s="8" customFormat="1" x14ac:dyDescent="0.2">
      <c r="A38" s="99"/>
      <c r="B38" s="125"/>
    </row>
    <row r="39" spans="1:2" s="8" customFormat="1" x14ac:dyDescent="0.2">
      <c r="A39" s="99"/>
      <c r="B39" s="125"/>
    </row>
    <row r="40" spans="1:2" s="8" customFormat="1" x14ac:dyDescent="0.2">
      <c r="A40" s="99"/>
      <c r="B40" s="125"/>
    </row>
    <row r="41" spans="1:2" s="8" customFormat="1" x14ac:dyDescent="0.2">
      <c r="A41" s="99"/>
      <c r="B41" s="125"/>
    </row>
    <row r="42" spans="1:2" s="8" customFormat="1" x14ac:dyDescent="0.2">
      <c r="A42" s="99"/>
      <c r="B42" s="132"/>
    </row>
    <row r="43" spans="1:2" s="8" customFormat="1" x14ac:dyDescent="0.2">
      <c r="A43" s="99"/>
      <c r="B43" s="125"/>
    </row>
    <row r="44" spans="1:2" s="8" customFormat="1" x14ac:dyDescent="0.2">
      <c r="A44" s="99"/>
      <c r="B44" s="125"/>
    </row>
    <row r="45" spans="1:2" s="8" customFormat="1" x14ac:dyDescent="0.2">
      <c r="A45" s="99"/>
      <c r="B45" s="125"/>
    </row>
    <row r="46" spans="1:2" s="8" customFormat="1" x14ac:dyDescent="0.2">
      <c r="A46" s="99"/>
      <c r="B46" s="125"/>
    </row>
    <row r="47" spans="1:2" s="8" customFormat="1" x14ac:dyDescent="0.2">
      <c r="A47" s="99"/>
      <c r="B47" s="125"/>
    </row>
    <row r="48" spans="1:2" s="8" customFormat="1" x14ac:dyDescent="0.2">
      <c r="A48" s="99"/>
      <c r="B48" s="125"/>
    </row>
    <row r="49" spans="1:2" s="8" customFormat="1" x14ac:dyDescent="0.2">
      <c r="A49" s="99"/>
      <c r="B49" s="125"/>
    </row>
    <row r="50" spans="1:2" s="8" customFormat="1" x14ac:dyDescent="0.2">
      <c r="A50" s="99"/>
      <c r="B50" s="125"/>
    </row>
    <row r="51" spans="1:2" s="8" customFormat="1" x14ac:dyDescent="0.2">
      <c r="A51" s="99"/>
      <c r="B51" s="125"/>
    </row>
    <row r="52" spans="1:2" s="8" customFormat="1" x14ac:dyDescent="0.2">
      <c r="A52" s="99"/>
      <c r="B52" s="125"/>
    </row>
    <row r="53" spans="1:2" s="8" customFormat="1" x14ac:dyDescent="0.2">
      <c r="A53" s="99"/>
      <c r="B53" s="125"/>
    </row>
    <row r="54" spans="1:2" s="8" customFormat="1" ht="15" x14ac:dyDescent="0.3">
      <c r="A54" s="126"/>
      <c r="B54" s="128"/>
    </row>
    <row r="55" spans="1:2" s="8" customFormat="1" ht="15" x14ac:dyDescent="0.3">
      <c r="A55" s="126"/>
      <c r="B55" s="128"/>
    </row>
    <row r="56" spans="1:2" s="8" customFormat="1" ht="15" x14ac:dyDescent="0.3">
      <c r="A56" s="126"/>
      <c r="B56" s="128"/>
    </row>
    <row r="57" spans="1:2" s="8" customFormat="1" ht="15" x14ac:dyDescent="0.3">
      <c r="A57" s="126"/>
      <c r="B57" s="128"/>
    </row>
    <row r="58" spans="1:2" s="8" customFormat="1" ht="15" x14ac:dyDescent="0.3">
      <c r="A58" s="126"/>
      <c r="B58" s="128"/>
    </row>
    <row r="59" spans="1:2" s="8" customFormat="1" x14ac:dyDescent="0.2">
      <c r="A59" s="99"/>
      <c r="B59" s="125"/>
    </row>
    <row r="60" spans="1:2" s="8" customFormat="1" x14ac:dyDescent="0.2">
      <c r="A60" s="99"/>
      <c r="B60" s="125"/>
    </row>
    <row r="61" spans="1:2" s="8" customFormat="1" x14ac:dyDescent="0.2">
      <c r="A61" s="99"/>
      <c r="B61" s="125"/>
    </row>
    <row r="62" spans="1:2" s="8" customFormat="1" x14ac:dyDescent="0.2">
      <c r="A62" s="99"/>
    </row>
    <row r="63" spans="1:2" s="8" customFormat="1" x14ac:dyDescent="0.2">
      <c r="A63" s="99"/>
    </row>
    <row r="64" spans="1:2" s="8" customFormat="1" x14ac:dyDescent="0.2">
      <c r="A64" s="99"/>
    </row>
    <row r="65" spans="1:2" s="8" customFormat="1" x14ac:dyDescent="0.2">
      <c r="A65" s="99"/>
    </row>
    <row r="66" spans="1:2" s="8" customFormat="1" x14ac:dyDescent="0.2">
      <c r="A66" s="133"/>
    </row>
    <row r="67" spans="1:2" s="8" customFormat="1" x14ac:dyDescent="0.2">
      <c r="B67" s="134"/>
    </row>
    <row r="68" spans="1:2" s="8" customFormat="1" x14ac:dyDescent="0.2">
      <c r="A68" s="99"/>
      <c r="B68" s="125"/>
    </row>
    <row r="69" spans="1:2" s="8" customFormat="1" x14ac:dyDescent="0.2">
      <c r="A69" s="99"/>
      <c r="B69" s="125"/>
    </row>
    <row r="70" spans="1:2" s="8" customFormat="1" x14ac:dyDescent="0.2">
      <c r="A70" s="99"/>
      <c r="B70" s="125"/>
    </row>
    <row r="71" spans="1:2" s="8" customFormat="1" x14ac:dyDescent="0.2">
      <c r="A71" s="99"/>
      <c r="B71" s="125"/>
    </row>
    <row r="72" spans="1:2" s="8" customFormat="1" x14ac:dyDescent="0.2">
      <c r="A72" s="99"/>
      <c r="B72" s="125"/>
    </row>
    <row r="73" spans="1:2" s="8" customFormat="1" x14ac:dyDescent="0.2">
      <c r="A73" s="99"/>
      <c r="B73" s="125"/>
    </row>
    <row r="74" spans="1:2" s="8" customFormat="1" x14ac:dyDescent="0.2">
      <c r="A74" s="99"/>
      <c r="B74" s="125"/>
    </row>
    <row r="75" spans="1:2" s="8" customFormat="1" x14ac:dyDescent="0.2">
      <c r="A75" s="99"/>
      <c r="B75" s="125"/>
    </row>
    <row r="76" spans="1:2" s="8" customFormat="1" x14ac:dyDescent="0.2">
      <c r="A76" s="99"/>
      <c r="B76" s="125"/>
    </row>
    <row r="77" spans="1:2" s="8" customFormat="1" x14ac:dyDescent="0.2">
      <c r="A77" s="99"/>
      <c r="B77" s="125"/>
    </row>
    <row r="78" spans="1:2" s="8" customFormat="1" x14ac:dyDescent="0.2">
      <c r="A78" s="99"/>
      <c r="B78" s="125"/>
    </row>
    <row r="79" spans="1:2" s="8" customFormat="1" x14ac:dyDescent="0.2">
      <c r="A79" s="99"/>
      <c r="B79" s="125"/>
    </row>
    <row r="80" spans="1:2" s="8" customFormat="1" x14ac:dyDescent="0.2">
      <c r="A80" s="99"/>
      <c r="B80" s="125"/>
    </row>
    <row r="81" spans="1:2" s="8" customFormat="1" x14ac:dyDescent="0.2">
      <c r="A81" s="99"/>
      <c r="B81" s="125"/>
    </row>
    <row r="82" spans="1:2" s="8" customFormat="1" x14ac:dyDescent="0.2">
      <c r="A82" s="99"/>
      <c r="B82" s="125"/>
    </row>
    <row r="83" spans="1:2" s="8" customFormat="1" x14ac:dyDescent="0.2">
      <c r="A83" s="99"/>
      <c r="B83" s="125"/>
    </row>
    <row r="84" spans="1:2" s="8" customFormat="1" x14ac:dyDescent="0.2">
      <c r="A84" s="99"/>
      <c r="B84" s="125"/>
    </row>
    <row r="85" spans="1:2" s="8" customFormat="1" x14ac:dyDescent="0.2">
      <c r="A85" s="99"/>
    </row>
    <row r="86" spans="1:2" s="8" customFormat="1" x14ac:dyDescent="0.2">
      <c r="A86" s="99"/>
    </row>
    <row r="87" spans="1:2" s="8" customFormat="1" x14ac:dyDescent="0.2">
      <c r="A87" s="99"/>
    </row>
    <row r="88" spans="1:2" s="8" customFormat="1" x14ac:dyDescent="0.2">
      <c r="A88" s="99"/>
    </row>
    <row r="89" spans="1:2" s="8" customFormat="1" x14ac:dyDescent="0.2"/>
    <row r="90" spans="1:2" s="8" customFormat="1" x14ac:dyDescent="0.2"/>
    <row r="91" spans="1:2" s="8" customFormat="1" x14ac:dyDescent="0.2">
      <c r="A91" s="99"/>
    </row>
    <row r="92" spans="1:2" s="8" customFormat="1" x14ac:dyDescent="0.2">
      <c r="A92" s="99"/>
    </row>
    <row r="93" spans="1:2" s="8" customFormat="1" x14ac:dyDescent="0.2">
      <c r="A93" s="99"/>
    </row>
    <row r="94" spans="1:2" s="8" customFormat="1" x14ac:dyDescent="0.2">
      <c r="A94" s="99"/>
    </row>
    <row r="95" spans="1:2" s="8" customFormat="1" x14ac:dyDescent="0.2">
      <c r="A95" s="99"/>
    </row>
    <row r="96" spans="1:2" s="8" customFormat="1" x14ac:dyDescent="0.2">
      <c r="A96" s="99"/>
    </row>
    <row r="97" spans="1:1" s="8" customFormat="1" x14ac:dyDescent="0.2">
      <c r="A97" s="99"/>
    </row>
    <row r="98" spans="1:1" s="8" customFormat="1" x14ac:dyDescent="0.2">
      <c r="A98" s="99"/>
    </row>
    <row r="99" spans="1:1" s="8" customFormat="1" x14ac:dyDescent="0.2">
      <c r="A99" s="99"/>
    </row>
    <row r="100" spans="1:1" s="8" customFormat="1" x14ac:dyDescent="0.2">
      <c r="A100" s="99"/>
    </row>
    <row r="101" spans="1:1" s="8" customFormat="1" x14ac:dyDescent="0.2">
      <c r="A101" s="99"/>
    </row>
    <row r="102" spans="1:1" s="8" customFormat="1" x14ac:dyDescent="0.2">
      <c r="A102" s="99"/>
    </row>
    <row r="103" spans="1:1" s="8" customFormat="1" x14ac:dyDescent="0.2">
      <c r="A103" s="99"/>
    </row>
    <row r="104" spans="1:1" s="8" customFormat="1" x14ac:dyDescent="0.2">
      <c r="A104" s="99"/>
    </row>
    <row r="105" spans="1:1" s="8" customFormat="1" x14ac:dyDescent="0.2">
      <c r="A105" s="99"/>
    </row>
    <row r="106" spans="1:1" s="8" customFormat="1" x14ac:dyDescent="0.2">
      <c r="A106" s="99"/>
    </row>
    <row r="107" spans="1:1" s="8" customFormat="1" x14ac:dyDescent="0.2">
      <c r="A107" s="99"/>
    </row>
    <row r="108" spans="1:1" s="8" customFormat="1" x14ac:dyDescent="0.2"/>
    <row r="109" spans="1:1" s="8" customFormat="1" x14ac:dyDescent="0.2"/>
    <row r="110" spans="1:1" s="8" customFormat="1" x14ac:dyDescent="0.2">
      <c r="A110" s="99"/>
    </row>
    <row r="111" spans="1:1" s="8" customFormat="1" x14ac:dyDescent="0.2">
      <c r="A111" s="99"/>
    </row>
    <row r="112" spans="1:1" s="8" customFormat="1" x14ac:dyDescent="0.2">
      <c r="A112" s="99"/>
    </row>
    <row r="113" spans="1:1" s="8" customFormat="1" x14ac:dyDescent="0.2">
      <c r="A113" s="99"/>
    </row>
    <row r="114" spans="1:1" s="8" customFormat="1" x14ac:dyDescent="0.2">
      <c r="A114" s="99"/>
    </row>
    <row r="115" spans="1:1" s="8" customFormat="1" x14ac:dyDescent="0.2">
      <c r="A115" s="99"/>
    </row>
    <row r="116" spans="1:1" s="8" customFormat="1" x14ac:dyDescent="0.2">
      <c r="A116" s="99"/>
    </row>
    <row r="117" spans="1:1" s="8" customFormat="1" x14ac:dyDescent="0.2">
      <c r="A117" s="99"/>
    </row>
    <row r="118" spans="1:1" s="8" customFormat="1" x14ac:dyDescent="0.2">
      <c r="A118" s="99"/>
    </row>
    <row r="119" spans="1:1" s="8" customFormat="1" x14ac:dyDescent="0.2">
      <c r="A119" s="99"/>
    </row>
    <row r="120" spans="1:1" s="8" customFormat="1" x14ac:dyDescent="0.2">
      <c r="A120" s="99"/>
    </row>
    <row r="121" spans="1:1" s="8" customFormat="1" x14ac:dyDescent="0.2">
      <c r="A121" s="99"/>
    </row>
    <row r="122" spans="1:1" s="8" customFormat="1" x14ac:dyDescent="0.2">
      <c r="A122" s="99"/>
    </row>
    <row r="123" spans="1:1" s="8" customFormat="1" x14ac:dyDescent="0.2">
      <c r="A123" s="99"/>
    </row>
    <row r="124" spans="1:1" s="8" customFormat="1" x14ac:dyDescent="0.2">
      <c r="A124" s="99"/>
    </row>
    <row r="125" spans="1:1" s="8" customFormat="1" x14ac:dyDescent="0.2">
      <c r="A125" s="99"/>
    </row>
    <row r="126" spans="1:1" s="8" customFormat="1" x14ac:dyDescent="0.2">
      <c r="A126" s="99"/>
    </row>
    <row r="127" spans="1:1" s="8" customFormat="1" x14ac:dyDescent="0.2"/>
    <row r="128" spans="1:1" s="8" customFormat="1" x14ac:dyDescent="0.2"/>
    <row r="129" spans="1:1" s="8" customFormat="1" x14ac:dyDescent="0.2">
      <c r="A129" s="99"/>
    </row>
    <row r="130" spans="1:1" s="8" customFormat="1" x14ac:dyDescent="0.2">
      <c r="A130" s="99"/>
    </row>
    <row r="131" spans="1:1" s="8" customFormat="1" x14ac:dyDescent="0.2">
      <c r="A131" s="99"/>
    </row>
    <row r="132" spans="1:1" s="8" customFormat="1" x14ac:dyDescent="0.2">
      <c r="A132" s="99"/>
    </row>
    <row r="133" spans="1:1" s="8" customFormat="1" x14ac:dyDescent="0.2">
      <c r="A133" s="99"/>
    </row>
    <row r="134" spans="1:1" s="8" customFormat="1" x14ac:dyDescent="0.2">
      <c r="A134" s="99"/>
    </row>
    <row r="135" spans="1:1" s="8" customFormat="1" x14ac:dyDescent="0.2">
      <c r="A135" s="99"/>
    </row>
    <row r="136" spans="1:1" s="8" customFormat="1" x14ac:dyDescent="0.2">
      <c r="A136" s="99"/>
    </row>
    <row r="137" spans="1:1" s="8" customFormat="1" x14ac:dyDescent="0.2">
      <c r="A137" s="99"/>
    </row>
    <row r="138" spans="1:1" s="8" customFormat="1" x14ac:dyDescent="0.2">
      <c r="A138" s="99"/>
    </row>
    <row r="139" spans="1:1" s="8" customFormat="1" x14ac:dyDescent="0.2">
      <c r="A139" s="99"/>
    </row>
    <row r="140" spans="1:1" s="8" customFormat="1" x14ac:dyDescent="0.2">
      <c r="A140" s="99"/>
    </row>
    <row r="141" spans="1:1" s="8" customFormat="1" x14ac:dyDescent="0.2">
      <c r="A141" s="99"/>
    </row>
    <row r="142" spans="1:1" x14ac:dyDescent="0.2">
      <c r="A142" s="97"/>
    </row>
    <row r="143" spans="1:1" x14ac:dyDescent="0.2">
      <c r="A143" s="97"/>
    </row>
    <row r="144" spans="1:1" x14ac:dyDescent="0.2">
      <c r="A144" s="97"/>
    </row>
    <row r="145" spans="1:1" x14ac:dyDescent="0.2">
      <c r="A145" s="97"/>
    </row>
  </sheetData>
  <mergeCells count="1">
    <mergeCell ref="B3:L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  <pageSetUpPr fitToPage="1"/>
  </sheetPr>
  <dimension ref="A1:K152"/>
  <sheetViews>
    <sheetView showGridLines="0" zoomScaleNormal="100" workbookViewId="0">
      <selection activeCell="L1" sqref="L1"/>
    </sheetView>
  </sheetViews>
  <sheetFormatPr defaultRowHeight="12.75" x14ac:dyDescent="0.2"/>
  <cols>
    <col min="1" max="1" width="36.28515625" style="3" customWidth="1"/>
    <col min="2" max="3" width="7.7109375" style="3" customWidth="1"/>
    <col min="4" max="4" width="9.7109375" style="3" customWidth="1"/>
    <col min="5" max="6" width="7.7109375" style="8" customWidth="1"/>
    <col min="7" max="7" width="10.7109375" style="8" customWidth="1"/>
    <col min="8" max="8" width="7.7109375" style="8" customWidth="1"/>
    <col min="9" max="16384" width="9.140625" style="3"/>
  </cols>
  <sheetData>
    <row r="1" spans="1:11" ht="15" customHeight="1" x14ac:dyDescent="0.2">
      <c r="A1" s="149" t="s">
        <v>524</v>
      </c>
      <c r="B1" s="97"/>
      <c r="C1" s="98"/>
      <c r="D1" s="97"/>
      <c r="E1" s="99"/>
      <c r="F1" s="99"/>
      <c r="G1" s="99"/>
      <c r="H1" s="99"/>
      <c r="I1" s="100"/>
      <c r="J1" s="101"/>
      <c r="K1" s="101"/>
    </row>
    <row r="2" spans="1:11" ht="15" customHeight="1" x14ac:dyDescent="0.2">
      <c r="A2" s="102"/>
      <c r="B2" s="103"/>
      <c r="C2" s="103"/>
      <c r="D2" s="103"/>
      <c r="E2" s="104"/>
      <c r="F2" s="104"/>
      <c r="G2" s="104"/>
      <c r="H2" s="104"/>
      <c r="I2" s="105"/>
      <c r="J2" s="101"/>
      <c r="K2" s="101"/>
    </row>
    <row r="3" spans="1:11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101"/>
    </row>
    <row r="4" spans="1:11" ht="3.75" customHeight="1" x14ac:dyDescent="0.2">
      <c r="A4" s="102"/>
      <c r="B4" s="103"/>
      <c r="C4" s="103"/>
      <c r="D4" s="103"/>
      <c r="E4" s="104"/>
      <c r="F4" s="104"/>
      <c r="G4" s="104"/>
      <c r="H4" s="104"/>
      <c r="I4" s="105"/>
      <c r="J4" s="101"/>
      <c r="K4" s="101"/>
    </row>
    <row r="5" spans="1:11" ht="39" customHeight="1" x14ac:dyDescent="0.2">
      <c r="A5" s="744" t="s">
        <v>68</v>
      </c>
      <c r="B5" s="745" t="s">
        <v>30</v>
      </c>
      <c r="C5" s="745" t="s">
        <v>34</v>
      </c>
      <c r="D5" s="745" t="s">
        <v>36</v>
      </c>
      <c r="E5" s="745" t="s">
        <v>37</v>
      </c>
      <c r="F5" s="745" t="s">
        <v>39</v>
      </c>
      <c r="G5" s="745" t="s">
        <v>42</v>
      </c>
      <c r="H5" s="745" t="s">
        <v>44</v>
      </c>
      <c r="I5" s="745" t="s">
        <v>45</v>
      </c>
      <c r="J5" s="745" t="s">
        <v>47</v>
      </c>
      <c r="K5" s="746" t="s">
        <v>49</v>
      </c>
    </row>
    <row r="6" spans="1:11" ht="6" customHeight="1" x14ac:dyDescent="0.2">
      <c r="A6" s="112"/>
      <c r="B6" s="113"/>
      <c r="C6" s="113"/>
      <c r="D6" s="113"/>
      <c r="E6" s="113"/>
      <c r="F6" s="113"/>
      <c r="G6" s="113"/>
      <c r="H6" s="113"/>
      <c r="I6" s="107"/>
      <c r="J6" s="109"/>
      <c r="K6" s="109"/>
    </row>
    <row r="7" spans="1:11" ht="19.5" customHeight="1" x14ac:dyDescent="0.3">
      <c r="A7" s="114" t="s">
        <v>56</v>
      </c>
      <c r="B7" s="113"/>
      <c r="C7" s="113"/>
      <c r="D7" s="113"/>
      <c r="E7" s="113"/>
      <c r="F7" s="113"/>
      <c r="G7" s="113"/>
      <c r="H7" s="113"/>
      <c r="I7" s="107"/>
      <c r="J7" s="109"/>
      <c r="K7" s="109"/>
    </row>
    <row r="8" spans="1:11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07"/>
      <c r="J8" s="109"/>
      <c r="K8" s="109"/>
    </row>
    <row r="9" spans="1:11" x14ac:dyDescent="0.2">
      <c r="A9" s="27" t="s">
        <v>197</v>
      </c>
      <c r="B9" s="160" t="s">
        <v>14</v>
      </c>
      <c r="C9" s="160" t="s">
        <v>14</v>
      </c>
      <c r="D9" s="160" t="s">
        <v>14</v>
      </c>
      <c r="E9" s="160" t="s">
        <v>14</v>
      </c>
      <c r="F9" s="160" t="s">
        <v>14</v>
      </c>
      <c r="G9" s="160">
        <v>273.50954437255859</v>
      </c>
      <c r="H9" s="160" t="s">
        <v>14</v>
      </c>
      <c r="I9" s="160" t="s">
        <v>14</v>
      </c>
      <c r="J9" s="160" t="s">
        <v>14</v>
      </c>
      <c r="K9" s="161">
        <v>273.50954437255859</v>
      </c>
    </row>
    <row r="10" spans="1:11" ht="12.75" customHeight="1" x14ac:dyDescent="0.2">
      <c r="A10" s="27" t="s">
        <v>198</v>
      </c>
      <c r="B10" s="160" t="s">
        <v>14</v>
      </c>
      <c r="C10" s="160" t="s">
        <v>14</v>
      </c>
      <c r="D10" s="160" t="s">
        <v>14</v>
      </c>
      <c r="E10" s="160" t="s">
        <v>14</v>
      </c>
      <c r="F10" s="160" t="s">
        <v>14</v>
      </c>
      <c r="G10" s="160">
        <v>27.915489196777344</v>
      </c>
      <c r="H10" s="160" t="s">
        <v>14</v>
      </c>
      <c r="I10" s="160" t="s">
        <v>14</v>
      </c>
      <c r="J10" s="160">
        <v>42.660835266113281</v>
      </c>
      <c r="K10" s="161">
        <v>70.576324462890625</v>
      </c>
    </row>
    <row r="11" spans="1:11" ht="12.75" customHeight="1" x14ac:dyDescent="0.2">
      <c r="A11" s="27" t="s">
        <v>199</v>
      </c>
      <c r="B11" s="160" t="s">
        <v>14</v>
      </c>
      <c r="C11" s="160">
        <v>4197.3568382263184</v>
      </c>
      <c r="D11" s="160">
        <v>121.65301895141602</v>
      </c>
      <c r="E11" s="160">
        <v>274.53799819946289</v>
      </c>
      <c r="F11" s="160">
        <v>138.80650329589844</v>
      </c>
      <c r="G11" s="160">
        <v>5599.4212527275085</v>
      </c>
      <c r="H11" s="160">
        <v>853.88666915893555</v>
      </c>
      <c r="I11" s="160" t="s">
        <v>14</v>
      </c>
      <c r="J11" s="160">
        <v>5190.0365352630615</v>
      </c>
      <c r="K11" s="161">
        <v>16375.698815822601</v>
      </c>
    </row>
    <row r="12" spans="1:11" ht="12.75" customHeight="1" x14ac:dyDescent="0.2">
      <c r="A12" s="27" t="s">
        <v>200</v>
      </c>
      <c r="B12" s="160" t="s">
        <v>14</v>
      </c>
      <c r="C12" s="160" t="s">
        <v>14</v>
      </c>
      <c r="D12" s="160" t="s">
        <v>14</v>
      </c>
      <c r="E12" s="160" t="s">
        <v>14</v>
      </c>
      <c r="F12" s="160" t="s">
        <v>14</v>
      </c>
      <c r="G12" s="160" t="s">
        <v>14</v>
      </c>
      <c r="H12" s="160" t="s">
        <v>14</v>
      </c>
      <c r="I12" s="160">
        <v>191.03993606567383</v>
      </c>
      <c r="J12" s="160" t="s">
        <v>14</v>
      </c>
      <c r="K12" s="161">
        <v>191.03993606567383</v>
      </c>
    </row>
    <row r="13" spans="1:11" ht="12.75" customHeight="1" x14ac:dyDescent="0.2">
      <c r="A13" s="27" t="s">
        <v>201</v>
      </c>
      <c r="B13" s="160" t="s">
        <v>14</v>
      </c>
      <c r="C13" s="160">
        <v>804.33901977539063</v>
      </c>
      <c r="D13" s="160" t="s">
        <v>14</v>
      </c>
      <c r="E13" s="160" t="s">
        <v>14</v>
      </c>
      <c r="F13" s="160" t="s">
        <v>14</v>
      </c>
      <c r="G13" s="160">
        <v>395.4072380065918</v>
      </c>
      <c r="H13" s="160">
        <v>31.203009605407715</v>
      </c>
      <c r="I13" s="160" t="s">
        <v>14</v>
      </c>
      <c r="J13" s="160">
        <v>1060.9166736602783</v>
      </c>
      <c r="K13" s="161">
        <v>2291.8659410476685</v>
      </c>
    </row>
    <row r="14" spans="1:11" ht="12.75" customHeight="1" x14ac:dyDescent="0.2">
      <c r="A14" s="27" t="s">
        <v>202</v>
      </c>
      <c r="B14" s="160">
        <v>130.30850219726563</v>
      </c>
      <c r="C14" s="160">
        <v>295.1768856048584</v>
      </c>
      <c r="D14" s="160">
        <v>125.86732482910156</v>
      </c>
      <c r="E14" s="160">
        <v>34.255775451660156</v>
      </c>
      <c r="F14" s="160">
        <v>138.80650329589844</v>
      </c>
      <c r="G14" s="160">
        <v>617.24008941650391</v>
      </c>
      <c r="H14" s="160">
        <v>156.33119201660156</v>
      </c>
      <c r="I14" s="160" t="s">
        <v>14</v>
      </c>
      <c r="J14" s="160">
        <v>760.03397369384766</v>
      </c>
      <c r="K14" s="161">
        <v>2258.0202465057373</v>
      </c>
    </row>
    <row r="15" spans="1:11" ht="12.75" customHeight="1" x14ac:dyDescent="0.2">
      <c r="A15" s="27" t="s">
        <v>203</v>
      </c>
      <c r="B15" s="160">
        <v>1167.3525390625</v>
      </c>
      <c r="C15" s="160">
        <v>3324.8862924575806</v>
      </c>
      <c r="D15" s="160">
        <v>625.94686698913574</v>
      </c>
      <c r="E15" s="160">
        <v>76.250614166259766</v>
      </c>
      <c r="F15" s="160" t="s">
        <v>14</v>
      </c>
      <c r="G15" s="160">
        <v>3898.9926905632019</v>
      </c>
      <c r="H15" s="160">
        <v>679.61881542205811</v>
      </c>
      <c r="I15" s="160" t="s">
        <v>14</v>
      </c>
      <c r="J15" s="160">
        <v>2722.0048484802246</v>
      </c>
      <c r="K15" s="161">
        <v>12495.052667140961</v>
      </c>
    </row>
    <row r="16" spans="1:11" s="8" customFormat="1" ht="3.75" customHeight="1" x14ac:dyDescent="0.2">
      <c r="A16" s="148"/>
      <c r="B16" s="162"/>
      <c r="C16" s="162"/>
      <c r="D16" s="162"/>
      <c r="E16" s="162"/>
      <c r="F16" s="162"/>
      <c r="G16" s="162"/>
      <c r="H16" s="162"/>
      <c r="I16" s="162"/>
      <c r="J16" s="162"/>
      <c r="K16" s="163"/>
    </row>
    <row r="17" spans="1:11" s="8" customFormat="1" x14ac:dyDescent="0.2">
      <c r="A17" s="753" t="s">
        <v>204</v>
      </c>
      <c r="B17" s="759">
        <v>1297.6610412597656</v>
      </c>
      <c r="C17" s="759">
        <v>8621.7590360641479</v>
      </c>
      <c r="D17" s="759">
        <v>873.46721076965332</v>
      </c>
      <c r="E17" s="759">
        <v>385.04438781738281</v>
      </c>
      <c r="F17" s="759">
        <v>277.61300659179688</v>
      </c>
      <c r="G17" s="759">
        <v>10812.486304283142</v>
      </c>
      <c r="H17" s="759">
        <v>1721.0396862030029</v>
      </c>
      <c r="I17" s="759">
        <v>191.03993606567383</v>
      </c>
      <c r="J17" s="759">
        <v>9775.6528663635254</v>
      </c>
      <c r="K17" s="759">
        <v>33955.763475418091</v>
      </c>
    </row>
    <row r="18" spans="1:11" s="8" customFormat="1" x14ac:dyDescent="0.2">
      <c r="A18" s="133"/>
      <c r="B18" s="164"/>
      <c r="C18" s="164"/>
      <c r="D18" s="164"/>
      <c r="E18" s="164"/>
      <c r="F18" s="164"/>
      <c r="G18" s="164"/>
      <c r="H18" s="164"/>
      <c r="I18" s="165"/>
      <c r="J18" s="165"/>
      <c r="K18" s="165"/>
    </row>
    <row r="19" spans="1:11" s="8" customFormat="1" ht="18.75" x14ac:dyDescent="0.3">
      <c r="A19" s="114" t="s">
        <v>205</v>
      </c>
      <c r="B19" s="166"/>
      <c r="C19" s="166"/>
      <c r="D19" s="166"/>
      <c r="E19" s="166"/>
      <c r="F19" s="166"/>
      <c r="G19" s="164"/>
      <c r="H19" s="164"/>
      <c r="I19" s="165"/>
      <c r="J19" s="165"/>
      <c r="K19" s="165"/>
    </row>
    <row r="20" spans="1:11" s="8" customFormat="1" ht="3.75" customHeight="1" x14ac:dyDescent="0.2">
      <c r="A20" s="112"/>
      <c r="B20" s="166"/>
      <c r="C20" s="166"/>
      <c r="D20" s="166"/>
      <c r="E20" s="166"/>
      <c r="F20" s="166"/>
      <c r="G20" s="164"/>
      <c r="H20" s="164"/>
      <c r="I20" s="165"/>
      <c r="J20" s="165"/>
      <c r="K20" s="165"/>
    </row>
    <row r="21" spans="1:11" s="8" customFormat="1" x14ac:dyDescent="0.2">
      <c r="A21" s="141" t="s">
        <v>206</v>
      </c>
      <c r="B21" s="116" t="s">
        <v>14</v>
      </c>
      <c r="C21" s="116" t="s">
        <v>14</v>
      </c>
      <c r="D21" s="116" t="s">
        <v>14</v>
      </c>
      <c r="E21" s="116" t="s">
        <v>14</v>
      </c>
      <c r="F21" s="116" t="s">
        <v>14</v>
      </c>
      <c r="G21" s="116" t="s">
        <v>14</v>
      </c>
      <c r="H21" s="116" t="s">
        <v>14</v>
      </c>
      <c r="I21" s="116" t="s">
        <v>14</v>
      </c>
      <c r="J21" s="116">
        <v>56.429347991943359</v>
      </c>
      <c r="K21" s="142">
        <v>56.429347991943359</v>
      </c>
    </row>
    <row r="22" spans="1:11" s="8" customFormat="1" x14ac:dyDescent="0.2">
      <c r="A22" s="141" t="s">
        <v>207</v>
      </c>
      <c r="B22" s="116" t="s">
        <v>14</v>
      </c>
      <c r="C22" s="116" t="s">
        <v>14</v>
      </c>
      <c r="D22" s="116" t="s">
        <v>14</v>
      </c>
      <c r="E22" s="116" t="s">
        <v>14</v>
      </c>
      <c r="F22" s="116" t="s">
        <v>14</v>
      </c>
      <c r="G22" s="116" t="s">
        <v>14</v>
      </c>
      <c r="H22" s="116" t="s">
        <v>14</v>
      </c>
      <c r="I22" s="116">
        <v>61.086441040039063</v>
      </c>
      <c r="J22" s="116" t="s">
        <v>14</v>
      </c>
      <c r="K22" s="142">
        <v>61.086441040039063</v>
      </c>
    </row>
    <row r="23" spans="1:11" s="8" customFormat="1" ht="3.75" customHeight="1" x14ac:dyDescent="0.2">
      <c r="A23" s="143"/>
      <c r="B23" s="144"/>
      <c r="C23" s="144"/>
      <c r="D23" s="144"/>
      <c r="E23" s="144"/>
      <c r="F23" s="146"/>
      <c r="G23" s="144"/>
      <c r="H23" s="146"/>
      <c r="I23" s="144"/>
      <c r="J23" s="146"/>
      <c r="K23" s="147"/>
    </row>
    <row r="24" spans="1:11" s="8" customFormat="1" x14ac:dyDescent="0.2">
      <c r="A24" s="754" t="s">
        <v>208</v>
      </c>
      <c r="B24" s="751" t="s">
        <v>14</v>
      </c>
      <c r="C24" s="751" t="s">
        <v>14</v>
      </c>
      <c r="D24" s="751" t="s">
        <v>14</v>
      </c>
      <c r="E24" s="751" t="s">
        <v>14</v>
      </c>
      <c r="F24" s="751" t="s">
        <v>14</v>
      </c>
      <c r="G24" s="751" t="s">
        <v>14</v>
      </c>
      <c r="H24" s="751" t="s">
        <v>14</v>
      </c>
      <c r="I24" s="751">
        <v>61.086441040039063</v>
      </c>
      <c r="J24" s="751">
        <v>56.429347991943359</v>
      </c>
      <c r="K24" s="752">
        <v>117.51578903198242</v>
      </c>
    </row>
    <row r="25" spans="1:11" s="8" customFormat="1" x14ac:dyDescent="0.2">
      <c r="A25" s="99"/>
      <c r="I25" s="94"/>
      <c r="J25" s="94"/>
      <c r="K25" s="94"/>
    </row>
    <row r="26" spans="1:11" s="8" customFormat="1" x14ac:dyDescent="0.2">
      <c r="I26" s="94"/>
      <c r="J26" s="94"/>
      <c r="K26" s="94"/>
    </row>
    <row r="27" spans="1:11" s="8" customFormat="1" x14ac:dyDescent="0.2">
      <c r="A27" s="99"/>
      <c r="I27" s="94"/>
      <c r="J27" s="94"/>
      <c r="K27" s="94"/>
    </row>
    <row r="28" spans="1:11" s="8" customFormat="1" x14ac:dyDescent="0.2">
      <c r="A28" s="99"/>
      <c r="I28" s="94"/>
      <c r="J28" s="94"/>
      <c r="K28" s="94"/>
    </row>
    <row r="29" spans="1:11" s="8" customFormat="1" x14ac:dyDescent="0.2">
      <c r="A29" s="99"/>
      <c r="I29" s="94"/>
      <c r="J29" s="94"/>
      <c r="K29" s="94"/>
    </row>
    <row r="30" spans="1:11" s="8" customFormat="1" x14ac:dyDescent="0.2">
      <c r="A30" s="99"/>
      <c r="I30" s="94"/>
      <c r="J30" s="94"/>
      <c r="K30" s="94"/>
    </row>
    <row r="31" spans="1:11" s="8" customFormat="1" x14ac:dyDescent="0.2">
      <c r="A31" s="99"/>
      <c r="I31" s="94"/>
      <c r="J31" s="94"/>
      <c r="K31" s="94"/>
    </row>
    <row r="32" spans="1:11" s="8" customFormat="1" x14ac:dyDescent="0.2">
      <c r="A32" s="99"/>
      <c r="I32" s="94"/>
      <c r="J32" s="94"/>
      <c r="K32" s="94"/>
    </row>
    <row r="33" spans="1:11" s="8" customFormat="1" x14ac:dyDescent="0.2">
      <c r="A33" s="99"/>
      <c r="I33" s="94"/>
      <c r="J33" s="94"/>
      <c r="K33" s="94"/>
    </row>
    <row r="34" spans="1:11" s="8" customFormat="1" x14ac:dyDescent="0.2">
      <c r="A34" s="99"/>
      <c r="I34" s="94"/>
      <c r="J34" s="94"/>
      <c r="K34" s="94"/>
    </row>
    <row r="35" spans="1:11" s="8" customFormat="1" x14ac:dyDescent="0.2">
      <c r="A35" s="99"/>
      <c r="I35" s="94"/>
      <c r="J35" s="94"/>
      <c r="K35" s="94"/>
    </row>
    <row r="36" spans="1:11" s="8" customFormat="1" x14ac:dyDescent="0.2">
      <c r="A36" s="99"/>
      <c r="I36" s="94"/>
      <c r="J36" s="94"/>
      <c r="K36" s="94"/>
    </row>
    <row r="37" spans="1:11" s="8" customFormat="1" x14ac:dyDescent="0.2">
      <c r="A37" s="99"/>
      <c r="I37" s="94"/>
      <c r="J37" s="94"/>
      <c r="K37" s="94"/>
    </row>
    <row r="38" spans="1:11" s="8" customFormat="1" ht="15" x14ac:dyDescent="0.3">
      <c r="A38" s="126"/>
      <c r="I38" s="94"/>
      <c r="J38" s="94"/>
      <c r="K38" s="94"/>
    </row>
    <row r="39" spans="1:11" s="8" customFormat="1" ht="15" x14ac:dyDescent="0.3">
      <c r="A39" s="126"/>
      <c r="I39" s="94"/>
      <c r="J39" s="94"/>
      <c r="K39" s="94"/>
    </row>
    <row r="40" spans="1:11" s="8" customFormat="1" x14ac:dyDescent="0.2">
      <c r="A40" s="99"/>
      <c r="I40" s="94"/>
      <c r="J40" s="94"/>
      <c r="K40" s="94"/>
    </row>
    <row r="41" spans="1:11" s="8" customFormat="1" x14ac:dyDescent="0.2">
      <c r="A41" s="99"/>
      <c r="I41" s="94"/>
      <c r="J41" s="94"/>
      <c r="K41" s="94"/>
    </row>
    <row r="42" spans="1:11" s="8" customFormat="1" x14ac:dyDescent="0.2">
      <c r="A42" s="99"/>
      <c r="I42" s="94"/>
      <c r="J42" s="94"/>
      <c r="K42" s="94"/>
    </row>
    <row r="43" spans="1:11" s="8" customFormat="1" x14ac:dyDescent="0.2">
      <c r="A43" s="99"/>
      <c r="I43" s="94"/>
      <c r="J43" s="94"/>
      <c r="K43" s="94"/>
    </row>
    <row r="44" spans="1:11" s="8" customFormat="1" x14ac:dyDescent="0.2">
      <c r="A44" s="99"/>
      <c r="I44" s="94"/>
      <c r="J44" s="94"/>
      <c r="K44" s="94"/>
    </row>
    <row r="45" spans="1:11" s="8" customFormat="1" x14ac:dyDescent="0.2">
      <c r="A45" s="99"/>
      <c r="I45" s="94"/>
      <c r="J45" s="94"/>
      <c r="K45" s="94"/>
    </row>
    <row r="46" spans="1:11" s="8" customFormat="1" x14ac:dyDescent="0.2">
      <c r="A46" s="99"/>
      <c r="I46" s="94"/>
      <c r="J46" s="94"/>
      <c r="K46" s="94"/>
    </row>
    <row r="47" spans="1:11" s="8" customFormat="1" x14ac:dyDescent="0.2">
      <c r="A47" s="99"/>
      <c r="I47" s="94"/>
      <c r="J47" s="94"/>
      <c r="K47" s="94"/>
    </row>
    <row r="48" spans="1:11" s="8" customFormat="1" x14ac:dyDescent="0.2">
      <c r="A48" s="99"/>
      <c r="I48" s="94"/>
      <c r="J48" s="94"/>
      <c r="K48" s="94"/>
    </row>
    <row r="49" spans="1:11" s="8" customFormat="1" x14ac:dyDescent="0.2">
      <c r="A49" s="99"/>
      <c r="I49" s="94"/>
      <c r="J49" s="94"/>
      <c r="K49" s="94"/>
    </row>
    <row r="50" spans="1:11" s="8" customFormat="1" x14ac:dyDescent="0.2">
      <c r="A50" s="99"/>
      <c r="I50" s="94"/>
      <c r="J50" s="94"/>
      <c r="K50" s="94"/>
    </row>
    <row r="51" spans="1:11" s="8" customFormat="1" x14ac:dyDescent="0.2">
      <c r="A51" s="99"/>
      <c r="I51" s="94"/>
      <c r="J51" s="94"/>
      <c r="K51" s="94"/>
    </row>
    <row r="52" spans="1:11" s="8" customFormat="1" x14ac:dyDescent="0.2">
      <c r="A52" s="99"/>
      <c r="I52" s="94"/>
      <c r="J52" s="94"/>
      <c r="K52" s="94"/>
    </row>
    <row r="53" spans="1:11" s="8" customFormat="1" x14ac:dyDescent="0.2">
      <c r="A53" s="99"/>
      <c r="I53" s="94"/>
      <c r="J53" s="94"/>
      <c r="K53" s="94"/>
    </row>
    <row r="54" spans="1:11" s="8" customFormat="1" x14ac:dyDescent="0.2">
      <c r="A54" s="99"/>
      <c r="I54" s="94"/>
      <c r="J54" s="94"/>
      <c r="K54" s="94"/>
    </row>
    <row r="55" spans="1:11" s="8" customFormat="1" x14ac:dyDescent="0.2">
      <c r="A55" s="99"/>
      <c r="I55" s="94"/>
      <c r="J55" s="94"/>
      <c r="K55" s="94"/>
    </row>
    <row r="56" spans="1:11" s="8" customFormat="1" x14ac:dyDescent="0.2">
      <c r="A56" s="99"/>
      <c r="I56" s="94"/>
      <c r="J56" s="94"/>
      <c r="K56" s="94"/>
    </row>
    <row r="57" spans="1:11" s="8" customFormat="1" x14ac:dyDescent="0.2">
      <c r="A57" s="99"/>
      <c r="I57" s="94"/>
      <c r="J57" s="94"/>
      <c r="K57" s="94"/>
    </row>
    <row r="58" spans="1:11" s="8" customFormat="1" x14ac:dyDescent="0.2">
      <c r="A58" s="99"/>
      <c r="I58" s="94"/>
      <c r="J58" s="94"/>
      <c r="K58" s="94"/>
    </row>
    <row r="59" spans="1:11" s="8" customFormat="1" x14ac:dyDescent="0.2">
      <c r="A59" s="99"/>
      <c r="I59" s="94"/>
      <c r="J59" s="94"/>
      <c r="K59" s="94"/>
    </row>
    <row r="60" spans="1:11" s="8" customFormat="1" x14ac:dyDescent="0.2">
      <c r="A60" s="99"/>
      <c r="I60" s="94"/>
      <c r="J60" s="94"/>
      <c r="K60" s="94"/>
    </row>
    <row r="61" spans="1:11" s="8" customFormat="1" ht="15" x14ac:dyDescent="0.3">
      <c r="A61" s="126"/>
      <c r="I61" s="94"/>
      <c r="J61" s="94"/>
      <c r="K61" s="94"/>
    </row>
    <row r="62" spans="1:11" s="8" customFormat="1" ht="15" x14ac:dyDescent="0.3">
      <c r="A62" s="126"/>
      <c r="I62" s="94"/>
      <c r="J62" s="94"/>
      <c r="K62" s="94"/>
    </row>
    <row r="63" spans="1:11" s="8" customFormat="1" ht="15" x14ac:dyDescent="0.3">
      <c r="A63" s="126"/>
      <c r="I63" s="94"/>
      <c r="J63" s="94"/>
      <c r="K63" s="94"/>
    </row>
    <row r="64" spans="1:11" s="8" customFormat="1" ht="15" x14ac:dyDescent="0.3">
      <c r="A64" s="126"/>
      <c r="I64" s="94"/>
      <c r="J64" s="94"/>
      <c r="K64" s="94"/>
    </row>
    <row r="65" spans="1:11" s="8" customFormat="1" ht="15" x14ac:dyDescent="0.3">
      <c r="A65" s="126"/>
      <c r="I65" s="94"/>
      <c r="J65" s="94"/>
      <c r="K65" s="94"/>
    </row>
    <row r="66" spans="1:11" s="8" customFormat="1" x14ac:dyDescent="0.2">
      <c r="A66" s="99"/>
      <c r="I66" s="94"/>
      <c r="J66" s="94"/>
      <c r="K66" s="94"/>
    </row>
    <row r="67" spans="1:11" s="8" customFormat="1" x14ac:dyDescent="0.2">
      <c r="A67" s="99"/>
      <c r="I67" s="94"/>
      <c r="J67" s="94"/>
      <c r="K67" s="94"/>
    </row>
    <row r="68" spans="1:11" s="8" customFormat="1" x14ac:dyDescent="0.2">
      <c r="A68" s="99"/>
      <c r="I68" s="94"/>
      <c r="J68" s="94"/>
      <c r="K68" s="94"/>
    </row>
    <row r="69" spans="1:11" s="8" customFormat="1" x14ac:dyDescent="0.2">
      <c r="A69" s="99"/>
      <c r="I69" s="94"/>
      <c r="J69" s="94"/>
      <c r="K69" s="94"/>
    </row>
    <row r="70" spans="1:11" s="8" customFormat="1" x14ac:dyDescent="0.2">
      <c r="A70" s="99"/>
      <c r="I70" s="94"/>
      <c r="J70" s="94"/>
      <c r="K70" s="94"/>
    </row>
    <row r="71" spans="1:11" s="8" customFormat="1" x14ac:dyDescent="0.2">
      <c r="A71" s="99"/>
      <c r="I71" s="94"/>
      <c r="J71" s="94"/>
      <c r="K71" s="94"/>
    </row>
    <row r="72" spans="1:11" s="8" customFormat="1" x14ac:dyDescent="0.2">
      <c r="A72" s="99"/>
      <c r="I72" s="94"/>
      <c r="J72" s="94"/>
      <c r="K72" s="94"/>
    </row>
    <row r="73" spans="1:11" s="8" customFormat="1" x14ac:dyDescent="0.2">
      <c r="A73" s="133"/>
      <c r="I73" s="94"/>
      <c r="J73" s="94"/>
      <c r="K73" s="94"/>
    </row>
    <row r="74" spans="1:11" s="8" customFormat="1" x14ac:dyDescent="0.2">
      <c r="I74" s="94"/>
      <c r="J74" s="94"/>
      <c r="K74" s="94"/>
    </row>
    <row r="75" spans="1:11" s="8" customFormat="1" x14ac:dyDescent="0.2">
      <c r="A75" s="99"/>
      <c r="I75" s="94"/>
      <c r="J75" s="94"/>
      <c r="K75" s="94"/>
    </row>
    <row r="76" spans="1:11" s="8" customFormat="1" x14ac:dyDescent="0.2">
      <c r="A76" s="99"/>
      <c r="I76" s="94"/>
      <c r="J76" s="94"/>
      <c r="K76" s="94"/>
    </row>
    <row r="77" spans="1:11" s="8" customFormat="1" x14ac:dyDescent="0.2">
      <c r="A77" s="99"/>
      <c r="I77" s="94"/>
      <c r="J77" s="94"/>
      <c r="K77" s="94"/>
    </row>
    <row r="78" spans="1:11" s="8" customFormat="1" x14ac:dyDescent="0.2">
      <c r="A78" s="99"/>
      <c r="I78" s="94"/>
      <c r="J78" s="94"/>
      <c r="K78" s="94"/>
    </row>
    <row r="79" spans="1:11" s="8" customFormat="1" x14ac:dyDescent="0.2">
      <c r="A79" s="99"/>
      <c r="I79" s="94"/>
      <c r="J79" s="94"/>
      <c r="K79" s="94"/>
    </row>
    <row r="80" spans="1:11" s="8" customFormat="1" x14ac:dyDescent="0.2">
      <c r="A80" s="99"/>
      <c r="I80" s="94"/>
      <c r="J80" s="94"/>
      <c r="K80" s="94"/>
    </row>
    <row r="81" spans="1:11" s="8" customFormat="1" x14ac:dyDescent="0.2">
      <c r="A81" s="99"/>
      <c r="I81" s="94"/>
      <c r="J81" s="94"/>
      <c r="K81" s="94"/>
    </row>
    <row r="82" spans="1:11" s="8" customFormat="1" x14ac:dyDescent="0.2">
      <c r="A82" s="99"/>
      <c r="I82" s="94"/>
      <c r="J82" s="94"/>
      <c r="K82" s="94"/>
    </row>
    <row r="83" spans="1:11" s="8" customFormat="1" x14ac:dyDescent="0.2">
      <c r="A83" s="99"/>
      <c r="I83" s="94"/>
      <c r="J83" s="94"/>
      <c r="K83" s="94"/>
    </row>
    <row r="84" spans="1:11" s="8" customFormat="1" x14ac:dyDescent="0.2">
      <c r="A84" s="99"/>
      <c r="I84" s="94"/>
      <c r="J84" s="94"/>
      <c r="K84" s="94"/>
    </row>
    <row r="85" spans="1:11" s="8" customFormat="1" x14ac:dyDescent="0.2">
      <c r="A85" s="99"/>
      <c r="I85" s="94"/>
      <c r="J85" s="94"/>
      <c r="K85" s="94"/>
    </row>
    <row r="86" spans="1:11" s="8" customFormat="1" x14ac:dyDescent="0.2">
      <c r="A86" s="99"/>
      <c r="I86" s="94"/>
      <c r="J86" s="94"/>
      <c r="K86" s="94"/>
    </row>
    <row r="87" spans="1:11" s="8" customFormat="1" x14ac:dyDescent="0.2">
      <c r="A87" s="99"/>
      <c r="I87" s="94"/>
      <c r="J87" s="94"/>
      <c r="K87" s="94"/>
    </row>
    <row r="88" spans="1:11" s="8" customFormat="1" x14ac:dyDescent="0.2">
      <c r="A88" s="99"/>
      <c r="I88" s="94"/>
      <c r="J88" s="94"/>
      <c r="K88" s="94"/>
    </row>
    <row r="89" spans="1:11" s="8" customFormat="1" x14ac:dyDescent="0.2">
      <c r="A89" s="99"/>
      <c r="I89" s="94"/>
      <c r="J89" s="94"/>
      <c r="K89" s="94"/>
    </row>
    <row r="90" spans="1:11" s="8" customFormat="1" x14ac:dyDescent="0.2">
      <c r="A90" s="99"/>
      <c r="I90" s="94"/>
      <c r="J90" s="94"/>
      <c r="K90" s="94"/>
    </row>
    <row r="91" spans="1:11" s="8" customFormat="1" x14ac:dyDescent="0.2">
      <c r="A91" s="99"/>
      <c r="I91" s="94"/>
      <c r="J91" s="94"/>
      <c r="K91" s="94"/>
    </row>
    <row r="92" spans="1:11" s="8" customFormat="1" x14ac:dyDescent="0.2">
      <c r="A92" s="99"/>
      <c r="I92" s="94"/>
      <c r="J92" s="94"/>
      <c r="K92" s="94"/>
    </row>
    <row r="93" spans="1:11" s="8" customFormat="1" x14ac:dyDescent="0.2">
      <c r="A93" s="99"/>
      <c r="I93" s="94"/>
      <c r="J93" s="94"/>
      <c r="K93" s="94"/>
    </row>
    <row r="94" spans="1:11" s="8" customFormat="1" x14ac:dyDescent="0.2">
      <c r="A94" s="99"/>
      <c r="I94" s="94"/>
      <c r="J94" s="94"/>
      <c r="K94" s="94"/>
    </row>
    <row r="95" spans="1:11" s="8" customFormat="1" x14ac:dyDescent="0.2">
      <c r="A95" s="99"/>
      <c r="I95" s="94"/>
      <c r="J95" s="94"/>
      <c r="K95" s="94"/>
    </row>
    <row r="96" spans="1:11" s="8" customFormat="1" x14ac:dyDescent="0.2">
      <c r="I96" s="94"/>
      <c r="J96" s="94"/>
      <c r="K96" s="94"/>
    </row>
    <row r="97" spans="1:11" s="8" customFormat="1" x14ac:dyDescent="0.2">
      <c r="I97" s="94"/>
      <c r="J97" s="94"/>
      <c r="K97" s="94"/>
    </row>
    <row r="98" spans="1:11" s="8" customFormat="1" x14ac:dyDescent="0.2">
      <c r="A98" s="99"/>
      <c r="I98" s="94"/>
      <c r="J98" s="94"/>
      <c r="K98" s="94"/>
    </row>
    <row r="99" spans="1:11" s="8" customFormat="1" x14ac:dyDescent="0.2">
      <c r="A99" s="99"/>
      <c r="I99" s="94"/>
      <c r="J99" s="94"/>
      <c r="K99" s="94"/>
    </row>
    <row r="100" spans="1:11" s="8" customFormat="1" x14ac:dyDescent="0.2">
      <c r="A100" s="99"/>
      <c r="I100" s="94"/>
      <c r="J100" s="94"/>
      <c r="K100" s="94"/>
    </row>
    <row r="101" spans="1:11" s="8" customFormat="1" x14ac:dyDescent="0.2">
      <c r="A101" s="99"/>
      <c r="I101" s="94"/>
      <c r="J101" s="94"/>
      <c r="K101" s="94"/>
    </row>
    <row r="102" spans="1:11" s="8" customFormat="1" x14ac:dyDescent="0.2">
      <c r="A102" s="99"/>
      <c r="I102" s="94"/>
      <c r="J102" s="94"/>
      <c r="K102" s="94"/>
    </row>
    <row r="103" spans="1:11" s="8" customFormat="1" x14ac:dyDescent="0.2">
      <c r="A103" s="99"/>
      <c r="I103" s="94"/>
      <c r="J103" s="94"/>
      <c r="K103" s="94"/>
    </row>
    <row r="104" spans="1:11" s="8" customFormat="1" x14ac:dyDescent="0.2">
      <c r="A104" s="99"/>
      <c r="I104" s="94"/>
      <c r="J104" s="94"/>
      <c r="K104" s="94"/>
    </row>
    <row r="105" spans="1:11" s="8" customFormat="1" x14ac:dyDescent="0.2">
      <c r="A105" s="99"/>
      <c r="I105" s="94"/>
      <c r="J105" s="94"/>
      <c r="K105" s="94"/>
    </row>
    <row r="106" spans="1:11" s="8" customFormat="1" x14ac:dyDescent="0.2">
      <c r="A106" s="99"/>
      <c r="I106" s="94"/>
      <c r="J106" s="94"/>
      <c r="K106" s="94"/>
    </row>
    <row r="107" spans="1:11" s="8" customFormat="1" x14ac:dyDescent="0.2">
      <c r="A107" s="99"/>
      <c r="I107" s="94"/>
      <c r="J107" s="94"/>
      <c r="K107" s="94"/>
    </row>
    <row r="108" spans="1:11" s="8" customFormat="1" x14ac:dyDescent="0.2">
      <c r="A108" s="99"/>
      <c r="I108" s="94"/>
      <c r="J108" s="94"/>
      <c r="K108" s="94"/>
    </row>
    <row r="109" spans="1:11" s="8" customFormat="1" x14ac:dyDescent="0.2">
      <c r="A109" s="99"/>
      <c r="I109" s="94"/>
      <c r="J109" s="94"/>
      <c r="K109" s="94"/>
    </row>
    <row r="110" spans="1:11" s="8" customFormat="1" x14ac:dyDescent="0.2">
      <c r="A110" s="99"/>
      <c r="I110" s="94"/>
      <c r="J110" s="94"/>
      <c r="K110" s="94"/>
    </row>
    <row r="111" spans="1:11" s="8" customFormat="1" x14ac:dyDescent="0.2">
      <c r="A111" s="99"/>
      <c r="I111" s="94"/>
      <c r="J111" s="94"/>
      <c r="K111" s="94"/>
    </row>
    <row r="112" spans="1:11" s="8" customFormat="1" x14ac:dyDescent="0.2">
      <c r="A112" s="99"/>
      <c r="I112" s="94"/>
      <c r="J112" s="94"/>
      <c r="K112" s="94"/>
    </row>
    <row r="113" spans="1:11" s="8" customFormat="1" x14ac:dyDescent="0.2">
      <c r="A113" s="99"/>
      <c r="I113" s="94"/>
      <c r="J113" s="94"/>
      <c r="K113" s="94"/>
    </row>
    <row r="114" spans="1:11" s="8" customFormat="1" x14ac:dyDescent="0.2">
      <c r="A114" s="99"/>
      <c r="I114" s="94"/>
      <c r="J114" s="94"/>
      <c r="K114" s="94"/>
    </row>
    <row r="115" spans="1:11" s="8" customFormat="1" x14ac:dyDescent="0.2">
      <c r="I115" s="94"/>
      <c r="J115" s="94"/>
      <c r="K115" s="94"/>
    </row>
    <row r="116" spans="1:11" s="8" customFormat="1" x14ac:dyDescent="0.2">
      <c r="I116" s="94"/>
      <c r="J116" s="94"/>
      <c r="K116" s="94"/>
    </row>
    <row r="117" spans="1:11" s="8" customFormat="1" x14ac:dyDescent="0.2">
      <c r="A117" s="99"/>
      <c r="I117" s="94"/>
      <c r="J117" s="94"/>
      <c r="K117" s="94"/>
    </row>
    <row r="118" spans="1:11" s="8" customFormat="1" x14ac:dyDescent="0.2">
      <c r="A118" s="99"/>
      <c r="I118" s="94"/>
      <c r="J118" s="94"/>
      <c r="K118" s="94"/>
    </row>
    <row r="119" spans="1:11" s="8" customFormat="1" x14ac:dyDescent="0.2">
      <c r="A119" s="99"/>
      <c r="I119" s="94"/>
      <c r="J119" s="94"/>
      <c r="K119" s="94"/>
    </row>
    <row r="120" spans="1:11" s="8" customFormat="1" x14ac:dyDescent="0.2">
      <c r="A120" s="99"/>
      <c r="I120" s="94"/>
      <c r="J120" s="94"/>
      <c r="K120" s="94"/>
    </row>
    <row r="121" spans="1:11" s="8" customFormat="1" x14ac:dyDescent="0.2">
      <c r="A121" s="99"/>
      <c r="I121" s="94"/>
      <c r="J121" s="94"/>
      <c r="K121" s="94"/>
    </row>
    <row r="122" spans="1:11" s="8" customFormat="1" x14ac:dyDescent="0.2">
      <c r="A122" s="99"/>
      <c r="I122" s="94"/>
      <c r="J122" s="94"/>
      <c r="K122" s="94"/>
    </row>
    <row r="123" spans="1:11" s="8" customFormat="1" x14ac:dyDescent="0.2">
      <c r="A123" s="99"/>
      <c r="I123" s="94"/>
      <c r="J123" s="94"/>
      <c r="K123" s="94"/>
    </row>
    <row r="124" spans="1:11" s="8" customFormat="1" x14ac:dyDescent="0.2">
      <c r="A124" s="99"/>
      <c r="I124" s="94"/>
      <c r="J124" s="94"/>
      <c r="K124" s="94"/>
    </row>
    <row r="125" spans="1:11" s="8" customFormat="1" x14ac:dyDescent="0.2">
      <c r="A125" s="99"/>
      <c r="I125" s="94"/>
      <c r="J125" s="94"/>
      <c r="K125" s="94"/>
    </row>
    <row r="126" spans="1:11" s="8" customFormat="1" x14ac:dyDescent="0.2">
      <c r="A126" s="99"/>
      <c r="I126" s="94"/>
      <c r="J126" s="94"/>
      <c r="K126" s="94"/>
    </row>
    <row r="127" spans="1:11" s="8" customFormat="1" x14ac:dyDescent="0.2">
      <c r="A127" s="99"/>
      <c r="I127" s="94"/>
      <c r="J127" s="94"/>
      <c r="K127" s="94"/>
    </row>
    <row r="128" spans="1:11" s="8" customFormat="1" x14ac:dyDescent="0.2">
      <c r="A128" s="99"/>
      <c r="I128" s="94"/>
      <c r="J128" s="94"/>
      <c r="K128" s="94"/>
    </row>
    <row r="129" spans="1:11" s="8" customFormat="1" x14ac:dyDescent="0.2">
      <c r="A129" s="99"/>
      <c r="I129" s="94"/>
      <c r="J129" s="94"/>
      <c r="K129" s="94"/>
    </row>
    <row r="130" spans="1:11" s="8" customFormat="1" x14ac:dyDescent="0.2">
      <c r="A130" s="99"/>
      <c r="I130" s="94"/>
      <c r="J130" s="94"/>
      <c r="K130" s="94"/>
    </row>
    <row r="131" spans="1:11" s="8" customFormat="1" x14ac:dyDescent="0.2">
      <c r="A131" s="99"/>
      <c r="I131" s="94"/>
      <c r="J131" s="94"/>
      <c r="K131" s="94"/>
    </row>
    <row r="132" spans="1:11" s="8" customFormat="1" x14ac:dyDescent="0.2">
      <c r="A132" s="99"/>
      <c r="I132" s="94"/>
      <c r="J132" s="94"/>
      <c r="K132" s="94"/>
    </row>
    <row r="133" spans="1:11" s="8" customFormat="1" x14ac:dyDescent="0.2">
      <c r="A133" s="99"/>
      <c r="I133" s="94"/>
      <c r="J133" s="94"/>
      <c r="K133" s="94"/>
    </row>
    <row r="134" spans="1:11" s="8" customFormat="1" x14ac:dyDescent="0.2">
      <c r="I134" s="94"/>
      <c r="J134" s="94"/>
      <c r="K134" s="94"/>
    </row>
    <row r="135" spans="1:11" s="8" customFormat="1" x14ac:dyDescent="0.2">
      <c r="I135" s="94"/>
      <c r="J135" s="94"/>
      <c r="K135" s="94"/>
    </row>
    <row r="136" spans="1:11" s="8" customFormat="1" x14ac:dyDescent="0.2">
      <c r="A136" s="99"/>
      <c r="I136" s="94"/>
      <c r="J136" s="94"/>
      <c r="K136" s="94"/>
    </row>
    <row r="137" spans="1:11" s="8" customFormat="1" x14ac:dyDescent="0.2">
      <c r="A137" s="99"/>
      <c r="I137" s="94"/>
      <c r="J137" s="94"/>
      <c r="K137" s="94"/>
    </row>
    <row r="138" spans="1:11" s="8" customFormat="1" x14ac:dyDescent="0.2">
      <c r="A138" s="99"/>
      <c r="I138" s="94"/>
      <c r="J138" s="94"/>
      <c r="K138" s="94"/>
    </row>
    <row r="139" spans="1:11" s="8" customFormat="1" x14ac:dyDescent="0.2">
      <c r="A139" s="99"/>
      <c r="I139" s="94"/>
      <c r="J139" s="94"/>
      <c r="K139" s="94"/>
    </row>
    <row r="140" spans="1:11" s="8" customFormat="1" x14ac:dyDescent="0.2">
      <c r="A140" s="99"/>
      <c r="I140" s="94"/>
      <c r="J140" s="94"/>
      <c r="K140" s="94"/>
    </row>
    <row r="141" spans="1:11" s="8" customFormat="1" x14ac:dyDescent="0.2">
      <c r="A141" s="99"/>
      <c r="I141" s="94"/>
      <c r="J141" s="94"/>
      <c r="K141" s="94"/>
    </row>
    <row r="142" spans="1:11" s="8" customFormat="1" x14ac:dyDescent="0.2">
      <c r="A142" s="99"/>
      <c r="I142" s="94"/>
      <c r="J142" s="94"/>
      <c r="K142" s="94"/>
    </row>
    <row r="143" spans="1:11" s="8" customFormat="1" x14ac:dyDescent="0.2">
      <c r="A143" s="99"/>
      <c r="I143" s="94"/>
      <c r="J143" s="94"/>
      <c r="K143" s="94"/>
    </row>
    <row r="144" spans="1:11" s="8" customFormat="1" x14ac:dyDescent="0.2">
      <c r="A144" s="99"/>
      <c r="I144" s="94"/>
      <c r="J144" s="94"/>
      <c r="K144" s="94"/>
    </row>
    <row r="145" spans="1:11" s="8" customFormat="1" x14ac:dyDescent="0.2">
      <c r="A145" s="99"/>
      <c r="I145" s="94"/>
      <c r="J145" s="94"/>
      <c r="K145" s="94"/>
    </row>
    <row r="146" spans="1:11" s="8" customFormat="1" x14ac:dyDescent="0.2">
      <c r="A146" s="99"/>
      <c r="I146" s="94"/>
      <c r="J146" s="94"/>
      <c r="K146" s="94"/>
    </row>
    <row r="147" spans="1:11" s="8" customFormat="1" x14ac:dyDescent="0.2">
      <c r="A147" s="99"/>
      <c r="I147" s="94"/>
      <c r="J147" s="94"/>
      <c r="K147" s="94"/>
    </row>
    <row r="148" spans="1:11" s="8" customFormat="1" x14ac:dyDescent="0.2">
      <c r="A148" s="99"/>
      <c r="I148" s="94"/>
      <c r="J148" s="94"/>
      <c r="K148" s="94"/>
    </row>
    <row r="149" spans="1:11" x14ac:dyDescent="0.2">
      <c r="A149" s="97"/>
    </row>
    <row r="150" spans="1:11" x14ac:dyDescent="0.2">
      <c r="A150" s="97"/>
    </row>
    <row r="151" spans="1:11" x14ac:dyDescent="0.2">
      <c r="A151" s="97"/>
    </row>
    <row r="152" spans="1:11" x14ac:dyDescent="0.2">
      <c r="A152" s="97"/>
    </row>
  </sheetData>
  <mergeCells count="1">
    <mergeCell ref="B3:J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O99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38.7109375" style="3" customWidth="1"/>
    <col min="2" max="2" width="8.7109375" style="3" customWidth="1"/>
    <col min="3" max="3" width="7.7109375" style="3" customWidth="1"/>
    <col min="4" max="4" width="8.7109375" style="3" customWidth="1"/>
    <col min="5" max="5" width="7.7109375" style="3" customWidth="1"/>
    <col min="6" max="6" width="8.7109375" style="3" customWidth="1"/>
    <col min="7" max="8" width="7.7109375" style="3" customWidth="1"/>
    <col min="9" max="9" width="10.7109375" style="3" customWidth="1"/>
    <col min="10" max="10" width="7.7109375" style="3" customWidth="1"/>
    <col min="11" max="11" width="9.7109375" style="3" customWidth="1"/>
    <col min="12" max="13" width="7.7109375" style="8" customWidth="1"/>
    <col min="14" max="14" width="10.5703125" style="8" customWidth="1"/>
    <col min="15" max="15" width="7.7109375" style="8" customWidth="1"/>
    <col min="16" max="16384" width="9.140625" style="3"/>
  </cols>
  <sheetData>
    <row r="1" spans="1:15" ht="15" customHeight="1" x14ac:dyDescent="0.2">
      <c r="A1" s="149" t="s">
        <v>524</v>
      </c>
      <c r="B1" s="97"/>
      <c r="C1" s="97"/>
      <c r="D1" s="97"/>
      <c r="E1" s="97"/>
      <c r="F1" s="97"/>
      <c r="G1" s="97"/>
      <c r="H1" s="97"/>
      <c r="I1" s="97"/>
      <c r="J1" s="98"/>
      <c r="K1" s="97"/>
      <c r="L1" s="99"/>
      <c r="M1" s="99"/>
      <c r="N1" s="99"/>
      <c r="O1" s="99"/>
    </row>
    <row r="2" spans="1:15" ht="15" customHeight="1" x14ac:dyDescent="0.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</row>
    <row r="3" spans="1:15" ht="15" customHeight="1" x14ac:dyDescent="0.2">
      <c r="A3" s="102"/>
      <c r="B3" s="903" t="s">
        <v>67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104"/>
    </row>
    <row r="4" spans="1:15" ht="3.7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</row>
    <row r="5" spans="1:15" ht="39" customHeight="1" x14ac:dyDescent="0.2">
      <c r="A5" s="744" t="s">
        <v>68</v>
      </c>
      <c r="B5" s="745" t="s">
        <v>26</v>
      </c>
      <c r="C5" s="745" t="s">
        <v>28</v>
      </c>
      <c r="D5" s="735" t="s">
        <v>41</v>
      </c>
      <c r="E5" s="745" t="s">
        <v>30</v>
      </c>
      <c r="F5" s="745" t="s">
        <v>32</v>
      </c>
      <c r="G5" s="745" t="s">
        <v>34</v>
      </c>
      <c r="H5" s="745" t="s">
        <v>36</v>
      </c>
      <c r="I5" s="745" t="s">
        <v>37</v>
      </c>
      <c r="J5" s="745" t="s">
        <v>39</v>
      </c>
      <c r="K5" s="745" t="s">
        <v>42</v>
      </c>
      <c r="L5" s="745" t="s">
        <v>44</v>
      </c>
      <c r="M5" s="745" t="s">
        <v>45</v>
      </c>
      <c r="N5" s="745" t="s">
        <v>47</v>
      </c>
      <c r="O5" s="746" t="s">
        <v>49</v>
      </c>
    </row>
    <row r="6" spans="1:15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5" ht="19.5" customHeight="1" x14ac:dyDescent="0.3">
      <c r="A7" s="114" t="s">
        <v>58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7"/>
    </row>
    <row r="8" spans="1:15" ht="3.75" customHeight="1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5" ht="12.75" customHeight="1" x14ac:dyDescent="0.2">
      <c r="A9" s="115" t="s">
        <v>209</v>
      </c>
      <c r="B9" s="116" t="s">
        <v>14</v>
      </c>
      <c r="C9" s="116" t="s">
        <v>14</v>
      </c>
      <c r="D9" s="116" t="s">
        <v>14</v>
      </c>
      <c r="E9" s="116" t="s">
        <v>14</v>
      </c>
      <c r="F9" s="116" t="s">
        <v>14</v>
      </c>
      <c r="G9" s="116" t="s">
        <v>14</v>
      </c>
      <c r="H9" s="116" t="s">
        <v>14</v>
      </c>
      <c r="I9" s="116" t="s">
        <v>14</v>
      </c>
      <c r="J9" s="116" t="s">
        <v>14</v>
      </c>
      <c r="K9" s="116" t="s">
        <v>14</v>
      </c>
      <c r="L9" s="116" t="s">
        <v>14</v>
      </c>
      <c r="M9" s="117" t="s">
        <v>14</v>
      </c>
      <c r="N9" s="117" t="s">
        <v>64</v>
      </c>
      <c r="O9" s="118" t="s">
        <v>64</v>
      </c>
    </row>
    <row r="10" spans="1:15" ht="12.75" customHeight="1" x14ac:dyDescent="0.2">
      <c r="A10" s="120" t="s">
        <v>210</v>
      </c>
      <c r="B10" s="121" t="s">
        <v>14</v>
      </c>
      <c r="C10" s="121" t="s">
        <v>14</v>
      </c>
      <c r="D10" s="121" t="s">
        <v>14</v>
      </c>
      <c r="E10" s="121" t="s">
        <v>14</v>
      </c>
      <c r="F10" s="121" t="s">
        <v>14</v>
      </c>
      <c r="G10" s="121">
        <v>59.189128994941711</v>
      </c>
      <c r="H10" s="121">
        <v>6.8910115361213684</v>
      </c>
      <c r="I10" s="121">
        <v>2.4372274875640869</v>
      </c>
      <c r="J10" s="121" t="s">
        <v>14</v>
      </c>
      <c r="K10" s="121">
        <v>35.619040481746197</v>
      </c>
      <c r="L10" s="121">
        <v>2.8951500207185745</v>
      </c>
      <c r="M10" s="122" t="s">
        <v>14</v>
      </c>
      <c r="N10" s="122">
        <v>27.580486290156841</v>
      </c>
      <c r="O10" s="118">
        <v>134.61204481124878</v>
      </c>
    </row>
    <row r="11" spans="1:15" ht="12.75" customHeight="1" x14ac:dyDescent="0.2">
      <c r="A11" s="120" t="s">
        <v>211</v>
      </c>
      <c r="B11" s="121" t="s">
        <v>14</v>
      </c>
      <c r="C11" s="121" t="s">
        <v>14</v>
      </c>
      <c r="D11" s="121" t="s">
        <v>14</v>
      </c>
      <c r="E11" s="121" t="s">
        <v>14</v>
      </c>
      <c r="F11" s="121" t="s">
        <v>14</v>
      </c>
      <c r="G11" s="121" t="s">
        <v>14</v>
      </c>
      <c r="H11" s="121" t="s">
        <v>14</v>
      </c>
      <c r="I11" s="121" t="s">
        <v>14</v>
      </c>
      <c r="J11" s="121" t="s">
        <v>14</v>
      </c>
      <c r="K11" s="121">
        <v>29.974857330322266</v>
      </c>
      <c r="L11" s="121" t="s">
        <v>14</v>
      </c>
      <c r="M11" s="122" t="s">
        <v>14</v>
      </c>
      <c r="N11" s="122">
        <v>13.024528443813324</v>
      </c>
      <c r="O11" s="118">
        <v>42.99938577413559</v>
      </c>
    </row>
    <row r="12" spans="1:15" ht="12.75" customHeight="1" x14ac:dyDescent="0.2">
      <c r="A12" s="120" t="s">
        <v>212</v>
      </c>
      <c r="B12" s="121" t="s">
        <v>14</v>
      </c>
      <c r="C12" s="121" t="s">
        <v>14</v>
      </c>
      <c r="D12" s="116" t="s">
        <v>14</v>
      </c>
      <c r="E12" s="121" t="s">
        <v>14</v>
      </c>
      <c r="F12" s="121" t="s">
        <v>14</v>
      </c>
      <c r="G12" s="121">
        <v>0.58452105522155762</v>
      </c>
      <c r="H12" s="116" t="s">
        <v>14</v>
      </c>
      <c r="I12" s="116" t="s">
        <v>14</v>
      </c>
      <c r="J12" s="116" t="s">
        <v>14</v>
      </c>
      <c r="K12" s="116" t="s">
        <v>14</v>
      </c>
      <c r="L12" s="121" t="s">
        <v>14</v>
      </c>
      <c r="M12" s="122" t="s">
        <v>14</v>
      </c>
      <c r="N12" s="122" t="s">
        <v>14</v>
      </c>
      <c r="O12" s="118">
        <v>0.58452105522155762</v>
      </c>
    </row>
    <row r="13" spans="1:15" ht="12.75" customHeight="1" x14ac:dyDescent="0.2">
      <c r="A13" s="120" t="s">
        <v>213</v>
      </c>
      <c r="B13" s="121" t="s">
        <v>14</v>
      </c>
      <c r="C13" s="121" t="s">
        <v>14</v>
      </c>
      <c r="D13" s="121" t="s">
        <v>14</v>
      </c>
      <c r="E13" s="121" t="s">
        <v>14</v>
      </c>
      <c r="F13" s="121" t="s">
        <v>14</v>
      </c>
      <c r="G13" s="121">
        <v>1.8925453424453735</v>
      </c>
      <c r="H13" s="121" t="s">
        <v>14</v>
      </c>
      <c r="I13" s="121" t="s">
        <v>14</v>
      </c>
      <c r="J13" s="121" t="s">
        <v>14</v>
      </c>
      <c r="K13" s="121">
        <v>16.43966606259346</v>
      </c>
      <c r="L13" s="121" t="s">
        <v>14</v>
      </c>
      <c r="M13" s="122" t="s">
        <v>14</v>
      </c>
      <c r="N13" s="122" t="s">
        <v>14</v>
      </c>
      <c r="O13" s="118">
        <v>18.332211405038834</v>
      </c>
    </row>
    <row r="14" spans="1:15" ht="12.75" customHeight="1" x14ac:dyDescent="0.2">
      <c r="A14" s="120" t="s">
        <v>214</v>
      </c>
      <c r="B14" s="121" t="s">
        <v>14</v>
      </c>
      <c r="C14" s="121" t="s">
        <v>14</v>
      </c>
      <c r="D14" s="121" t="s">
        <v>14</v>
      </c>
      <c r="E14" s="121" t="s">
        <v>14</v>
      </c>
      <c r="F14" s="121">
        <v>90.595001220703125</v>
      </c>
      <c r="G14" s="121" t="s">
        <v>14</v>
      </c>
      <c r="H14" s="121" t="s">
        <v>14</v>
      </c>
      <c r="I14" s="121" t="s">
        <v>14</v>
      </c>
      <c r="J14" s="121" t="s">
        <v>14</v>
      </c>
      <c r="K14" s="121" t="s">
        <v>14</v>
      </c>
      <c r="L14" s="121" t="s">
        <v>14</v>
      </c>
      <c r="M14" s="122" t="s">
        <v>14</v>
      </c>
      <c r="N14" s="122" t="s">
        <v>14</v>
      </c>
      <c r="O14" s="118">
        <v>90.595001220703125</v>
      </c>
    </row>
    <row r="15" spans="1:15" ht="12.75" customHeight="1" x14ac:dyDescent="0.2">
      <c r="A15" s="120" t="s">
        <v>215</v>
      </c>
      <c r="B15" s="121" t="s">
        <v>14</v>
      </c>
      <c r="C15" s="121" t="s">
        <v>14</v>
      </c>
      <c r="D15" s="116">
        <v>4.8222246170043945</v>
      </c>
      <c r="E15" s="121" t="s">
        <v>14</v>
      </c>
      <c r="F15" s="121" t="s">
        <v>14</v>
      </c>
      <c r="G15" s="121" t="s">
        <v>14</v>
      </c>
      <c r="H15" s="116" t="s">
        <v>14</v>
      </c>
      <c r="I15" s="116" t="s">
        <v>14</v>
      </c>
      <c r="J15" s="116" t="s">
        <v>14</v>
      </c>
      <c r="K15" s="116" t="s">
        <v>14</v>
      </c>
      <c r="L15" s="121" t="s">
        <v>14</v>
      </c>
      <c r="M15" s="122" t="s">
        <v>14</v>
      </c>
      <c r="N15" s="122" t="s">
        <v>14</v>
      </c>
      <c r="O15" s="118">
        <v>4.8222246170043945</v>
      </c>
    </row>
    <row r="16" spans="1:15" ht="12.75" customHeight="1" x14ac:dyDescent="0.2">
      <c r="A16" s="120" t="s">
        <v>216</v>
      </c>
      <c r="B16" s="121" t="s">
        <v>14</v>
      </c>
      <c r="C16" s="121" t="s">
        <v>14</v>
      </c>
      <c r="D16" s="121" t="s">
        <v>14</v>
      </c>
      <c r="E16" s="121" t="s">
        <v>14</v>
      </c>
      <c r="F16" s="121" t="s">
        <v>14</v>
      </c>
      <c r="G16" s="121">
        <v>11.432385146617889</v>
      </c>
      <c r="H16" s="121" t="s">
        <v>14</v>
      </c>
      <c r="I16" s="121" t="s">
        <v>14</v>
      </c>
      <c r="J16" s="121" t="s">
        <v>14</v>
      </c>
      <c r="K16" s="121">
        <v>2.1122832894325256</v>
      </c>
      <c r="L16" s="121" t="s">
        <v>14</v>
      </c>
      <c r="M16" s="122" t="s">
        <v>14</v>
      </c>
      <c r="N16" s="122" t="s">
        <v>14</v>
      </c>
      <c r="O16" s="118">
        <v>13.544668436050415</v>
      </c>
    </row>
    <row r="17" spans="1:15" ht="12.75" customHeight="1" x14ac:dyDescent="0.2">
      <c r="A17" s="120" t="s">
        <v>128</v>
      </c>
      <c r="B17" s="121" t="s">
        <v>14</v>
      </c>
      <c r="C17" s="121" t="s">
        <v>14</v>
      </c>
      <c r="D17" s="121" t="s">
        <v>14</v>
      </c>
      <c r="E17" s="121" t="s">
        <v>14</v>
      </c>
      <c r="F17" s="121" t="s">
        <v>14</v>
      </c>
      <c r="G17" s="121" t="s">
        <v>14</v>
      </c>
      <c r="H17" s="121">
        <v>1.4927648305892944</v>
      </c>
      <c r="I17" s="121" t="s">
        <v>14</v>
      </c>
      <c r="J17" s="121" t="s">
        <v>14</v>
      </c>
      <c r="K17" s="121">
        <v>1.6485887765884399</v>
      </c>
      <c r="L17" s="121">
        <v>1.4366387128829956</v>
      </c>
      <c r="M17" s="122" t="s">
        <v>14</v>
      </c>
      <c r="N17" s="122">
        <v>2.2081320285797119</v>
      </c>
      <c r="O17" s="118">
        <v>6.7861243486404419</v>
      </c>
    </row>
    <row r="18" spans="1:15" ht="12.75" customHeight="1" x14ac:dyDescent="0.2">
      <c r="A18" s="120" t="s">
        <v>131</v>
      </c>
      <c r="B18" s="121" t="s">
        <v>14</v>
      </c>
      <c r="C18" s="121" t="s">
        <v>14</v>
      </c>
      <c r="D18" s="121" t="s">
        <v>14</v>
      </c>
      <c r="E18" s="121">
        <v>2.1184725761413574</v>
      </c>
      <c r="F18" s="121" t="s">
        <v>14</v>
      </c>
      <c r="G18" s="121">
        <v>6.2324181795120239</v>
      </c>
      <c r="H18" s="116" t="s">
        <v>14</v>
      </c>
      <c r="I18" s="116" t="s">
        <v>14</v>
      </c>
      <c r="J18" s="121" t="s">
        <v>14</v>
      </c>
      <c r="K18" s="121">
        <v>3.6394071877002716</v>
      </c>
      <c r="L18" s="121">
        <v>1.9065223932266235</v>
      </c>
      <c r="M18" s="122" t="s">
        <v>14</v>
      </c>
      <c r="N18" s="122">
        <v>9.4771758317947388</v>
      </c>
      <c r="O18" s="118">
        <v>23.373996168375015</v>
      </c>
    </row>
    <row r="19" spans="1:15" ht="12.75" customHeight="1" x14ac:dyDescent="0.2">
      <c r="A19" s="120" t="s">
        <v>217</v>
      </c>
      <c r="B19" s="121" t="s">
        <v>14</v>
      </c>
      <c r="C19" s="121" t="s">
        <v>14</v>
      </c>
      <c r="D19" s="121" t="s">
        <v>14</v>
      </c>
      <c r="E19" s="121" t="s">
        <v>14</v>
      </c>
      <c r="F19" s="121" t="s">
        <v>14</v>
      </c>
      <c r="G19" s="121" t="s">
        <v>14</v>
      </c>
      <c r="H19" s="121" t="s">
        <v>14</v>
      </c>
      <c r="I19" s="121" t="s">
        <v>14</v>
      </c>
      <c r="J19" s="121" t="s">
        <v>14</v>
      </c>
      <c r="K19" s="121">
        <v>5.1095447540283203</v>
      </c>
      <c r="L19" s="121" t="s">
        <v>14</v>
      </c>
      <c r="M19" s="122" t="s">
        <v>14</v>
      </c>
      <c r="N19" s="122">
        <v>12.718010663986206</v>
      </c>
      <c r="O19" s="118">
        <v>17.827555418014526</v>
      </c>
    </row>
    <row r="20" spans="1:15" ht="12.75" customHeight="1" x14ac:dyDescent="0.2">
      <c r="A20" s="120" t="s">
        <v>220</v>
      </c>
      <c r="B20" s="121" t="s">
        <v>14</v>
      </c>
      <c r="C20" s="121" t="s">
        <v>14</v>
      </c>
      <c r="D20" s="121" t="s">
        <v>14</v>
      </c>
      <c r="E20" s="116" t="s">
        <v>14</v>
      </c>
      <c r="F20" s="116" t="s">
        <v>14</v>
      </c>
      <c r="G20" s="121" t="s">
        <v>14</v>
      </c>
      <c r="H20" s="121" t="s">
        <v>14</v>
      </c>
      <c r="I20" s="121" t="s">
        <v>14</v>
      </c>
      <c r="J20" s="121" t="s">
        <v>14</v>
      </c>
      <c r="K20" s="121" t="s">
        <v>14</v>
      </c>
      <c r="L20" s="121" t="s">
        <v>14</v>
      </c>
      <c r="M20" s="122" t="s">
        <v>14</v>
      </c>
      <c r="N20" s="122" t="s">
        <v>14</v>
      </c>
      <c r="O20" s="118" t="s">
        <v>14</v>
      </c>
    </row>
    <row r="21" spans="1:15" s="8" customFormat="1" ht="3.75" customHeight="1" x14ac:dyDescent="0.2">
      <c r="A21" s="99"/>
      <c r="B21" s="124"/>
      <c r="C21" s="125"/>
    </row>
    <row r="22" spans="1:15" s="8" customFormat="1" x14ac:dyDescent="0.2">
      <c r="A22" s="747" t="s">
        <v>219</v>
      </c>
      <c r="B22" s="748" t="s">
        <v>14</v>
      </c>
      <c r="C22" s="748" t="s">
        <v>14</v>
      </c>
      <c r="D22" s="748">
        <v>4.8222246170043945</v>
      </c>
      <c r="E22" s="748">
        <v>2.1184725761413574</v>
      </c>
      <c r="F22" s="748">
        <v>90.595001220703125</v>
      </c>
      <c r="G22" s="748">
        <v>79.330998718738556</v>
      </c>
      <c r="H22" s="748">
        <v>8.3837763667106628</v>
      </c>
      <c r="I22" s="748">
        <v>2.4372274875640869</v>
      </c>
      <c r="J22" s="748" t="s">
        <v>14</v>
      </c>
      <c r="K22" s="748">
        <v>94.54338788241148</v>
      </c>
      <c r="L22" s="748">
        <v>6.2383111268281937</v>
      </c>
      <c r="M22" s="749" t="s">
        <v>14</v>
      </c>
      <c r="N22" s="749">
        <v>65.196435190737247</v>
      </c>
      <c r="O22" s="749">
        <v>353.6658351868391</v>
      </c>
    </row>
    <row r="23" spans="1:15" s="8" customFormat="1" x14ac:dyDescent="0.2">
      <c r="A23" s="99"/>
      <c r="B23" s="124"/>
      <c r="C23" s="125"/>
      <c r="D23" s="125"/>
    </row>
    <row r="24" spans="1:15" s="170" customFormat="1" x14ac:dyDescent="0.2">
      <c r="A24" s="167" t="s">
        <v>221</v>
      </c>
      <c r="B24" s="168"/>
      <c r="C24" s="169"/>
      <c r="D24" s="169"/>
    </row>
    <row r="25" spans="1:15" s="8" customFormat="1" x14ac:dyDescent="0.2">
      <c r="A25" s="99"/>
      <c r="B25" s="104"/>
      <c r="C25" s="132"/>
      <c r="D25" s="132"/>
    </row>
    <row r="26" spans="1:15" s="8" customFormat="1" x14ac:dyDescent="0.2">
      <c r="A26" s="99"/>
      <c r="B26" s="124"/>
      <c r="C26" s="125"/>
      <c r="D26" s="125"/>
    </row>
    <row r="27" spans="1:15" s="8" customFormat="1" x14ac:dyDescent="0.2">
      <c r="A27" s="157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</row>
    <row r="28" spans="1:15" s="8" customFormat="1" x14ac:dyDescent="0.2">
      <c r="A28" s="99"/>
      <c r="B28" s="124"/>
      <c r="C28" s="125"/>
      <c r="D28" s="125"/>
    </row>
    <row r="29" spans="1:15" s="8" customFormat="1" x14ac:dyDescent="0.2">
      <c r="A29" s="99"/>
      <c r="B29" s="124"/>
      <c r="C29" s="125"/>
      <c r="D29" s="125"/>
    </row>
    <row r="30" spans="1:15" s="8" customFormat="1" x14ac:dyDescent="0.2">
      <c r="A30" s="99"/>
      <c r="B30" s="124"/>
      <c r="C30" s="125"/>
      <c r="D30" s="125"/>
    </row>
    <row r="31" spans="1:15" s="8" customFormat="1" x14ac:dyDescent="0.2">
      <c r="A31" s="99"/>
      <c r="B31" s="124"/>
      <c r="C31" s="125"/>
      <c r="D31" s="125"/>
    </row>
    <row r="32" spans="1:15" s="8" customFormat="1" x14ac:dyDescent="0.2">
      <c r="A32" s="99"/>
      <c r="B32" s="124"/>
      <c r="C32" s="125"/>
      <c r="D32" s="125"/>
    </row>
    <row r="33" spans="1:4" s="8" customFormat="1" x14ac:dyDescent="0.2">
      <c r="A33" s="99"/>
      <c r="C33" s="125"/>
      <c r="D33" s="125"/>
    </row>
    <row r="34" spans="1:4" s="8" customFormat="1" x14ac:dyDescent="0.2">
      <c r="A34" s="99"/>
      <c r="B34" s="124"/>
      <c r="C34" s="125"/>
      <c r="D34" s="125"/>
    </row>
    <row r="35" spans="1:4" s="8" customFormat="1" x14ac:dyDescent="0.2">
      <c r="A35" s="99"/>
      <c r="B35" s="124"/>
      <c r="C35" s="125"/>
      <c r="D35" s="125"/>
    </row>
    <row r="36" spans="1:4" s="8" customFormat="1" x14ac:dyDescent="0.2">
      <c r="A36" s="99"/>
      <c r="B36" s="124"/>
      <c r="C36" s="125"/>
      <c r="D36" s="125"/>
    </row>
    <row r="37" spans="1:4" s="8" customFormat="1" x14ac:dyDescent="0.2">
      <c r="A37" s="99"/>
      <c r="B37" s="124"/>
      <c r="C37" s="125"/>
      <c r="D37" s="125"/>
    </row>
    <row r="38" spans="1:4" s="8" customFormat="1" x14ac:dyDescent="0.2">
      <c r="A38" s="99"/>
      <c r="B38" s="124"/>
      <c r="C38" s="125"/>
      <c r="D38" s="125"/>
    </row>
    <row r="39" spans="1:4" s="8" customFormat="1" x14ac:dyDescent="0.2">
      <c r="A39" s="99"/>
    </row>
    <row r="40" spans="1:4" s="8" customFormat="1" x14ac:dyDescent="0.2">
      <c r="A40" s="99"/>
    </row>
    <row r="41" spans="1:4" s="8" customFormat="1" x14ac:dyDescent="0.2">
      <c r="A41" s="99"/>
    </row>
    <row r="42" spans="1:4" s="8" customFormat="1" x14ac:dyDescent="0.2">
      <c r="A42" s="99"/>
    </row>
    <row r="43" spans="1:4" s="8" customFormat="1" x14ac:dyDescent="0.2"/>
    <row r="44" spans="1:4" s="8" customFormat="1" x14ac:dyDescent="0.2"/>
    <row r="45" spans="1:4" s="8" customFormat="1" x14ac:dyDescent="0.2">
      <c r="A45" s="99"/>
    </row>
    <row r="46" spans="1:4" s="8" customFormat="1" x14ac:dyDescent="0.2">
      <c r="A46" s="99"/>
    </row>
    <row r="47" spans="1:4" s="8" customFormat="1" x14ac:dyDescent="0.2">
      <c r="A47" s="99"/>
    </row>
    <row r="48" spans="1:4" s="8" customFormat="1" x14ac:dyDescent="0.2">
      <c r="A48" s="99"/>
    </row>
    <row r="49" spans="1:1" s="8" customFormat="1" x14ac:dyDescent="0.2">
      <c r="A49" s="99"/>
    </row>
    <row r="50" spans="1:1" s="8" customFormat="1" x14ac:dyDescent="0.2">
      <c r="A50" s="99"/>
    </row>
    <row r="51" spans="1:1" s="8" customFormat="1" x14ac:dyDescent="0.2">
      <c r="A51" s="99"/>
    </row>
    <row r="52" spans="1:1" s="8" customFormat="1" x14ac:dyDescent="0.2">
      <c r="A52" s="99"/>
    </row>
    <row r="53" spans="1:1" s="8" customFormat="1" x14ac:dyDescent="0.2">
      <c r="A53" s="99"/>
    </row>
    <row r="54" spans="1:1" s="8" customFormat="1" x14ac:dyDescent="0.2">
      <c r="A54" s="99"/>
    </row>
    <row r="55" spans="1:1" s="8" customFormat="1" x14ac:dyDescent="0.2">
      <c r="A55" s="99"/>
    </row>
    <row r="56" spans="1:1" s="8" customFormat="1" x14ac:dyDescent="0.2">
      <c r="A56" s="99"/>
    </row>
    <row r="57" spans="1:1" s="8" customFormat="1" x14ac:dyDescent="0.2">
      <c r="A57" s="99"/>
    </row>
    <row r="58" spans="1:1" s="8" customFormat="1" x14ac:dyDescent="0.2">
      <c r="A58" s="99"/>
    </row>
    <row r="59" spans="1:1" s="8" customFormat="1" x14ac:dyDescent="0.2">
      <c r="A59" s="99"/>
    </row>
    <row r="60" spans="1:1" s="8" customFormat="1" x14ac:dyDescent="0.2">
      <c r="A60" s="99"/>
    </row>
    <row r="61" spans="1:1" s="8" customFormat="1" x14ac:dyDescent="0.2">
      <c r="A61" s="99"/>
    </row>
    <row r="62" spans="1:1" s="8" customFormat="1" x14ac:dyDescent="0.2"/>
    <row r="63" spans="1:1" s="8" customFormat="1" x14ac:dyDescent="0.2"/>
    <row r="64" spans="1:1" s="8" customFormat="1" x14ac:dyDescent="0.2">
      <c r="A64" s="99"/>
    </row>
    <row r="65" spans="1:1" s="8" customFormat="1" x14ac:dyDescent="0.2">
      <c r="A65" s="99"/>
    </row>
    <row r="66" spans="1:1" s="8" customFormat="1" x14ac:dyDescent="0.2">
      <c r="A66" s="99"/>
    </row>
    <row r="67" spans="1:1" s="8" customFormat="1" x14ac:dyDescent="0.2">
      <c r="A67" s="99"/>
    </row>
    <row r="68" spans="1:1" s="8" customFormat="1" x14ac:dyDescent="0.2">
      <c r="A68" s="99"/>
    </row>
    <row r="69" spans="1:1" s="8" customFormat="1" x14ac:dyDescent="0.2">
      <c r="A69" s="99"/>
    </row>
    <row r="70" spans="1:1" s="8" customFormat="1" x14ac:dyDescent="0.2">
      <c r="A70" s="99"/>
    </row>
    <row r="71" spans="1:1" s="8" customFormat="1" x14ac:dyDescent="0.2">
      <c r="A71" s="99"/>
    </row>
    <row r="72" spans="1:1" s="8" customFormat="1" x14ac:dyDescent="0.2">
      <c r="A72" s="99"/>
    </row>
    <row r="73" spans="1:1" s="8" customFormat="1" x14ac:dyDescent="0.2">
      <c r="A73" s="99"/>
    </row>
    <row r="74" spans="1:1" s="8" customFormat="1" x14ac:dyDescent="0.2">
      <c r="A74" s="99"/>
    </row>
    <row r="75" spans="1:1" s="8" customFormat="1" x14ac:dyDescent="0.2">
      <c r="A75" s="99"/>
    </row>
    <row r="76" spans="1:1" s="8" customFormat="1" x14ac:dyDescent="0.2">
      <c r="A76" s="99"/>
    </row>
    <row r="77" spans="1:1" s="8" customFormat="1" x14ac:dyDescent="0.2">
      <c r="A77" s="99"/>
    </row>
    <row r="78" spans="1:1" s="8" customFormat="1" x14ac:dyDescent="0.2">
      <c r="A78" s="99"/>
    </row>
    <row r="79" spans="1:1" s="8" customFormat="1" x14ac:dyDescent="0.2">
      <c r="A79" s="99"/>
    </row>
    <row r="80" spans="1:1" s="8" customFormat="1" x14ac:dyDescent="0.2">
      <c r="A80" s="99"/>
    </row>
    <row r="81" spans="1:1" s="8" customFormat="1" x14ac:dyDescent="0.2"/>
    <row r="82" spans="1:1" s="8" customFormat="1" x14ac:dyDescent="0.2"/>
    <row r="83" spans="1:1" s="8" customFormat="1" x14ac:dyDescent="0.2">
      <c r="A83" s="99"/>
    </row>
    <row r="84" spans="1:1" s="8" customFormat="1" x14ac:dyDescent="0.2">
      <c r="A84" s="99"/>
    </row>
    <row r="85" spans="1:1" s="8" customFormat="1" x14ac:dyDescent="0.2">
      <c r="A85" s="99"/>
    </row>
    <row r="86" spans="1:1" s="8" customFormat="1" x14ac:dyDescent="0.2">
      <c r="A86" s="99"/>
    </row>
    <row r="87" spans="1:1" s="8" customFormat="1" x14ac:dyDescent="0.2">
      <c r="A87" s="99"/>
    </row>
    <row r="88" spans="1:1" s="8" customFormat="1" x14ac:dyDescent="0.2">
      <c r="A88" s="99"/>
    </row>
    <row r="89" spans="1:1" s="8" customFormat="1" x14ac:dyDescent="0.2">
      <c r="A89" s="99"/>
    </row>
    <row r="90" spans="1:1" s="8" customFormat="1" x14ac:dyDescent="0.2">
      <c r="A90" s="99"/>
    </row>
    <row r="91" spans="1:1" s="8" customFormat="1" x14ac:dyDescent="0.2">
      <c r="A91" s="99"/>
    </row>
    <row r="92" spans="1:1" s="8" customFormat="1" x14ac:dyDescent="0.2">
      <c r="A92" s="99"/>
    </row>
    <row r="93" spans="1:1" s="8" customFormat="1" x14ac:dyDescent="0.2">
      <c r="A93" s="99"/>
    </row>
    <row r="94" spans="1:1" s="8" customFormat="1" x14ac:dyDescent="0.2">
      <c r="A94" s="99"/>
    </row>
    <row r="95" spans="1:1" s="8" customFormat="1" x14ac:dyDescent="0.2">
      <c r="A95" s="99"/>
    </row>
    <row r="96" spans="1:1" x14ac:dyDescent="0.2">
      <c r="A96" s="97"/>
    </row>
    <row r="97" spans="1:1" x14ac:dyDescent="0.2">
      <c r="A97" s="97"/>
    </row>
    <row r="98" spans="1:1" x14ac:dyDescent="0.2">
      <c r="A98" s="97"/>
    </row>
    <row r="99" spans="1:1" x14ac:dyDescent="0.2">
      <c r="A99" s="97"/>
    </row>
  </sheetData>
  <mergeCells count="1">
    <mergeCell ref="B3:N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59999389629810485"/>
  </sheetPr>
  <dimension ref="A1:F55"/>
  <sheetViews>
    <sheetView showGridLines="0" workbookViewId="0">
      <selection activeCell="G1" sqref="G1"/>
    </sheetView>
  </sheetViews>
  <sheetFormatPr defaultRowHeight="12.75" x14ac:dyDescent="0.2"/>
  <cols>
    <col min="1" max="1" width="9.140625" style="175"/>
    <col min="2" max="2" width="30.7109375" style="175" customWidth="1"/>
    <col min="3" max="3" width="24.7109375" style="175" customWidth="1"/>
    <col min="4" max="5" width="9.140625" style="175"/>
    <col min="6" max="6" width="3.28515625" style="175" customWidth="1"/>
    <col min="7" max="16384" width="9.140625" style="175"/>
  </cols>
  <sheetData>
    <row r="1" spans="1:6" ht="15" customHeight="1" x14ac:dyDescent="0.25">
      <c r="A1" s="149" t="s">
        <v>222</v>
      </c>
      <c r="B1" s="172"/>
      <c r="C1" s="149"/>
      <c r="D1" s="173"/>
      <c r="E1" s="173"/>
      <c r="F1" s="174"/>
    </row>
    <row r="2" spans="1:6" ht="15" customHeight="1" x14ac:dyDescent="0.25">
      <c r="A2" s="149"/>
      <c r="B2" s="172" t="s">
        <v>526</v>
      </c>
      <c r="C2" s="149"/>
      <c r="D2" s="176"/>
      <c r="E2" s="177"/>
      <c r="F2" s="174"/>
    </row>
    <row r="3" spans="1:6" ht="15" customHeight="1" x14ac:dyDescent="0.2">
      <c r="D3" s="178"/>
      <c r="E3" s="179"/>
      <c r="F3" s="174"/>
    </row>
    <row r="4" spans="1:6" ht="15" customHeight="1" thickBot="1" x14ac:dyDescent="0.25">
      <c r="A4" s="180"/>
      <c r="B4" s="760" t="s">
        <v>223</v>
      </c>
      <c r="C4" s="761" t="s">
        <v>525</v>
      </c>
      <c r="D4" s="181"/>
      <c r="E4" s="182"/>
    </row>
    <row r="5" spans="1:6" s="184" customFormat="1" ht="6" customHeight="1" thickTop="1" x14ac:dyDescent="0.2">
      <c r="A5" s="183"/>
      <c r="B5" s="183"/>
      <c r="C5" s="183"/>
      <c r="D5" s="181"/>
      <c r="E5" s="182"/>
    </row>
    <row r="6" spans="1:6" ht="12.75" customHeight="1" x14ac:dyDescent="0.2">
      <c r="A6" s="185">
        <v>1</v>
      </c>
      <c r="B6" s="186" t="s">
        <v>128</v>
      </c>
      <c r="C6" s="879">
        <v>31269.068706035614</v>
      </c>
      <c r="D6" s="187"/>
      <c r="E6" s="188"/>
    </row>
    <row r="7" spans="1:6" ht="12.75" customHeight="1" x14ac:dyDescent="0.2">
      <c r="A7" s="185">
        <v>2</v>
      </c>
      <c r="B7" s="186" t="s">
        <v>199</v>
      </c>
      <c r="C7" s="879">
        <v>18155.293378353119</v>
      </c>
      <c r="D7" s="187"/>
      <c r="E7" s="188"/>
    </row>
    <row r="8" spans="1:6" ht="12.75" customHeight="1" x14ac:dyDescent="0.2">
      <c r="A8" s="185">
        <v>3</v>
      </c>
      <c r="B8" s="186" t="s">
        <v>87</v>
      </c>
      <c r="C8" s="879">
        <v>18128.70565700531</v>
      </c>
      <c r="D8" s="187"/>
      <c r="E8" s="188"/>
    </row>
    <row r="9" spans="1:6" ht="12.75" customHeight="1" x14ac:dyDescent="0.2">
      <c r="A9" s="185">
        <v>4</v>
      </c>
      <c r="B9" s="186" t="s">
        <v>166</v>
      </c>
      <c r="C9" s="879">
        <v>17025.165519237518</v>
      </c>
      <c r="D9" s="187"/>
      <c r="E9" s="188"/>
    </row>
    <row r="10" spans="1:6" ht="12.75" customHeight="1" x14ac:dyDescent="0.2">
      <c r="A10" s="185">
        <v>5</v>
      </c>
      <c r="B10" s="186" t="s">
        <v>203</v>
      </c>
      <c r="C10" s="879">
        <v>14791.133632183075</v>
      </c>
      <c r="D10" s="187"/>
      <c r="E10" s="188"/>
    </row>
    <row r="11" spans="1:6" ht="12.75" customHeight="1" x14ac:dyDescent="0.2">
      <c r="A11" s="185">
        <v>6</v>
      </c>
      <c r="B11" s="186" t="s">
        <v>102</v>
      </c>
      <c r="C11" s="879">
        <v>13961.664142131805</v>
      </c>
      <c r="D11" s="187"/>
      <c r="E11" s="188"/>
    </row>
    <row r="12" spans="1:6" ht="12.75" customHeight="1" x14ac:dyDescent="0.2">
      <c r="A12" s="185">
        <v>7</v>
      </c>
      <c r="B12" s="186" t="s">
        <v>224</v>
      </c>
      <c r="C12" s="879">
        <v>13068.479227781296</v>
      </c>
      <c r="D12" s="187"/>
      <c r="E12" s="188"/>
    </row>
    <row r="13" spans="1:6" ht="12.75" customHeight="1" x14ac:dyDescent="0.2">
      <c r="A13" s="185">
        <v>8</v>
      </c>
      <c r="B13" s="186" t="s">
        <v>175</v>
      </c>
      <c r="C13" s="879">
        <v>11587.168449878693</v>
      </c>
      <c r="D13" s="187"/>
      <c r="E13" s="188"/>
    </row>
    <row r="14" spans="1:6" ht="12.75" customHeight="1" x14ac:dyDescent="0.2">
      <c r="A14" s="185">
        <v>9</v>
      </c>
      <c r="B14" s="186" t="s">
        <v>192</v>
      </c>
      <c r="C14" s="879">
        <v>11100.468510627747</v>
      </c>
      <c r="D14" s="187"/>
      <c r="E14" s="188"/>
    </row>
    <row r="15" spans="1:6" ht="12.75" customHeight="1" x14ac:dyDescent="0.2">
      <c r="A15" s="185">
        <v>10</v>
      </c>
      <c r="B15" s="186" t="s">
        <v>148</v>
      </c>
      <c r="C15" s="879">
        <v>11054.128569602966</v>
      </c>
      <c r="D15" s="187"/>
      <c r="E15" s="188"/>
    </row>
    <row r="16" spans="1:6" ht="12.75" customHeight="1" x14ac:dyDescent="0.2">
      <c r="A16" s="185">
        <v>11</v>
      </c>
      <c r="B16" s="186" t="s">
        <v>116</v>
      </c>
      <c r="C16" s="879">
        <v>10621.341180801392</v>
      </c>
      <c r="D16" s="187"/>
      <c r="E16" s="188"/>
    </row>
    <row r="17" spans="1:5" ht="12.75" customHeight="1" x14ac:dyDescent="0.2">
      <c r="A17" s="185">
        <v>12</v>
      </c>
      <c r="B17" s="186" t="s">
        <v>225</v>
      </c>
      <c r="C17" s="879">
        <v>10003.463282346725</v>
      </c>
      <c r="D17" s="187"/>
      <c r="E17" s="188"/>
    </row>
    <row r="18" spans="1:5" ht="12.75" customHeight="1" x14ac:dyDescent="0.2">
      <c r="A18" s="185">
        <v>13</v>
      </c>
      <c r="B18" s="186" t="s">
        <v>226</v>
      </c>
      <c r="C18" s="879">
        <v>9695.0479259490967</v>
      </c>
      <c r="D18" s="187"/>
      <c r="E18" s="188"/>
    </row>
    <row r="19" spans="1:5" ht="12.75" customHeight="1" x14ac:dyDescent="0.2">
      <c r="A19" s="185">
        <v>14</v>
      </c>
      <c r="B19" s="186" t="s">
        <v>78</v>
      </c>
      <c r="C19" s="879">
        <v>9182.987331867218</v>
      </c>
      <c r="D19" s="187"/>
      <c r="E19" s="188"/>
    </row>
    <row r="20" spans="1:5" ht="12.75" customHeight="1" x14ac:dyDescent="0.2">
      <c r="A20" s="185">
        <v>15</v>
      </c>
      <c r="B20" s="186" t="s">
        <v>122</v>
      </c>
      <c r="C20" s="879">
        <v>9029.9083116054535</v>
      </c>
      <c r="D20" s="187"/>
      <c r="E20" s="188"/>
    </row>
    <row r="21" spans="1:5" ht="12.75" customHeight="1" x14ac:dyDescent="0.2">
      <c r="A21" s="185">
        <v>16</v>
      </c>
      <c r="B21" s="186" t="s">
        <v>227</v>
      </c>
      <c r="C21" s="879">
        <v>9012.1198263168335</v>
      </c>
      <c r="D21" s="187"/>
      <c r="E21" s="188"/>
    </row>
    <row r="22" spans="1:5" ht="12.75" customHeight="1" x14ac:dyDescent="0.2">
      <c r="A22" s="185">
        <v>17</v>
      </c>
      <c r="B22" s="186" t="s">
        <v>228</v>
      </c>
      <c r="C22" s="879">
        <v>8922.9070069789886</v>
      </c>
      <c r="D22" s="187"/>
      <c r="E22" s="188"/>
    </row>
    <row r="23" spans="1:5" ht="12.75" customHeight="1" x14ac:dyDescent="0.2">
      <c r="A23" s="185">
        <v>18</v>
      </c>
      <c r="B23" s="186" t="s">
        <v>154</v>
      </c>
      <c r="C23" s="879">
        <v>8822.81343126297</v>
      </c>
      <c r="D23" s="187"/>
      <c r="E23" s="188"/>
    </row>
    <row r="24" spans="1:5" ht="12.75" customHeight="1" x14ac:dyDescent="0.2">
      <c r="A24" s="185">
        <v>19</v>
      </c>
      <c r="B24" s="186" t="s">
        <v>134</v>
      </c>
      <c r="C24" s="879">
        <v>8804.2440481185913</v>
      </c>
      <c r="D24" s="187"/>
      <c r="E24" s="188"/>
    </row>
    <row r="25" spans="1:5" ht="12.75" customHeight="1" x14ac:dyDescent="0.2">
      <c r="A25" s="185">
        <v>20</v>
      </c>
      <c r="B25" s="186" t="s">
        <v>229</v>
      </c>
      <c r="C25" s="879">
        <v>8473.2846789360046</v>
      </c>
      <c r="D25" s="187"/>
      <c r="E25" s="188"/>
    </row>
    <row r="26" spans="1:5" ht="12.75" customHeight="1" x14ac:dyDescent="0.2">
      <c r="A26" s="185">
        <v>21</v>
      </c>
      <c r="B26" s="186" t="s">
        <v>162</v>
      </c>
      <c r="C26" s="879">
        <v>8453.2742381095886</v>
      </c>
      <c r="D26" s="187"/>
      <c r="E26" s="188"/>
    </row>
    <row r="27" spans="1:5" ht="12.75" customHeight="1" x14ac:dyDescent="0.2">
      <c r="A27" s="185">
        <v>22</v>
      </c>
      <c r="B27" s="186" t="s">
        <v>190</v>
      </c>
      <c r="C27" s="879">
        <v>6929.1280460357666</v>
      </c>
      <c r="D27" s="187"/>
      <c r="E27" s="188"/>
    </row>
    <row r="28" spans="1:5" ht="12.75" customHeight="1" x14ac:dyDescent="0.2">
      <c r="A28" s="185">
        <v>23</v>
      </c>
      <c r="B28" s="186" t="s">
        <v>92</v>
      </c>
      <c r="C28" s="879">
        <v>6510.2674255371094</v>
      </c>
      <c r="D28" s="187"/>
      <c r="E28" s="188"/>
    </row>
    <row r="29" spans="1:5" ht="12.75" customHeight="1" x14ac:dyDescent="0.2">
      <c r="A29" s="185">
        <v>24</v>
      </c>
      <c r="B29" s="186" t="s">
        <v>94</v>
      </c>
      <c r="C29" s="879">
        <v>6206.4857635498047</v>
      </c>
      <c r="D29" s="187"/>
      <c r="E29" s="188"/>
    </row>
    <row r="30" spans="1:5" ht="12.75" customHeight="1" x14ac:dyDescent="0.2">
      <c r="A30" s="185">
        <v>25</v>
      </c>
      <c r="B30" s="186" t="s">
        <v>178</v>
      </c>
      <c r="C30" s="879">
        <v>5627.457350730896</v>
      </c>
      <c r="D30" s="187"/>
      <c r="E30" s="188"/>
    </row>
    <row r="31" spans="1:5" ht="12.75" customHeight="1" x14ac:dyDescent="0.2">
      <c r="A31" s="185">
        <v>26</v>
      </c>
      <c r="B31" s="186" t="s">
        <v>195</v>
      </c>
      <c r="C31" s="879">
        <v>5518.0522766113281</v>
      </c>
      <c r="D31" s="187"/>
      <c r="E31" s="188"/>
    </row>
    <row r="32" spans="1:5" ht="12.75" customHeight="1" x14ac:dyDescent="0.2">
      <c r="A32" s="185">
        <v>27</v>
      </c>
      <c r="B32" s="186" t="s">
        <v>230</v>
      </c>
      <c r="C32" s="879">
        <v>4549.8861875534058</v>
      </c>
      <c r="D32" s="187"/>
      <c r="E32" s="188"/>
    </row>
    <row r="33" spans="1:5" ht="12.75" customHeight="1" x14ac:dyDescent="0.2">
      <c r="A33" s="185">
        <v>28</v>
      </c>
      <c r="B33" s="186" t="s">
        <v>125</v>
      </c>
      <c r="C33" s="879">
        <v>4183.4656219482422</v>
      </c>
      <c r="D33" s="187"/>
      <c r="E33" s="188"/>
    </row>
    <row r="34" spans="1:5" ht="12.75" customHeight="1" x14ac:dyDescent="0.2">
      <c r="A34" s="185">
        <v>29</v>
      </c>
      <c r="B34" s="186" t="s">
        <v>174</v>
      </c>
      <c r="C34" s="879">
        <v>4063.208151102066</v>
      </c>
      <c r="D34" s="187"/>
      <c r="E34" s="188"/>
    </row>
    <row r="35" spans="1:5" ht="12.75" customHeight="1" x14ac:dyDescent="0.2">
      <c r="A35" s="185">
        <v>30</v>
      </c>
      <c r="B35" s="186" t="s">
        <v>142</v>
      </c>
      <c r="C35" s="879">
        <v>3961.8206148147583</v>
      </c>
      <c r="D35" s="187"/>
      <c r="E35" s="188"/>
    </row>
    <row r="36" spans="1:5" ht="12.75" customHeight="1" x14ac:dyDescent="0.2">
      <c r="A36" s="185">
        <v>31</v>
      </c>
      <c r="B36" s="186" t="s">
        <v>70</v>
      </c>
      <c r="C36" s="879">
        <v>3876.9558563232422</v>
      </c>
      <c r="D36" s="187"/>
      <c r="E36" s="188"/>
    </row>
    <row r="37" spans="1:5" ht="12.75" customHeight="1" x14ac:dyDescent="0.2">
      <c r="A37" s="185">
        <v>32</v>
      </c>
      <c r="B37" s="186" t="s">
        <v>133</v>
      </c>
      <c r="C37" s="879">
        <v>3869.4655508995056</v>
      </c>
      <c r="D37" s="187"/>
      <c r="E37" s="188"/>
    </row>
    <row r="38" spans="1:5" ht="12.75" customHeight="1" x14ac:dyDescent="0.2">
      <c r="A38" s="185">
        <v>33</v>
      </c>
      <c r="B38" s="186" t="s">
        <v>123</v>
      </c>
      <c r="C38" s="879">
        <v>3828.0443801879883</v>
      </c>
      <c r="D38" s="187"/>
      <c r="E38" s="188"/>
    </row>
    <row r="39" spans="1:5" ht="12.75" customHeight="1" x14ac:dyDescent="0.2">
      <c r="A39" s="185">
        <v>34</v>
      </c>
      <c r="B39" s="186" t="s">
        <v>110</v>
      </c>
      <c r="C39" s="879">
        <v>3821.7170085906982</v>
      </c>
      <c r="D39" s="187"/>
      <c r="E39" s="188"/>
    </row>
    <row r="40" spans="1:5" ht="12.75" customHeight="1" x14ac:dyDescent="0.2">
      <c r="A40" s="185">
        <v>35</v>
      </c>
      <c r="B40" s="186" t="s">
        <v>231</v>
      </c>
      <c r="C40" s="879">
        <v>3718.7159547805786</v>
      </c>
      <c r="D40" s="187"/>
      <c r="E40" s="188"/>
    </row>
    <row r="41" spans="1:5" ht="12.75" customHeight="1" x14ac:dyDescent="0.2">
      <c r="A41" s="185">
        <v>36</v>
      </c>
      <c r="B41" s="186" t="s">
        <v>171</v>
      </c>
      <c r="C41" s="879">
        <v>3709.6927928924561</v>
      </c>
      <c r="D41" s="187"/>
      <c r="E41" s="188"/>
    </row>
    <row r="42" spans="1:5" ht="12.75" customHeight="1" x14ac:dyDescent="0.2">
      <c r="A42" s="185">
        <v>37</v>
      </c>
      <c r="B42" s="186" t="s">
        <v>232</v>
      </c>
      <c r="C42" s="879">
        <v>3365.8908286094666</v>
      </c>
      <c r="D42" s="187"/>
      <c r="E42" s="188"/>
    </row>
    <row r="43" spans="1:5" ht="12.75" customHeight="1" x14ac:dyDescent="0.2">
      <c r="A43" s="185">
        <v>38</v>
      </c>
      <c r="B43" s="186" t="s">
        <v>75</v>
      </c>
      <c r="C43" s="879">
        <v>3112.2660541534424</v>
      </c>
      <c r="D43" s="187"/>
      <c r="E43" s="188"/>
    </row>
    <row r="44" spans="1:5" ht="12.75" customHeight="1" x14ac:dyDescent="0.2">
      <c r="A44" s="185">
        <v>39</v>
      </c>
      <c r="B44" s="186" t="s">
        <v>135</v>
      </c>
      <c r="C44" s="879">
        <v>3051.7255830764771</v>
      </c>
      <c r="D44" s="187"/>
      <c r="E44" s="188"/>
    </row>
    <row r="45" spans="1:5" ht="12.75" customHeight="1" x14ac:dyDescent="0.2">
      <c r="A45" s="185">
        <v>40</v>
      </c>
      <c r="B45" s="186" t="s">
        <v>184</v>
      </c>
      <c r="C45" s="879">
        <v>3028.0701904296875</v>
      </c>
      <c r="D45" s="187"/>
      <c r="E45" s="188"/>
    </row>
    <row r="46" spans="1:5" ht="12.75" customHeight="1" x14ac:dyDescent="0.2">
      <c r="A46" s="185">
        <v>41</v>
      </c>
      <c r="B46" s="186" t="s">
        <v>180</v>
      </c>
      <c r="C46" s="879">
        <v>3005.8446168899536</v>
      </c>
      <c r="D46" s="187"/>
      <c r="E46" s="188"/>
    </row>
    <row r="47" spans="1:5" ht="12.75" customHeight="1" x14ac:dyDescent="0.2">
      <c r="A47" s="185">
        <v>42</v>
      </c>
      <c r="B47" s="186" t="s">
        <v>71</v>
      </c>
      <c r="C47" s="879">
        <v>2985.8395748138428</v>
      </c>
      <c r="D47" s="187"/>
      <c r="E47" s="188"/>
    </row>
    <row r="48" spans="1:5" ht="12.75" customHeight="1" x14ac:dyDescent="0.2">
      <c r="A48" s="185">
        <v>43</v>
      </c>
      <c r="B48" s="186" t="s">
        <v>233</v>
      </c>
      <c r="C48" s="879">
        <v>2582.3363304138184</v>
      </c>
      <c r="D48" s="187"/>
      <c r="E48" s="188"/>
    </row>
    <row r="49" spans="1:5" ht="12.75" customHeight="1" x14ac:dyDescent="0.2">
      <c r="A49" s="185">
        <v>44</v>
      </c>
      <c r="B49" s="186" t="s">
        <v>234</v>
      </c>
      <c r="C49" s="879">
        <v>2576.2387561798096</v>
      </c>
      <c r="D49" s="187"/>
      <c r="E49" s="188"/>
    </row>
    <row r="50" spans="1:5" ht="12.75" customHeight="1" x14ac:dyDescent="0.2">
      <c r="A50" s="185">
        <v>45</v>
      </c>
      <c r="B50" s="186" t="s">
        <v>235</v>
      </c>
      <c r="C50" s="879">
        <v>2576.2387561798096</v>
      </c>
      <c r="D50" s="187"/>
      <c r="E50" s="188"/>
    </row>
    <row r="51" spans="1:5" ht="12.75" customHeight="1" x14ac:dyDescent="0.2">
      <c r="A51" s="185">
        <v>46</v>
      </c>
      <c r="B51" s="186" t="s">
        <v>236</v>
      </c>
      <c r="C51" s="879">
        <v>2553.4822015762329</v>
      </c>
      <c r="D51" s="187"/>
      <c r="E51" s="188"/>
    </row>
    <row r="52" spans="1:5" ht="12.75" customHeight="1" x14ac:dyDescent="0.2">
      <c r="A52" s="185">
        <v>47</v>
      </c>
      <c r="B52" s="186" t="s">
        <v>237</v>
      </c>
      <c r="C52" s="879">
        <v>2534.8384990692139</v>
      </c>
      <c r="D52" s="187"/>
      <c r="E52" s="188"/>
    </row>
    <row r="53" spans="1:5" ht="12.75" customHeight="1" x14ac:dyDescent="0.2">
      <c r="A53" s="185">
        <v>48</v>
      </c>
      <c r="B53" s="186" t="s">
        <v>183</v>
      </c>
      <c r="C53" s="879">
        <v>2473.9149932861328</v>
      </c>
      <c r="D53" s="187"/>
      <c r="E53" s="188"/>
    </row>
    <row r="54" spans="1:5" ht="12.75" customHeight="1" x14ac:dyDescent="0.2">
      <c r="A54" s="185">
        <v>49</v>
      </c>
      <c r="B54" s="186" t="s">
        <v>238</v>
      </c>
      <c r="C54" s="879">
        <v>2466.5874099731445</v>
      </c>
      <c r="D54" s="189"/>
      <c r="E54" s="190"/>
    </row>
    <row r="55" spans="1:5" ht="12.75" customHeight="1" x14ac:dyDescent="0.2">
      <c r="A55" s="185">
        <v>50</v>
      </c>
      <c r="B55" s="186" t="s">
        <v>127</v>
      </c>
      <c r="C55" s="879">
        <v>2269.2125520706177</v>
      </c>
      <c r="D55" s="191"/>
      <c r="E55" s="191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59999389629810485"/>
  </sheetPr>
  <dimension ref="A1:D55"/>
  <sheetViews>
    <sheetView showGridLines="0" workbookViewId="0">
      <selection sqref="A1:F55"/>
    </sheetView>
  </sheetViews>
  <sheetFormatPr defaultRowHeight="12.75" x14ac:dyDescent="0.2"/>
  <cols>
    <col min="1" max="1" width="9.140625" style="175"/>
    <col min="2" max="2" width="30.7109375" style="175" customWidth="1"/>
    <col min="3" max="3" width="24.7109375" style="175" customWidth="1"/>
    <col min="4" max="5" width="9.140625" style="175"/>
    <col min="6" max="6" width="3.28515625" style="175" customWidth="1"/>
    <col min="7" max="16384" width="9.140625" style="175"/>
  </cols>
  <sheetData>
    <row r="1" spans="1:4" ht="15" customHeight="1" x14ac:dyDescent="0.25">
      <c r="A1" s="149" t="s">
        <v>239</v>
      </c>
      <c r="B1" s="172"/>
      <c r="C1" s="149"/>
      <c r="D1" s="173"/>
    </row>
    <row r="2" spans="1:4" ht="15" customHeight="1" x14ac:dyDescent="0.25">
      <c r="A2" s="149"/>
      <c r="B2" s="172" t="s">
        <v>527</v>
      </c>
      <c r="C2" s="149"/>
      <c r="D2" s="176"/>
    </row>
    <row r="3" spans="1:4" ht="15" customHeight="1" x14ac:dyDescent="0.2">
      <c r="D3" s="178"/>
    </row>
    <row r="4" spans="1:4" ht="15" customHeight="1" thickBot="1" x14ac:dyDescent="0.25">
      <c r="A4" s="180"/>
      <c r="B4" s="760" t="s">
        <v>223</v>
      </c>
      <c r="C4" s="761" t="s">
        <v>528</v>
      </c>
      <c r="D4" s="181"/>
    </row>
    <row r="5" spans="1:4" s="184" customFormat="1" ht="6" customHeight="1" thickTop="1" x14ac:dyDescent="0.2">
      <c r="A5" s="183"/>
      <c r="B5" s="183"/>
      <c r="C5" s="183"/>
      <c r="D5" s="181"/>
    </row>
    <row r="6" spans="1:4" ht="12.75" customHeight="1" x14ac:dyDescent="0.2">
      <c r="A6" s="185">
        <v>1</v>
      </c>
      <c r="B6" s="192" t="s">
        <v>166</v>
      </c>
      <c r="C6" s="879">
        <v>15112.980504989624</v>
      </c>
      <c r="D6" s="187"/>
    </row>
    <row r="7" spans="1:4" ht="12.75" customHeight="1" x14ac:dyDescent="0.2">
      <c r="A7" s="185">
        <v>2</v>
      </c>
      <c r="B7" s="192" t="s">
        <v>199</v>
      </c>
      <c r="C7" s="879">
        <v>13872.800091028214</v>
      </c>
      <c r="D7" s="187"/>
    </row>
    <row r="8" spans="1:4" ht="12.75" customHeight="1" x14ac:dyDescent="0.2">
      <c r="A8" s="185">
        <v>3</v>
      </c>
      <c r="B8" s="192" t="s">
        <v>122</v>
      </c>
      <c r="C8" s="879">
        <v>13305.35898900032</v>
      </c>
      <c r="D8" s="187"/>
    </row>
    <row r="9" spans="1:4" ht="12.75" customHeight="1" x14ac:dyDescent="0.2">
      <c r="A9" s="185">
        <v>4</v>
      </c>
      <c r="B9" s="192" t="s">
        <v>224</v>
      </c>
      <c r="C9" s="879">
        <v>12863.242449998856</v>
      </c>
      <c r="D9" s="187"/>
    </row>
    <row r="10" spans="1:4" ht="12.75" customHeight="1" x14ac:dyDescent="0.2">
      <c r="A10" s="185">
        <v>5</v>
      </c>
      <c r="B10" s="192" t="s">
        <v>87</v>
      </c>
      <c r="C10" s="879">
        <v>10521.979772806168</v>
      </c>
      <c r="D10" s="187"/>
    </row>
    <row r="11" spans="1:4" ht="12.75" customHeight="1" x14ac:dyDescent="0.2">
      <c r="A11" s="185">
        <v>6</v>
      </c>
      <c r="B11" s="192" t="s">
        <v>178</v>
      </c>
      <c r="C11" s="879">
        <v>5186.8021192550659</v>
      </c>
      <c r="D11" s="187"/>
    </row>
    <row r="12" spans="1:4" ht="12.75" customHeight="1" x14ac:dyDescent="0.2">
      <c r="A12" s="185">
        <v>7</v>
      </c>
      <c r="B12" s="192" t="s">
        <v>183</v>
      </c>
      <c r="C12" s="879">
        <v>4330.360725402832</v>
      </c>
      <c r="D12" s="187"/>
    </row>
    <row r="13" spans="1:4" ht="12.75" customHeight="1" x14ac:dyDescent="0.2">
      <c r="A13" s="185">
        <v>8</v>
      </c>
      <c r="B13" s="192" t="s">
        <v>128</v>
      </c>
      <c r="C13" s="879">
        <v>3475.5686356723309</v>
      </c>
      <c r="D13" s="187"/>
    </row>
    <row r="14" spans="1:4" ht="12.75" customHeight="1" x14ac:dyDescent="0.2">
      <c r="A14" s="185">
        <v>9</v>
      </c>
      <c r="B14" s="192" t="s">
        <v>174</v>
      </c>
      <c r="C14" s="879">
        <v>2126.6247604489326</v>
      </c>
      <c r="D14" s="187"/>
    </row>
    <row r="15" spans="1:4" ht="12.75" customHeight="1" x14ac:dyDescent="0.2">
      <c r="A15" s="185">
        <v>10</v>
      </c>
      <c r="B15" s="192" t="s">
        <v>171</v>
      </c>
      <c r="C15" s="879">
        <v>1919.8567481040955</v>
      </c>
      <c r="D15" s="187"/>
    </row>
    <row r="16" spans="1:4" ht="12.75" customHeight="1" x14ac:dyDescent="0.2">
      <c r="A16" s="185">
        <v>11</v>
      </c>
      <c r="B16" s="192" t="s">
        <v>227</v>
      </c>
      <c r="C16" s="879">
        <v>1566.5951008796692</v>
      </c>
      <c r="D16" s="187"/>
    </row>
    <row r="17" spans="1:4" ht="12.75" customHeight="1" x14ac:dyDescent="0.2">
      <c r="A17" s="185">
        <v>12</v>
      </c>
      <c r="B17" s="192" t="s">
        <v>228</v>
      </c>
      <c r="C17" s="879">
        <v>1541.9706449210644</v>
      </c>
      <c r="D17" s="187"/>
    </row>
    <row r="18" spans="1:4" ht="12.75" customHeight="1" x14ac:dyDescent="0.2">
      <c r="A18" s="185">
        <v>13</v>
      </c>
      <c r="B18" s="192" t="s">
        <v>136</v>
      </c>
      <c r="C18" s="879">
        <v>1511.2545318603516</v>
      </c>
      <c r="D18" s="187"/>
    </row>
    <row r="19" spans="1:4" ht="12.75" customHeight="1" x14ac:dyDescent="0.2">
      <c r="A19" s="185">
        <v>14</v>
      </c>
      <c r="B19" s="192" t="s">
        <v>102</v>
      </c>
      <c r="C19" s="879">
        <v>1256.598705843091</v>
      </c>
      <c r="D19" s="187"/>
    </row>
    <row r="20" spans="1:4" ht="12.75" customHeight="1" x14ac:dyDescent="0.2">
      <c r="A20" s="185">
        <v>15</v>
      </c>
      <c r="B20" s="192" t="s">
        <v>162</v>
      </c>
      <c r="C20" s="879">
        <v>1184.9510991573334</v>
      </c>
      <c r="D20" s="187"/>
    </row>
    <row r="21" spans="1:4" ht="12.75" customHeight="1" x14ac:dyDescent="0.2">
      <c r="A21" s="185">
        <v>16</v>
      </c>
      <c r="B21" s="192" t="s">
        <v>195</v>
      </c>
      <c r="C21" s="879">
        <v>1097.1511545181274</v>
      </c>
      <c r="D21" s="187"/>
    </row>
    <row r="22" spans="1:4" ht="12.75" customHeight="1" x14ac:dyDescent="0.2">
      <c r="A22" s="185">
        <v>17</v>
      </c>
      <c r="B22" s="192" t="s">
        <v>134</v>
      </c>
      <c r="C22" s="879">
        <v>1048.0688671097159</v>
      </c>
      <c r="D22" s="187"/>
    </row>
    <row r="23" spans="1:4" ht="12.75" customHeight="1" x14ac:dyDescent="0.2">
      <c r="A23" s="185">
        <v>18</v>
      </c>
      <c r="B23" s="192" t="s">
        <v>225</v>
      </c>
      <c r="C23" s="879">
        <v>985.24853815883398</v>
      </c>
      <c r="D23" s="187"/>
    </row>
    <row r="24" spans="1:4" ht="12.75" customHeight="1" x14ac:dyDescent="0.2">
      <c r="A24" s="185">
        <v>19</v>
      </c>
      <c r="B24" s="192" t="s">
        <v>203</v>
      </c>
      <c r="C24" s="879">
        <v>788.52337402850389</v>
      </c>
      <c r="D24" s="187"/>
    </row>
    <row r="25" spans="1:4" ht="12.75" customHeight="1" x14ac:dyDescent="0.2">
      <c r="A25" s="185">
        <v>20</v>
      </c>
      <c r="B25" s="192" t="s">
        <v>231</v>
      </c>
      <c r="C25" s="879">
        <v>779.59963989257813</v>
      </c>
      <c r="D25" s="187"/>
    </row>
    <row r="26" spans="1:4" ht="12.75" customHeight="1" x14ac:dyDescent="0.2">
      <c r="A26" s="185">
        <v>21</v>
      </c>
      <c r="B26" s="192" t="s">
        <v>116</v>
      </c>
      <c r="C26" s="879">
        <v>738.71926264464855</v>
      </c>
      <c r="D26" s="187"/>
    </row>
    <row r="27" spans="1:4" ht="12.75" customHeight="1" x14ac:dyDescent="0.2">
      <c r="A27" s="185">
        <v>22</v>
      </c>
      <c r="B27" s="192" t="s">
        <v>187</v>
      </c>
      <c r="C27" s="879">
        <v>737.74623107910156</v>
      </c>
      <c r="D27" s="187"/>
    </row>
    <row r="28" spans="1:4" ht="12.75" customHeight="1" x14ac:dyDescent="0.2">
      <c r="A28" s="185">
        <v>23</v>
      </c>
      <c r="B28" s="192" t="s">
        <v>94</v>
      </c>
      <c r="C28" s="879">
        <v>715.74891757965088</v>
      </c>
      <c r="D28" s="187"/>
    </row>
    <row r="29" spans="1:4" ht="12.75" customHeight="1" x14ac:dyDescent="0.2">
      <c r="A29" s="185">
        <v>24</v>
      </c>
      <c r="B29" s="192" t="s">
        <v>110</v>
      </c>
      <c r="C29" s="879">
        <v>654.26169908046722</v>
      </c>
      <c r="D29" s="187"/>
    </row>
    <row r="30" spans="1:4" ht="12.75" customHeight="1" x14ac:dyDescent="0.2">
      <c r="A30" s="185">
        <v>25</v>
      </c>
      <c r="B30" s="192" t="s">
        <v>148</v>
      </c>
      <c r="C30" s="879">
        <v>650.77550199627876</v>
      </c>
      <c r="D30" s="187"/>
    </row>
    <row r="31" spans="1:4" ht="12.75" customHeight="1" x14ac:dyDescent="0.2">
      <c r="A31" s="185">
        <v>26</v>
      </c>
      <c r="B31" s="192" t="s">
        <v>170</v>
      </c>
      <c r="C31" s="879">
        <v>649.78203201293945</v>
      </c>
      <c r="D31" s="187"/>
    </row>
    <row r="32" spans="1:4" ht="12.75" customHeight="1" x14ac:dyDescent="0.2">
      <c r="A32" s="185">
        <v>27</v>
      </c>
      <c r="B32" s="192" t="s">
        <v>119</v>
      </c>
      <c r="C32" s="879">
        <v>579.41432189941406</v>
      </c>
      <c r="D32" s="187"/>
    </row>
    <row r="33" spans="1:4" ht="12.75" customHeight="1" x14ac:dyDescent="0.2">
      <c r="A33" s="185">
        <v>28</v>
      </c>
      <c r="B33" s="192" t="s">
        <v>123</v>
      </c>
      <c r="C33" s="879">
        <v>574.2066707611084</v>
      </c>
      <c r="D33" s="187"/>
    </row>
    <row r="34" spans="1:4" ht="12.75" customHeight="1" x14ac:dyDescent="0.2">
      <c r="A34" s="185">
        <v>29</v>
      </c>
      <c r="B34" s="192" t="s">
        <v>153</v>
      </c>
      <c r="C34" s="879">
        <v>528.80398559570313</v>
      </c>
      <c r="D34" s="187"/>
    </row>
    <row r="35" spans="1:4" ht="12.75" customHeight="1" x14ac:dyDescent="0.2">
      <c r="A35" s="185">
        <v>30</v>
      </c>
      <c r="B35" s="192" t="s">
        <v>92</v>
      </c>
      <c r="C35" s="879">
        <v>520.82139778137207</v>
      </c>
      <c r="D35" s="187"/>
    </row>
    <row r="36" spans="1:4" ht="12.75" customHeight="1" x14ac:dyDescent="0.2">
      <c r="A36" s="185">
        <v>31</v>
      </c>
      <c r="B36" s="192" t="s">
        <v>240</v>
      </c>
      <c r="C36" s="879">
        <v>507.44889068603516</v>
      </c>
      <c r="D36" s="187"/>
    </row>
    <row r="37" spans="1:4" ht="12.75" customHeight="1" x14ac:dyDescent="0.2">
      <c r="A37" s="185">
        <v>32</v>
      </c>
      <c r="B37" s="192" t="s">
        <v>236</v>
      </c>
      <c r="C37" s="879">
        <v>503.2783542573452</v>
      </c>
      <c r="D37" s="187"/>
    </row>
    <row r="38" spans="1:4" ht="12.75" customHeight="1" x14ac:dyDescent="0.2">
      <c r="A38" s="185">
        <v>33</v>
      </c>
      <c r="B38" s="192" t="s">
        <v>71</v>
      </c>
      <c r="C38" s="879">
        <v>473.91995429992676</v>
      </c>
      <c r="D38" s="187"/>
    </row>
    <row r="39" spans="1:4" ht="12.75" customHeight="1" x14ac:dyDescent="0.2">
      <c r="A39" s="185">
        <v>34</v>
      </c>
      <c r="B39" s="192" t="s">
        <v>138</v>
      </c>
      <c r="C39" s="879">
        <v>436.93359375</v>
      </c>
      <c r="D39" s="187"/>
    </row>
    <row r="40" spans="1:4" ht="12.75" customHeight="1" x14ac:dyDescent="0.2">
      <c r="A40" s="185">
        <v>35</v>
      </c>
      <c r="B40" s="192" t="s">
        <v>133</v>
      </c>
      <c r="C40" s="879">
        <v>382.21286988258362</v>
      </c>
      <c r="D40" s="187"/>
    </row>
    <row r="41" spans="1:4" ht="12.75" customHeight="1" x14ac:dyDescent="0.2">
      <c r="A41" s="185">
        <v>36</v>
      </c>
      <c r="B41" s="192" t="s">
        <v>78</v>
      </c>
      <c r="C41" s="879">
        <v>334.74225198477507</v>
      </c>
      <c r="D41" s="187"/>
    </row>
    <row r="42" spans="1:4" ht="12.75" customHeight="1" x14ac:dyDescent="0.2">
      <c r="A42" s="185">
        <v>37</v>
      </c>
      <c r="B42" s="192" t="s">
        <v>172</v>
      </c>
      <c r="C42" s="879">
        <v>290.18547821044922</v>
      </c>
      <c r="D42" s="187"/>
    </row>
    <row r="43" spans="1:4" ht="12.75" customHeight="1" x14ac:dyDescent="0.2">
      <c r="A43" s="185">
        <v>38</v>
      </c>
      <c r="B43" s="192" t="s">
        <v>182</v>
      </c>
      <c r="C43" s="879">
        <v>265.57141304016113</v>
      </c>
      <c r="D43" s="187"/>
    </row>
    <row r="44" spans="1:4" ht="12.75" customHeight="1" x14ac:dyDescent="0.2">
      <c r="A44" s="185">
        <v>39</v>
      </c>
      <c r="B44" s="192" t="s">
        <v>98</v>
      </c>
      <c r="C44" s="879">
        <v>262.3799467086792</v>
      </c>
      <c r="D44" s="187"/>
    </row>
    <row r="45" spans="1:4" ht="12.75" customHeight="1" x14ac:dyDescent="0.2">
      <c r="A45" s="185">
        <v>40</v>
      </c>
      <c r="B45" s="192" t="s">
        <v>238</v>
      </c>
      <c r="C45" s="879">
        <v>255.32267379760742</v>
      </c>
      <c r="D45" s="187"/>
    </row>
    <row r="46" spans="1:4" ht="12.75" customHeight="1" x14ac:dyDescent="0.2">
      <c r="A46" s="185">
        <v>41</v>
      </c>
      <c r="B46" s="192" t="s">
        <v>135</v>
      </c>
      <c r="C46" s="879">
        <v>250.14431464672089</v>
      </c>
      <c r="D46" s="187"/>
    </row>
    <row r="47" spans="1:4" ht="12.75" customHeight="1" x14ac:dyDescent="0.2">
      <c r="A47" s="185">
        <v>42</v>
      </c>
      <c r="B47" s="192" t="s">
        <v>233</v>
      </c>
      <c r="C47" s="879">
        <v>240.7094554901123</v>
      </c>
      <c r="D47" s="187"/>
    </row>
    <row r="48" spans="1:4" ht="12.75" customHeight="1" x14ac:dyDescent="0.2">
      <c r="A48" s="185">
        <v>43</v>
      </c>
      <c r="B48" s="192" t="s">
        <v>111</v>
      </c>
      <c r="C48" s="879">
        <v>238.95536689460278</v>
      </c>
      <c r="D48" s="187"/>
    </row>
    <row r="49" spans="1:4" ht="12.75" customHeight="1" x14ac:dyDescent="0.2">
      <c r="A49" s="185">
        <v>44</v>
      </c>
      <c r="B49" s="192" t="s">
        <v>70</v>
      </c>
      <c r="C49" s="879">
        <v>229.25294971466064</v>
      </c>
      <c r="D49" s="187"/>
    </row>
    <row r="50" spans="1:4" ht="12.75" customHeight="1" x14ac:dyDescent="0.2">
      <c r="A50" s="185">
        <v>45</v>
      </c>
      <c r="B50" s="192" t="s">
        <v>142</v>
      </c>
      <c r="C50" s="879">
        <v>194.77953934669495</v>
      </c>
      <c r="D50" s="187"/>
    </row>
    <row r="51" spans="1:4" ht="12.75" customHeight="1" x14ac:dyDescent="0.2">
      <c r="A51" s="185">
        <v>46</v>
      </c>
      <c r="B51" s="192" t="s">
        <v>75</v>
      </c>
      <c r="C51" s="879">
        <v>168.53961887955666</v>
      </c>
      <c r="D51" s="187"/>
    </row>
    <row r="52" spans="1:4" ht="12.75" customHeight="1" x14ac:dyDescent="0.2">
      <c r="A52" s="185">
        <v>47</v>
      </c>
      <c r="B52" s="192" t="s">
        <v>120</v>
      </c>
      <c r="C52" s="879">
        <v>159.56069886684418</v>
      </c>
      <c r="D52" s="187"/>
    </row>
    <row r="53" spans="1:4" ht="12.75" customHeight="1" x14ac:dyDescent="0.2">
      <c r="A53" s="185">
        <v>48</v>
      </c>
      <c r="B53" s="192" t="s">
        <v>241</v>
      </c>
      <c r="C53" s="879">
        <v>158.14148616790771</v>
      </c>
      <c r="D53" s="187"/>
    </row>
    <row r="54" spans="1:4" ht="12.75" customHeight="1" x14ac:dyDescent="0.2">
      <c r="A54" s="185">
        <v>49</v>
      </c>
      <c r="B54" s="192" t="s">
        <v>210</v>
      </c>
      <c r="C54" s="879">
        <v>134.82080233097076</v>
      </c>
      <c r="D54" s="189"/>
    </row>
    <row r="55" spans="1:4" ht="12.75" customHeight="1" x14ac:dyDescent="0.2">
      <c r="A55" s="185">
        <v>50</v>
      </c>
      <c r="B55" s="192" t="s">
        <v>180</v>
      </c>
      <c r="C55" s="879">
        <v>132.29606036841869</v>
      </c>
      <c r="D55" s="191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0.59999389629810485"/>
  </sheetPr>
  <dimension ref="A1:AY98"/>
  <sheetViews>
    <sheetView showGridLines="0" workbookViewId="0">
      <selection activeCell="J1" sqref="J1"/>
    </sheetView>
  </sheetViews>
  <sheetFormatPr defaultRowHeight="12.75" x14ac:dyDescent="0.2"/>
  <cols>
    <col min="1" max="1" width="38.7109375" style="224" customWidth="1"/>
    <col min="2" max="2" width="7.85546875" style="224" customWidth="1"/>
    <col min="3" max="3" width="13.28515625" style="224" customWidth="1"/>
    <col min="4" max="4" width="9.42578125" style="224" bestFit="1" customWidth="1"/>
    <col min="5" max="5" width="11.28515625" style="224" bestFit="1" customWidth="1"/>
    <col min="6" max="6" width="11.140625" style="224" bestFit="1" customWidth="1"/>
    <col min="7" max="7" width="10" style="224" bestFit="1" customWidth="1"/>
    <col min="8" max="8" width="11.5703125" style="203" customWidth="1"/>
    <col min="9" max="51" width="12.7109375" style="203" customWidth="1"/>
    <col min="52" max="55" width="12.7109375" style="224" customWidth="1"/>
    <col min="56" max="16384" width="9.140625" style="224"/>
  </cols>
  <sheetData>
    <row r="1" spans="1:9" s="194" customFormat="1" ht="15" customHeight="1" x14ac:dyDescent="0.25">
      <c r="A1" s="193" t="s">
        <v>529</v>
      </c>
    </row>
    <row r="2" spans="1:9" s="196" customFormat="1" ht="15" customHeight="1" x14ac:dyDescent="0.25">
      <c r="A2" s="195"/>
    </row>
    <row r="3" spans="1:9" s="196" customFormat="1" ht="15" customHeight="1" x14ac:dyDescent="0.25">
      <c r="A3" s="197"/>
      <c r="B3" s="904" t="s">
        <v>242</v>
      </c>
      <c r="C3" s="905"/>
      <c r="D3" s="905"/>
      <c r="E3" s="905"/>
      <c r="F3" s="906"/>
      <c r="G3" s="198"/>
    </row>
    <row r="4" spans="1:9" s="196" customFormat="1" ht="6" customHeight="1" x14ac:dyDescent="0.25">
      <c r="A4" s="199"/>
      <c r="B4" s="200"/>
      <c r="C4" s="200"/>
      <c r="D4" s="200"/>
      <c r="E4" s="201"/>
      <c r="F4" s="201"/>
      <c r="G4" s="202"/>
    </row>
    <row r="5" spans="1:9" s="203" customFormat="1" ht="51" x14ac:dyDescent="0.2">
      <c r="A5" s="762" t="s">
        <v>243</v>
      </c>
      <c r="B5" s="763" t="s">
        <v>244</v>
      </c>
      <c r="C5" s="763" t="s">
        <v>245</v>
      </c>
      <c r="D5" s="763" t="s">
        <v>398</v>
      </c>
      <c r="E5" s="763" t="s">
        <v>246</v>
      </c>
      <c r="F5" s="763" t="s">
        <v>399</v>
      </c>
      <c r="G5" s="763" t="s">
        <v>247</v>
      </c>
      <c r="H5" s="763" t="s">
        <v>248</v>
      </c>
      <c r="I5" s="763" t="s">
        <v>249</v>
      </c>
    </row>
    <row r="6" spans="1:9" s="203" customFormat="1" ht="6" customHeight="1" x14ac:dyDescent="0.2">
      <c r="A6" s="204"/>
      <c r="B6" s="205"/>
      <c r="C6" s="205"/>
      <c r="D6" s="205"/>
      <c r="E6" s="205"/>
      <c r="F6" s="205"/>
      <c r="G6" s="205"/>
      <c r="H6" s="205"/>
      <c r="I6" s="206"/>
    </row>
    <row r="7" spans="1:9" s="203" customFormat="1" ht="18.75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8"/>
    </row>
    <row r="8" spans="1:9" s="203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6"/>
    </row>
    <row r="9" spans="1:9" s="203" customFormat="1" x14ac:dyDescent="0.2">
      <c r="A9" s="209" t="s">
        <v>101</v>
      </c>
      <c r="B9" s="210">
        <v>299.38413214690001</v>
      </c>
      <c r="C9" s="210" t="s">
        <v>14</v>
      </c>
      <c r="D9" s="210" t="s">
        <v>14</v>
      </c>
      <c r="E9" s="210" t="s">
        <v>14</v>
      </c>
      <c r="F9" s="210" t="s">
        <v>14</v>
      </c>
      <c r="G9" s="211">
        <v>299.38413214690001</v>
      </c>
      <c r="H9" s="210">
        <v>87.992814302444458</v>
      </c>
      <c r="I9" s="210">
        <v>444.28602659702301</v>
      </c>
    </row>
    <row r="10" spans="1:9" s="203" customFormat="1" x14ac:dyDescent="0.2">
      <c r="A10" s="209" t="s">
        <v>111</v>
      </c>
      <c r="B10" s="210">
        <v>368.26851105690002</v>
      </c>
      <c r="C10" s="210" t="s">
        <v>14</v>
      </c>
      <c r="D10" s="210" t="s">
        <v>14</v>
      </c>
      <c r="E10" s="210" t="s">
        <v>14</v>
      </c>
      <c r="F10" s="210" t="s">
        <v>14</v>
      </c>
      <c r="G10" s="211">
        <v>368.26851105690002</v>
      </c>
      <c r="H10" s="210">
        <v>71.727876901626587</v>
      </c>
      <c r="I10" s="210">
        <v>59.267296358942986</v>
      </c>
    </row>
    <row r="11" spans="1:9" s="203" customFormat="1" x14ac:dyDescent="0.2">
      <c r="A11" s="209" t="s">
        <v>112</v>
      </c>
      <c r="B11" s="210">
        <v>272.79094290739999</v>
      </c>
      <c r="C11" s="210" t="s">
        <v>14</v>
      </c>
      <c r="D11" s="210" t="s">
        <v>14</v>
      </c>
      <c r="E11" s="210" t="s">
        <v>14</v>
      </c>
      <c r="F11" s="210" t="s">
        <v>14</v>
      </c>
      <c r="G11" s="211">
        <v>272.79094290739999</v>
      </c>
      <c r="H11" s="210">
        <v>87.992814302444458</v>
      </c>
      <c r="I11" s="210">
        <v>300.07002067565918</v>
      </c>
    </row>
    <row r="12" spans="1:9" s="203" customFormat="1" ht="3.75" customHeight="1" x14ac:dyDescent="0.2">
      <c r="A12" s="212"/>
      <c r="B12" s="213"/>
      <c r="C12" s="213"/>
      <c r="D12" s="213"/>
      <c r="E12" s="213"/>
      <c r="F12" s="213"/>
      <c r="G12" s="214"/>
      <c r="H12" s="213"/>
      <c r="I12" s="213"/>
    </row>
    <row r="13" spans="1:9" s="203" customFormat="1" x14ac:dyDescent="0.2">
      <c r="A13" s="764" t="s">
        <v>137</v>
      </c>
      <c r="B13" s="765">
        <v>940.44358611119992</v>
      </c>
      <c r="C13" s="765" t="s">
        <v>14</v>
      </c>
      <c r="D13" s="765" t="s">
        <v>14</v>
      </c>
      <c r="E13" s="765" t="s">
        <v>14</v>
      </c>
      <c r="F13" s="765" t="s">
        <v>14</v>
      </c>
      <c r="G13" s="765">
        <v>940.44358611119992</v>
      </c>
      <c r="H13" s="765" t="s">
        <v>14</v>
      </c>
      <c r="I13" s="765">
        <v>803.62334363162518</v>
      </c>
    </row>
    <row r="14" spans="1:9" s="203" customFormat="1" ht="6" customHeight="1" x14ac:dyDescent="0.2">
      <c r="A14" s="212"/>
      <c r="B14" s="215"/>
      <c r="C14" s="215"/>
      <c r="D14" s="215"/>
      <c r="E14" s="215"/>
      <c r="F14" s="215"/>
      <c r="G14" s="215"/>
      <c r="H14" s="215"/>
      <c r="I14" s="216"/>
    </row>
    <row r="15" spans="1:9" s="203" customFormat="1" ht="18.75" x14ac:dyDescent="0.3">
      <c r="A15" s="852" t="s">
        <v>250</v>
      </c>
      <c r="B15" s="217"/>
      <c r="C15" s="217"/>
      <c r="D15" s="217"/>
      <c r="E15" s="217"/>
      <c r="F15" s="217"/>
      <c r="G15" s="217"/>
      <c r="H15" s="217"/>
      <c r="I15" s="218"/>
    </row>
    <row r="16" spans="1:9" s="203" customFormat="1" ht="3.75" customHeight="1" x14ac:dyDescent="0.2">
      <c r="A16" s="219"/>
      <c r="B16" s="220"/>
      <c r="C16" s="220"/>
      <c r="D16" s="220"/>
      <c r="E16" s="220"/>
      <c r="F16" s="220"/>
      <c r="G16" s="220"/>
      <c r="H16" s="220"/>
      <c r="I16" s="221"/>
    </row>
    <row r="17" spans="1:9" s="203" customFormat="1" x14ac:dyDescent="0.2">
      <c r="A17" s="209" t="s">
        <v>142</v>
      </c>
      <c r="B17" s="210" t="s">
        <v>14</v>
      </c>
      <c r="C17" s="210">
        <v>310.05313396449998</v>
      </c>
      <c r="D17" s="210" t="s">
        <v>14</v>
      </c>
      <c r="E17" s="210" t="s">
        <v>14</v>
      </c>
      <c r="F17" s="210" t="s">
        <v>14</v>
      </c>
      <c r="G17" s="211">
        <v>310.05313396449998</v>
      </c>
      <c r="H17" s="210">
        <v>71.351876735687256</v>
      </c>
      <c r="I17" s="210">
        <v>15.05351197719574</v>
      </c>
    </row>
    <row r="18" spans="1:9" s="203" customFormat="1" x14ac:dyDescent="0.2">
      <c r="A18" s="209" t="s">
        <v>174</v>
      </c>
      <c r="B18" s="210" t="s">
        <v>14</v>
      </c>
      <c r="C18" s="210" t="s">
        <v>14</v>
      </c>
      <c r="D18" s="210" t="s">
        <v>14</v>
      </c>
      <c r="E18" s="210">
        <v>87.992814302499994</v>
      </c>
      <c r="F18" s="210" t="s">
        <v>14</v>
      </c>
      <c r="G18" s="211">
        <v>87.992814302499994</v>
      </c>
      <c r="H18" s="210">
        <v>87.992814302444458</v>
      </c>
      <c r="I18" s="210">
        <v>57.07680207490921</v>
      </c>
    </row>
    <row r="19" spans="1:9" s="203" customFormat="1" x14ac:dyDescent="0.2">
      <c r="A19" s="209" t="s">
        <v>185</v>
      </c>
      <c r="B19" s="210" t="s">
        <v>14</v>
      </c>
      <c r="C19" s="210" t="s">
        <v>14</v>
      </c>
      <c r="D19" s="210">
        <v>13.8884999752</v>
      </c>
      <c r="E19" s="210" t="s">
        <v>14</v>
      </c>
      <c r="F19" s="210" t="s">
        <v>14</v>
      </c>
      <c r="G19" s="211">
        <v>13.8884999752</v>
      </c>
      <c r="H19" s="210">
        <v>13.888499975204468</v>
      </c>
      <c r="I19" s="210" t="s">
        <v>64</v>
      </c>
    </row>
    <row r="20" spans="1:9" s="203" customFormat="1" ht="3.75" customHeight="1" x14ac:dyDescent="0.2">
      <c r="A20" s="212"/>
      <c r="B20" s="213"/>
      <c r="C20" s="213"/>
      <c r="D20" s="213"/>
      <c r="E20" s="213"/>
      <c r="F20" s="213"/>
      <c r="G20" s="214"/>
      <c r="H20" s="213"/>
      <c r="I20" s="213"/>
    </row>
    <row r="21" spans="1:9" s="203" customFormat="1" x14ac:dyDescent="0.2">
      <c r="A21" s="764" t="s">
        <v>188</v>
      </c>
      <c r="B21" s="765" t="s">
        <v>14</v>
      </c>
      <c r="C21" s="765">
        <v>310.05313396449998</v>
      </c>
      <c r="D21" s="765">
        <v>13.8884999752</v>
      </c>
      <c r="E21" s="765">
        <v>87.992814302499994</v>
      </c>
      <c r="F21" s="765" t="s">
        <v>14</v>
      </c>
      <c r="G21" s="765">
        <v>411.93444824219995</v>
      </c>
      <c r="H21" s="765" t="s">
        <v>14</v>
      </c>
      <c r="I21" s="765">
        <v>72.13031405210495</v>
      </c>
    </row>
    <row r="22" spans="1:9" s="203" customFormat="1" ht="6" customHeight="1" x14ac:dyDescent="0.2">
      <c r="A22" s="212"/>
      <c r="B22" s="215"/>
      <c r="C22" s="215"/>
      <c r="D22" s="215"/>
      <c r="E22" s="215"/>
      <c r="F22" s="215"/>
      <c r="G22" s="215"/>
      <c r="H22" s="215"/>
      <c r="I22" s="216"/>
    </row>
    <row r="23" spans="1:9" s="203" customFormat="1" ht="18.75" x14ac:dyDescent="0.3">
      <c r="A23" s="852" t="s">
        <v>58</v>
      </c>
      <c r="B23" s="217"/>
      <c r="C23" s="217"/>
      <c r="D23" s="217"/>
      <c r="E23" s="217"/>
      <c r="F23" s="217"/>
      <c r="G23" s="217"/>
      <c r="H23" s="217"/>
      <c r="I23" s="218"/>
    </row>
    <row r="24" spans="1:9" s="203" customFormat="1" ht="3.75" customHeight="1" x14ac:dyDescent="0.2">
      <c r="A24" s="219"/>
      <c r="B24" s="220"/>
      <c r="C24" s="220"/>
      <c r="D24" s="220"/>
      <c r="E24" s="220"/>
      <c r="F24" s="220"/>
      <c r="G24" s="220"/>
      <c r="H24" s="220"/>
      <c r="I24" s="221"/>
    </row>
    <row r="25" spans="1:9" s="203" customFormat="1" x14ac:dyDescent="0.2">
      <c r="A25" s="209" t="s">
        <v>220</v>
      </c>
      <c r="B25" s="222" t="s">
        <v>14</v>
      </c>
      <c r="C25" s="222" t="s">
        <v>14</v>
      </c>
      <c r="D25" s="222" t="s">
        <v>14</v>
      </c>
      <c r="E25" s="222" t="s">
        <v>14</v>
      </c>
      <c r="F25" s="222">
        <v>87.992814302499994</v>
      </c>
      <c r="G25" s="211">
        <v>87.992814302499994</v>
      </c>
      <c r="H25" s="222">
        <v>87.992814302444458</v>
      </c>
      <c r="I25" s="222" t="s">
        <v>14</v>
      </c>
    </row>
    <row r="26" spans="1:9" s="203" customFormat="1" ht="3.75" customHeight="1" x14ac:dyDescent="0.2">
      <c r="A26" s="212"/>
      <c r="B26" s="213"/>
      <c r="C26" s="213"/>
      <c r="D26" s="213"/>
      <c r="E26" s="213"/>
      <c r="F26" s="213"/>
      <c r="G26" s="214"/>
      <c r="H26" s="213"/>
      <c r="I26" s="213"/>
    </row>
    <row r="27" spans="1:9" s="203" customFormat="1" x14ac:dyDescent="0.2">
      <c r="A27" s="764" t="s">
        <v>219</v>
      </c>
      <c r="B27" s="765" t="s">
        <v>14</v>
      </c>
      <c r="C27" s="765" t="s">
        <v>14</v>
      </c>
      <c r="D27" s="765" t="s">
        <v>14</v>
      </c>
      <c r="E27" s="765" t="s">
        <v>14</v>
      </c>
      <c r="F27" s="765">
        <v>87.992814302499994</v>
      </c>
      <c r="G27" s="765">
        <v>87.992814302499994</v>
      </c>
      <c r="H27" s="765" t="s">
        <v>14</v>
      </c>
      <c r="I27" s="765" t="s">
        <v>14</v>
      </c>
    </row>
    <row r="28" spans="1:9" s="203" customFormat="1" x14ac:dyDescent="0.2"/>
    <row r="29" spans="1:9" s="203" customFormat="1" x14ac:dyDescent="0.2">
      <c r="A29" s="223" t="s">
        <v>221</v>
      </c>
    </row>
    <row r="30" spans="1:9" s="203" customFormat="1" x14ac:dyDescent="0.2"/>
    <row r="31" spans="1:9" s="203" customFormat="1" x14ac:dyDescent="0.2"/>
    <row r="32" spans="1:9" s="203" customFormat="1" x14ac:dyDescent="0.2"/>
    <row r="33" s="203" customFormat="1" x14ac:dyDescent="0.2"/>
    <row r="34" s="203" customFormat="1" x14ac:dyDescent="0.2"/>
    <row r="35" s="203" customFormat="1" x14ac:dyDescent="0.2"/>
    <row r="36" s="203" customFormat="1" x14ac:dyDescent="0.2"/>
    <row r="37" s="203" customFormat="1" x14ac:dyDescent="0.2"/>
    <row r="38" s="203" customFormat="1" x14ac:dyDescent="0.2"/>
    <row r="39" s="203" customFormat="1" x14ac:dyDescent="0.2"/>
    <row r="40" s="203" customFormat="1" x14ac:dyDescent="0.2"/>
    <row r="41" s="203" customFormat="1" x14ac:dyDescent="0.2"/>
    <row r="42" s="203" customFormat="1" x14ac:dyDescent="0.2"/>
    <row r="43" s="203" customFormat="1" x14ac:dyDescent="0.2"/>
    <row r="44" s="203" customFormat="1" x14ac:dyDescent="0.2"/>
    <row r="45" s="203" customFormat="1" x14ac:dyDescent="0.2"/>
    <row r="46" s="203" customFormat="1" x14ac:dyDescent="0.2"/>
    <row r="47" s="203" customFormat="1" x14ac:dyDescent="0.2"/>
    <row r="48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  <row r="82" s="203" customFormat="1" x14ac:dyDescent="0.2"/>
    <row r="83" s="203" customFormat="1" x14ac:dyDescent="0.2"/>
    <row r="84" s="203" customFormat="1" x14ac:dyDescent="0.2"/>
    <row r="85" s="203" customFormat="1" x14ac:dyDescent="0.2"/>
    <row r="86" s="203" customFormat="1" x14ac:dyDescent="0.2"/>
    <row r="87" s="203" customFormat="1" x14ac:dyDescent="0.2"/>
    <row r="88" s="203" customFormat="1" x14ac:dyDescent="0.2"/>
    <row r="89" s="203" customFormat="1" x14ac:dyDescent="0.2"/>
    <row r="90" s="203" customFormat="1" x14ac:dyDescent="0.2"/>
    <row r="91" s="203" customFormat="1" x14ac:dyDescent="0.2"/>
    <row r="92" s="203" customFormat="1" x14ac:dyDescent="0.2"/>
    <row r="93" s="203" customFormat="1" x14ac:dyDescent="0.2"/>
    <row r="94" s="203" customFormat="1" x14ac:dyDescent="0.2"/>
    <row r="95" s="203" customFormat="1" x14ac:dyDescent="0.2"/>
    <row r="96" s="203" customFormat="1" x14ac:dyDescent="0.2"/>
    <row r="97" s="203" customFormat="1" x14ac:dyDescent="0.2"/>
    <row r="98" s="203" customFormat="1" x14ac:dyDescent="0.2"/>
  </sheetData>
  <mergeCells count="1">
    <mergeCell ref="B3:F3"/>
  </mergeCells>
  <pageMargins left="0.7" right="0.7" top="0.75" bottom="0.75" header="0.3" footer="0.3"/>
  <pageSetup orientation="portrait" horizontalDpi="90" verticalDpi="9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59999389629810485"/>
  </sheetPr>
  <dimension ref="A1:BI144"/>
  <sheetViews>
    <sheetView showGridLines="0" workbookViewId="0">
      <selection activeCell="J1" sqref="J1"/>
    </sheetView>
  </sheetViews>
  <sheetFormatPr defaultRowHeight="12.75" x14ac:dyDescent="0.2"/>
  <cols>
    <col min="1" max="1" width="36.7109375" style="224" customWidth="1"/>
    <col min="2" max="2" width="12.5703125" style="224" bestFit="1" customWidth="1"/>
    <col min="3" max="3" width="12.28515625" style="224" bestFit="1" customWidth="1"/>
    <col min="4" max="4" width="10.28515625" style="224" bestFit="1" customWidth="1"/>
    <col min="5" max="5" width="13.28515625" style="224" bestFit="1" customWidth="1"/>
    <col min="6" max="6" width="9.42578125" style="224" bestFit="1" customWidth="1"/>
    <col min="7" max="7" width="11.28515625" style="224" bestFit="1" customWidth="1"/>
    <col min="8" max="8" width="11.140625" style="224" bestFit="1" customWidth="1"/>
    <col min="9" max="9" width="10" style="224" bestFit="1" customWidth="1"/>
    <col min="10" max="61" width="12.7109375" style="203" customWidth="1"/>
    <col min="62" max="65" width="12.7109375" style="224" customWidth="1"/>
    <col min="66" max="16384" width="9.140625" style="224"/>
  </cols>
  <sheetData>
    <row r="1" spans="1:61" s="194" customFormat="1" ht="15" customHeight="1" x14ac:dyDescent="0.25">
      <c r="A1" s="193" t="s">
        <v>530</v>
      </c>
    </row>
    <row r="2" spans="1:61" s="196" customFormat="1" ht="15" customHeight="1" x14ac:dyDescent="0.25">
      <c r="A2" s="195"/>
    </row>
    <row r="3" spans="1:61" s="196" customFormat="1" ht="15" customHeight="1" x14ac:dyDescent="0.25">
      <c r="A3" s="197"/>
      <c r="B3" s="907" t="s">
        <v>242</v>
      </c>
      <c r="C3" s="907"/>
      <c r="D3" s="907"/>
      <c r="E3" s="907"/>
      <c r="F3" s="907"/>
      <c r="G3" s="225"/>
      <c r="H3" s="225"/>
      <c r="I3" s="198"/>
    </row>
    <row r="4" spans="1:61" s="196" customFormat="1" ht="6" customHeight="1" x14ac:dyDescent="0.25">
      <c r="A4" s="199"/>
      <c r="B4" s="200"/>
      <c r="C4" s="200"/>
      <c r="D4" s="200"/>
      <c r="E4" s="200"/>
      <c r="F4" s="200"/>
      <c r="G4" s="201"/>
      <c r="H4" s="201"/>
      <c r="I4" s="202"/>
    </row>
    <row r="5" spans="1:61" s="38" customFormat="1" ht="36" customHeight="1" thickBot="1" x14ac:dyDescent="0.25">
      <c r="A5" s="762" t="s">
        <v>243</v>
      </c>
      <c r="B5" s="763" t="s">
        <v>400</v>
      </c>
      <c r="C5" s="763" t="s">
        <v>398</v>
      </c>
      <c r="D5" s="763" t="s">
        <v>401</v>
      </c>
      <c r="E5" s="763" t="s">
        <v>246</v>
      </c>
      <c r="F5" s="763" t="s">
        <v>399</v>
      </c>
      <c r="G5" s="763" t="s">
        <v>247</v>
      </c>
      <c r="H5" s="763" t="s">
        <v>248</v>
      </c>
      <c r="I5" s="763" t="s">
        <v>249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 t="s">
        <v>251</v>
      </c>
      <c r="BI5" s="8"/>
    </row>
    <row r="6" spans="1:61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6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8"/>
    </row>
    <row r="7" spans="1:61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8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8"/>
    </row>
    <row r="8" spans="1:61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6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</row>
    <row r="9" spans="1:61" x14ac:dyDescent="0.2">
      <c r="A9" s="209" t="s">
        <v>85</v>
      </c>
      <c r="B9" s="230">
        <v>41.8600006104</v>
      </c>
      <c r="C9" s="230" t="s">
        <v>14</v>
      </c>
      <c r="D9" s="230" t="s">
        <v>14</v>
      </c>
      <c r="E9" s="230" t="s">
        <v>14</v>
      </c>
      <c r="F9" s="230" t="s">
        <v>14</v>
      </c>
      <c r="G9" s="231">
        <v>41.8600006104</v>
      </c>
      <c r="H9" s="230">
        <v>20.930000305175781</v>
      </c>
      <c r="I9" s="230">
        <v>9.7868680953979492</v>
      </c>
    </row>
    <row r="10" spans="1:61" x14ac:dyDescent="0.2">
      <c r="A10" s="209" t="s">
        <v>134</v>
      </c>
      <c r="B10" s="230">
        <v>384.20034027100002</v>
      </c>
      <c r="C10" s="230" t="s">
        <v>14</v>
      </c>
      <c r="D10" s="230" t="s">
        <v>14</v>
      </c>
      <c r="E10" s="230" t="s">
        <v>14</v>
      </c>
      <c r="F10" s="230" t="s">
        <v>14</v>
      </c>
      <c r="G10" s="231">
        <v>384.20034027100002</v>
      </c>
      <c r="H10" s="230">
        <v>384.20034027099609</v>
      </c>
      <c r="I10" s="230">
        <v>96.050085067749023</v>
      </c>
    </row>
    <row r="11" spans="1:61" s="234" customFormat="1" ht="3.75" customHeight="1" x14ac:dyDescent="0.2">
      <c r="A11" s="212"/>
      <c r="B11" s="232"/>
      <c r="C11" s="232"/>
      <c r="D11" s="232"/>
      <c r="E11" s="232"/>
      <c r="F11" s="232"/>
      <c r="G11" s="233"/>
      <c r="H11" s="232"/>
      <c r="I11" s="232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</row>
    <row r="12" spans="1:61" s="234" customFormat="1" ht="15" customHeight="1" x14ac:dyDescent="0.2">
      <c r="A12" s="764" t="s">
        <v>137</v>
      </c>
      <c r="B12" s="766">
        <v>426.06034088140001</v>
      </c>
      <c r="C12" s="766" t="s">
        <v>14</v>
      </c>
      <c r="D12" s="766" t="s">
        <v>14</v>
      </c>
      <c r="E12" s="766" t="s">
        <v>14</v>
      </c>
      <c r="F12" s="766" t="s">
        <v>14</v>
      </c>
      <c r="G12" s="766">
        <v>426.06034088140001</v>
      </c>
      <c r="H12" s="766" t="s">
        <v>14</v>
      </c>
      <c r="I12" s="766">
        <v>105.83695316314697</v>
      </c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</row>
    <row r="13" spans="1:61" s="234" customFormat="1" ht="6" customHeight="1" x14ac:dyDescent="0.2">
      <c r="A13" s="212"/>
      <c r="B13" s="235"/>
      <c r="C13" s="235"/>
      <c r="D13" s="235"/>
      <c r="E13" s="235"/>
      <c r="F13" s="235"/>
      <c r="G13" s="235"/>
      <c r="H13" s="235"/>
      <c r="I13" s="236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</row>
    <row r="14" spans="1:61" s="238" customFormat="1" ht="19.5" customHeight="1" x14ac:dyDescent="0.3">
      <c r="A14" s="852" t="s">
        <v>250</v>
      </c>
      <c r="B14" s="217"/>
      <c r="C14" s="217"/>
      <c r="D14" s="217"/>
      <c r="E14" s="217"/>
      <c r="F14" s="217"/>
      <c r="G14" s="217"/>
      <c r="H14" s="217"/>
      <c r="I14" s="218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</row>
    <row r="15" spans="1:61" s="239" customFormat="1" ht="3.75" customHeight="1" x14ac:dyDescent="0.2">
      <c r="A15" s="219"/>
      <c r="B15" s="220"/>
      <c r="C15" s="220"/>
      <c r="D15" s="220"/>
      <c r="E15" s="220"/>
      <c r="F15" s="220"/>
      <c r="G15" s="220"/>
      <c r="H15" s="220"/>
      <c r="I15" s="221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</row>
    <row r="16" spans="1:61" x14ac:dyDescent="0.2">
      <c r="A16" s="209" t="s">
        <v>141</v>
      </c>
      <c r="B16" s="230" t="s">
        <v>14</v>
      </c>
      <c r="C16" s="230">
        <v>20.9300003052</v>
      </c>
      <c r="D16" s="230" t="s">
        <v>14</v>
      </c>
      <c r="E16" s="230" t="s">
        <v>14</v>
      </c>
      <c r="F16" s="230" t="s">
        <v>14</v>
      </c>
      <c r="G16" s="231">
        <v>20.9300003052</v>
      </c>
      <c r="H16" s="230">
        <v>20.930000305175781</v>
      </c>
      <c r="I16" s="230">
        <v>12.746370315551758</v>
      </c>
    </row>
    <row r="17" spans="1:61" x14ac:dyDescent="0.2">
      <c r="A17" s="209" t="s">
        <v>144</v>
      </c>
      <c r="B17" s="230" t="s">
        <v>14</v>
      </c>
      <c r="C17" s="230" t="s">
        <v>14</v>
      </c>
      <c r="D17" s="230" t="s">
        <v>14</v>
      </c>
      <c r="E17" s="230">
        <v>326.7354698181</v>
      </c>
      <c r="F17" s="230" t="s">
        <v>14</v>
      </c>
      <c r="G17" s="231">
        <v>326.7354698181</v>
      </c>
      <c r="H17" s="230">
        <v>326.73546981811523</v>
      </c>
      <c r="I17" s="230">
        <v>29.406192779541016</v>
      </c>
    </row>
    <row r="18" spans="1:61" x14ac:dyDescent="0.2">
      <c r="A18" s="209" t="s">
        <v>145</v>
      </c>
      <c r="B18" s="230" t="s">
        <v>14</v>
      </c>
      <c r="C18" s="230">
        <v>20.9300003052</v>
      </c>
      <c r="D18" s="230" t="s">
        <v>14</v>
      </c>
      <c r="E18" s="230" t="s">
        <v>14</v>
      </c>
      <c r="F18" s="230" t="s">
        <v>14</v>
      </c>
      <c r="G18" s="231">
        <v>20.9300003052</v>
      </c>
      <c r="H18" s="230">
        <v>20.930000305175781</v>
      </c>
      <c r="I18" s="230">
        <v>3.1395001411437988</v>
      </c>
    </row>
    <row r="19" spans="1:61" x14ac:dyDescent="0.2">
      <c r="A19" s="209" t="s">
        <v>166</v>
      </c>
      <c r="B19" s="230" t="s">
        <v>14</v>
      </c>
      <c r="C19" s="230">
        <v>88.492500305199997</v>
      </c>
      <c r="D19" s="230">
        <v>259.1729698181</v>
      </c>
      <c r="E19" s="230" t="s">
        <v>14</v>
      </c>
      <c r="F19" s="230" t="s">
        <v>14</v>
      </c>
      <c r="G19" s="231">
        <v>347.6654701233</v>
      </c>
      <c r="H19" s="230">
        <v>347.66547012329102</v>
      </c>
      <c r="I19" s="230">
        <v>309.13153457641602</v>
      </c>
    </row>
    <row r="20" spans="1:61" x14ac:dyDescent="0.2">
      <c r="A20" s="209" t="s">
        <v>168</v>
      </c>
      <c r="B20" s="230" t="s">
        <v>14</v>
      </c>
      <c r="C20" s="230">
        <v>20.9300003052</v>
      </c>
      <c r="D20" s="230" t="s">
        <v>14</v>
      </c>
      <c r="E20" s="230" t="s">
        <v>14</v>
      </c>
      <c r="F20" s="230" t="s">
        <v>14</v>
      </c>
      <c r="G20" s="231">
        <v>20.9300003052</v>
      </c>
      <c r="H20" s="230">
        <v>20.930000305175781</v>
      </c>
      <c r="I20" s="230">
        <v>25.119140625</v>
      </c>
    </row>
    <row r="21" spans="1:61" x14ac:dyDescent="0.2">
      <c r="A21" s="209" t="s">
        <v>178</v>
      </c>
      <c r="B21" s="230" t="s">
        <v>14</v>
      </c>
      <c r="C21" s="230" t="s">
        <v>14</v>
      </c>
      <c r="D21" s="230" t="s">
        <v>14</v>
      </c>
      <c r="E21" s="230">
        <v>326.7354698181</v>
      </c>
      <c r="F21" s="230" t="s">
        <v>14</v>
      </c>
      <c r="G21" s="231">
        <v>326.7354698181</v>
      </c>
      <c r="H21" s="230">
        <v>326.73546981811523</v>
      </c>
      <c r="I21" s="230">
        <v>392.08257293701172</v>
      </c>
    </row>
    <row r="22" spans="1:61" x14ac:dyDescent="0.2">
      <c r="A22" s="209" t="s">
        <v>181</v>
      </c>
      <c r="B22" s="230" t="s">
        <v>14</v>
      </c>
      <c r="C22" s="230" t="s">
        <v>14</v>
      </c>
      <c r="D22" s="230" t="s">
        <v>14</v>
      </c>
      <c r="E22" s="230">
        <v>326.7354698181</v>
      </c>
      <c r="F22" s="230" t="s">
        <v>14</v>
      </c>
      <c r="G22" s="231">
        <v>326.7354698181</v>
      </c>
      <c r="H22" s="230">
        <v>326.73546981811523</v>
      </c>
      <c r="I22" s="230">
        <v>22.871483087539673</v>
      </c>
    </row>
    <row r="23" spans="1:61" x14ac:dyDescent="0.2">
      <c r="A23" s="209" t="s">
        <v>183</v>
      </c>
      <c r="B23" s="230" t="s">
        <v>14</v>
      </c>
      <c r="C23" s="230" t="s">
        <v>14</v>
      </c>
      <c r="D23" s="230" t="s">
        <v>14</v>
      </c>
      <c r="E23" s="230">
        <v>326.7354698181</v>
      </c>
      <c r="F23" s="230" t="s">
        <v>14</v>
      </c>
      <c r="G23" s="231">
        <v>326.7354698181</v>
      </c>
      <c r="H23" s="230">
        <v>326.73546981811523</v>
      </c>
      <c r="I23" s="230">
        <v>522.77673721313477</v>
      </c>
    </row>
    <row r="24" spans="1:61" s="234" customFormat="1" ht="3.75" customHeight="1" x14ac:dyDescent="0.2">
      <c r="A24" s="212"/>
      <c r="B24" s="232"/>
      <c r="C24" s="232"/>
      <c r="D24" s="232"/>
      <c r="E24" s="232"/>
      <c r="F24" s="232"/>
      <c r="G24" s="233"/>
      <c r="H24" s="232"/>
      <c r="I24" s="232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</row>
    <row r="25" spans="1:61" s="234" customFormat="1" ht="15" customHeight="1" x14ac:dyDescent="0.2">
      <c r="A25" s="764" t="s">
        <v>188</v>
      </c>
      <c r="B25" s="766" t="s">
        <v>14</v>
      </c>
      <c r="C25" s="766">
        <v>151.28250122079999</v>
      </c>
      <c r="D25" s="766">
        <v>259.1729698181</v>
      </c>
      <c r="E25" s="766">
        <v>1306.9418792724</v>
      </c>
      <c r="F25" s="766" t="s">
        <v>14</v>
      </c>
      <c r="G25" s="766">
        <v>1717.3973503113</v>
      </c>
      <c r="H25" s="766" t="s">
        <v>14</v>
      </c>
      <c r="I25" s="766">
        <v>1317.2735316753387</v>
      </c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</row>
    <row r="26" spans="1:61" s="234" customFormat="1" ht="6" customHeight="1" x14ac:dyDescent="0.2">
      <c r="A26" s="212"/>
      <c r="B26" s="235"/>
      <c r="C26" s="235"/>
      <c r="D26" s="235"/>
      <c r="E26" s="235"/>
      <c r="F26" s="235"/>
      <c r="G26" s="235"/>
      <c r="H26" s="235"/>
      <c r="I26" s="236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</row>
    <row r="27" spans="1:61" s="238" customFormat="1" ht="19.5" customHeight="1" x14ac:dyDescent="0.3">
      <c r="A27" s="852" t="s">
        <v>58</v>
      </c>
      <c r="B27" s="217"/>
      <c r="C27" s="217"/>
      <c r="D27" s="217"/>
      <c r="E27" s="217"/>
      <c r="F27" s="217"/>
      <c r="G27" s="217"/>
      <c r="H27" s="217"/>
      <c r="I27" s="218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</row>
    <row r="28" spans="1:61" s="239" customFormat="1" ht="3.75" customHeight="1" x14ac:dyDescent="0.2">
      <c r="A28" s="219"/>
      <c r="B28" s="220"/>
      <c r="C28" s="220"/>
      <c r="D28" s="220"/>
      <c r="E28" s="220"/>
      <c r="F28" s="220"/>
      <c r="G28" s="220"/>
      <c r="H28" s="220"/>
      <c r="I28" s="221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</row>
    <row r="29" spans="1:61" x14ac:dyDescent="0.2">
      <c r="A29" s="209" t="s">
        <v>220</v>
      </c>
      <c r="B29" s="230" t="s">
        <v>14</v>
      </c>
      <c r="C29" s="230" t="s">
        <v>14</v>
      </c>
      <c r="D29" s="230" t="s">
        <v>14</v>
      </c>
      <c r="E29" s="230" t="s">
        <v>14</v>
      </c>
      <c r="F29" s="230">
        <v>125.0273704529</v>
      </c>
      <c r="G29" s="231">
        <v>125.0273704529</v>
      </c>
      <c r="H29" s="230">
        <v>125.02737045288086</v>
      </c>
      <c r="I29" s="230" t="s">
        <v>14</v>
      </c>
    </row>
    <row r="30" spans="1:61" s="234" customFormat="1" ht="3.75" customHeight="1" x14ac:dyDescent="0.2">
      <c r="A30" s="212"/>
      <c r="B30" s="232"/>
      <c r="C30" s="232"/>
      <c r="D30" s="232"/>
      <c r="E30" s="232"/>
      <c r="F30" s="232"/>
      <c r="G30" s="233"/>
      <c r="H30" s="232"/>
      <c r="I30" s="232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</row>
    <row r="31" spans="1:61" s="234" customFormat="1" ht="15" customHeight="1" x14ac:dyDescent="0.2">
      <c r="A31" s="764" t="s">
        <v>219</v>
      </c>
      <c r="B31" s="766" t="s">
        <v>14</v>
      </c>
      <c r="C31" s="766" t="s">
        <v>14</v>
      </c>
      <c r="D31" s="766" t="s">
        <v>14</v>
      </c>
      <c r="E31" s="766" t="s">
        <v>14</v>
      </c>
      <c r="F31" s="766">
        <v>125.0273704529</v>
      </c>
      <c r="G31" s="766">
        <v>125.0273704529</v>
      </c>
      <c r="H31" s="766" t="s">
        <v>14</v>
      </c>
      <c r="I31" s="766" t="s">
        <v>14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</row>
    <row r="32" spans="1:61" s="203" customFormat="1" x14ac:dyDescent="0.2"/>
    <row r="33" spans="1:1" s="203" customFormat="1" x14ac:dyDescent="0.2">
      <c r="A33" s="167" t="s">
        <v>221</v>
      </c>
    </row>
    <row r="34" spans="1:1" s="203" customFormat="1" x14ac:dyDescent="0.2"/>
    <row r="35" spans="1:1" s="203" customFormat="1" x14ac:dyDescent="0.2"/>
    <row r="36" spans="1:1" s="203" customFormat="1" x14ac:dyDescent="0.2"/>
    <row r="37" spans="1:1" s="203" customFormat="1" x14ac:dyDescent="0.2"/>
    <row r="38" spans="1:1" s="203" customFormat="1" x14ac:dyDescent="0.2"/>
    <row r="39" spans="1:1" s="203" customFormat="1" x14ac:dyDescent="0.2"/>
    <row r="40" spans="1:1" s="203" customFormat="1" x14ac:dyDescent="0.2"/>
    <row r="41" spans="1:1" s="203" customFormat="1" x14ac:dyDescent="0.2"/>
    <row r="42" spans="1:1" s="203" customFormat="1" x14ac:dyDescent="0.2"/>
    <row r="43" spans="1:1" s="203" customFormat="1" x14ac:dyDescent="0.2"/>
    <row r="44" spans="1:1" s="203" customFormat="1" x14ac:dyDescent="0.2"/>
    <row r="45" spans="1:1" s="203" customFormat="1" x14ac:dyDescent="0.2"/>
    <row r="46" spans="1:1" s="203" customFormat="1" x14ac:dyDescent="0.2"/>
    <row r="47" spans="1:1" s="203" customFormat="1" x14ac:dyDescent="0.2"/>
    <row r="48" spans="1:1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  <row r="82" s="203" customFormat="1" x14ac:dyDescent="0.2"/>
    <row r="83" s="203" customFormat="1" x14ac:dyDescent="0.2"/>
    <row r="84" s="203" customFormat="1" x14ac:dyDescent="0.2"/>
    <row r="85" s="203" customFormat="1" x14ac:dyDescent="0.2"/>
    <row r="86" s="203" customFormat="1" x14ac:dyDescent="0.2"/>
    <row r="87" s="203" customFormat="1" x14ac:dyDescent="0.2"/>
    <row r="88" s="203" customFormat="1" x14ac:dyDescent="0.2"/>
    <row r="89" s="203" customFormat="1" x14ac:dyDescent="0.2"/>
    <row r="90" s="203" customFormat="1" x14ac:dyDescent="0.2"/>
    <row r="91" s="203" customFormat="1" x14ac:dyDescent="0.2"/>
    <row r="92" s="203" customFormat="1" x14ac:dyDescent="0.2"/>
    <row r="93" s="203" customFormat="1" x14ac:dyDescent="0.2"/>
    <row r="94" s="203" customFormat="1" x14ac:dyDescent="0.2"/>
    <row r="95" s="203" customFormat="1" x14ac:dyDescent="0.2"/>
    <row r="96" s="203" customFormat="1" x14ac:dyDescent="0.2"/>
    <row r="97" s="203" customFormat="1" x14ac:dyDescent="0.2"/>
    <row r="98" s="203" customFormat="1" x14ac:dyDescent="0.2"/>
    <row r="99" s="203" customFormat="1" x14ac:dyDescent="0.2"/>
    <row r="100" s="203" customFormat="1" x14ac:dyDescent="0.2"/>
    <row r="101" s="203" customFormat="1" x14ac:dyDescent="0.2"/>
    <row r="102" s="203" customFormat="1" x14ac:dyDescent="0.2"/>
    <row r="103" s="203" customFormat="1" x14ac:dyDescent="0.2"/>
    <row r="104" s="203" customFormat="1" x14ac:dyDescent="0.2"/>
    <row r="105" s="203" customFormat="1" x14ac:dyDescent="0.2"/>
    <row r="106" s="203" customFormat="1" x14ac:dyDescent="0.2"/>
    <row r="107" s="203" customFormat="1" x14ac:dyDescent="0.2"/>
    <row r="108" s="203" customFormat="1" x14ac:dyDescent="0.2"/>
    <row r="109" s="203" customFormat="1" x14ac:dyDescent="0.2"/>
    <row r="110" s="203" customFormat="1" x14ac:dyDescent="0.2"/>
    <row r="111" s="203" customFormat="1" x14ac:dyDescent="0.2"/>
    <row r="112" s="203" customFormat="1" x14ac:dyDescent="0.2"/>
    <row r="113" s="203" customFormat="1" x14ac:dyDescent="0.2"/>
    <row r="114" s="203" customFormat="1" x14ac:dyDescent="0.2"/>
    <row r="115" s="203" customFormat="1" x14ac:dyDescent="0.2"/>
    <row r="116" s="203" customFormat="1" x14ac:dyDescent="0.2"/>
    <row r="117" s="203" customFormat="1" x14ac:dyDescent="0.2"/>
    <row r="118" s="203" customFormat="1" x14ac:dyDescent="0.2"/>
    <row r="119" s="203" customFormat="1" x14ac:dyDescent="0.2"/>
    <row r="120" s="203" customFormat="1" x14ac:dyDescent="0.2"/>
    <row r="121" s="203" customFormat="1" x14ac:dyDescent="0.2"/>
    <row r="122" s="203" customFormat="1" x14ac:dyDescent="0.2"/>
    <row r="123" s="203" customFormat="1" x14ac:dyDescent="0.2"/>
    <row r="124" s="203" customFormat="1" x14ac:dyDescent="0.2"/>
    <row r="125" s="203" customFormat="1" x14ac:dyDescent="0.2"/>
    <row r="126" s="203" customFormat="1" x14ac:dyDescent="0.2"/>
    <row r="127" s="203" customFormat="1" x14ac:dyDescent="0.2"/>
    <row r="128" s="203" customFormat="1" x14ac:dyDescent="0.2"/>
    <row r="129" s="203" customFormat="1" x14ac:dyDescent="0.2"/>
    <row r="130" s="203" customFormat="1" x14ac:dyDescent="0.2"/>
    <row r="131" s="203" customFormat="1" x14ac:dyDescent="0.2"/>
    <row r="132" s="203" customFormat="1" x14ac:dyDescent="0.2"/>
    <row r="133" s="203" customFormat="1" x14ac:dyDescent="0.2"/>
    <row r="134" s="203" customFormat="1" x14ac:dyDescent="0.2"/>
    <row r="135" s="203" customFormat="1" x14ac:dyDescent="0.2"/>
    <row r="136" s="203" customFormat="1" x14ac:dyDescent="0.2"/>
    <row r="137" s="203" customFormat="1" x14ac:dyDescent="0.2"/>
    <row r="138" s="203" customFormat="1" x14ac:dyDescent="0.2"/>
    <row r="139" s="203" customFormat="1" x14ac:dyDescent="0.2"/>
    <row r="140" s="203" customFormat="1" x14ac:dyDescent="0.2"/>
    <row r="141" s="203" customFormat="1" x14ac:dyDescent="0.2"/>
    <row r="142" s="203" customFormat="1" x14ac:dyDescent="0.2"/>
    <row r="143" s="203" customFormat="1" x14ac:dyDescent="0.2"/>
    <row r="144" s="203" customFormat="1" x14ac:dyDescent="0.2"/>
  </sheetData>
  <mergeCells count="1">
    <mergeCell ref="B3:F3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theme="9" tint="0.59999389629810485"/>
  </sheetPr>
  <dimension ref="A1:F21"/>
  <sheetViews>
    <sheetView showGridLines="0" workbookViewId="0">
      <selection activeCell="I1" sqref="I1"/>
    </sheetView>
  </sheetViews>
  <sheetFormatPr defaultColWidth="21.42578125" defaultRowHeight="12.75" x14ac:dyDescent="0.2"/>
  <cols>
    <col min="1" max="1" width="19.28515625" style="23" customWidth="1"/>
    <col min="2" max="2" width="15" style="23" customWidth="1"/>
    <col min="3" max="3" width="15.28515625" style="23" bestFit="1" customWidth="1"/>
    <col min="4" max="4" width="13.42578125" style="23" customWidth="1"/>
    <col min="5" max="5" width="14.140625" style="23" customWidth="1"/>
    <col min="6" max="7" width="21.42578125" style="23"/>
    <col min="8" max="8" width="8" style="23" customWidth="1"/>
    <col min="9" max="16384" width="21.42578125" style="23"/>
  </cols>
  <sheetData>
    <row r="1" spans="1:6" s="21" customFormat="1" ht="15" customHeight="1" x14ac:dyDescent="0.2">
      <c r="A1" s="20" t="s">
        <v>20</v>
      </c>
    </row>
    <row r="2" spans="1:6" s="22" customFormat="1" ht="15" customHeight="1" x14ac:dyDescent="0.25"/>
    <row r="3" spans="1:6" ht="12.75" customHeight="1" x14ac:dyDescent="0.2">
      <c r="A3" s="889" t="s">
        <v>21</v>
      </c>
      <c r="B3" s="890" t="s">
        <v>22</v>
      </c>
      <c r="C3" s="890" t="s">
        <v>23</v>
      </c>
      <c r="D3" s="892" t="s">
        <v>24</v>
      </c>
      <c r="E3" s="890" t="s">
        <v>25</v>
      </c>
    </row>
    <row r="4" spans="1:6" s="24" customFormat="1" ht="12.75" customHeight="1" x14ac:dyDescent="0.2">
      <c r="A4" s="889"/>
      <c r="B4" s="891"/>
      <c r="C4" s="890"/>
      <c r="D4" s="892"/>
      <c r="E4" s="890"/>
    </row>
    <row r="5" spans="1:6" s="24" customFormat="1" ht="3.75" customHeight="1" x14ac:dyDescent="0.2">
      <c r="A5" s="25"/>
      <c r="B5" s="25"/>
      <c r="C5" s="25"/>
      <c r="D5" s="25"/>
      <c r="E5" s="26"/>
    </row>
    <row r="6" spans="1:6" x14ac:dyDescent="0.2">
      <c r="A6" s="27" t="s">
        <v>26</v>
      </c>
      <c r="B6" s="28">
        <v>87.992814302444458</v>
      </c>
      <c r="C6" s="28">
        <v>29.954999999999998</v>
      </c>
      <c r="D6" s="28">
        <v>10</v>
      </c>
      <c r="E6" s="29" t="s">
        <v>27</v>
      </c>
    </row>
    <row r="7" spans="1:6" x14ac:dyDescent="0.2">
      <c r="A7" s="27" t="s">
        <v>28</v>
      </c>
      <c r="B7" s="28">
        <v>405.13034057617188</v>
      </c>
      <c r="C7" s="28">
        <v>51.839199999999998</v>
      </c>
      <c r="D7" s="28">
        <v>5</v>
      </c>
      <c r="E7" s="29" t="s">
        <v>29</v>
      </c>
    </row>
    <row r="8" spans="1:6" x14ac:dyDescent="0.2">
      <c r="A8" s="27" t="s">
        <v>30</v>
      </c>
      <c r="B8" s="28">
        <v>1762.6479797363281</v>
      </c>
      <c r="C8" s="28">
        <v>64.951999999999998</v>
      </c>
      <c r="D8" s="28">
        <v>3</v>
      </c>
      <c r="E8" s="29" t="s">
        <v>31</v>
      </c>
    </row>
    <row r="9" spans="1:6" x14ac:dyDescent="0.2">
      <c r="A9" s="27" t="s">
        <v>32</v>
      </c>
      <c r="B9" s="28">
        <v>398.5</v>
      </c>
      <c r="C9" s="28">
        <v>10.117000000000001</v>
      </c>
      <c r="D9" s="28">
        <v>1</v>
      </c>
      <c r="E9" s="29" t="s">
        <v>33</v>
      </c>
    </row>
    <row r="10" spans="1:6" x14ac:dyDescent="0.2">
      <c r="A10" s="27" t="s">
        <v>34</v>
      </c>
      <c r="B10" s="28">
        <v>12564.499884605408</v>
      </c>
      <c r="C10" s="28">
        <v>1427.9856</v>
      </c>
      <c r="D10" s="28">
        <v>87</v>
      </c>
      <c r="E10" s="29" t="s">
        <v>35</v>
      </c>
      <c r="F10" s="30"/>
    </row>
    <row r="11" spans="1:6" x14ac:dyDescent="0.2">
      <c r="A11" s="27" t="s">
        <v>36</v>
      </c>
      <c r="B11" s="28">
        <v>1076.4999752044678</v>
      </c>
      <c r="C11" s="28">
        <v>117.28400000000001</v>
      </c>
      <c r="D11" s="28">
        <v>11</v>
      </c>
      <c r="E11" s="29" t="s">
        <v>35</v>
      </c>
    </row>
    <row r="12" spans="1:6" x14ac:dyDescent="0.2">
      <c r="A12" s="27" t="s">
        <v>37</v>
      </c>
      <c r="B12" s="28">
        <v>418.30001831054688</v>
      </c>
      <c r="C12" s="28">
        <v>108.2599</v>
      </c>
      <c r="D12" s="28">
        <v>7</v>
      </c>
      <c r="E12" s="29" t="s">
        <v>38</v>
      </c>
    </row>
    <row r="13" spans="1:6" x14ac:dyDescent="0.2">
      <c r="A13" s="27" t="s">
        <v>39</v>
      </c>
      <c r="B13" s="28">
        <v>138.80650329589844</v>
      </c>
      <c r="C13" s="28">
        <v>39.658999999999999</v>
      </c>
      <c r="D13" s="28">
        <v>1</v>
      </c>
      <c r="E13" s="29" t="s">
        <v>40</v>
      </c>
    </row>
    <row r="14" spans="1:6" x14ac:dyDescent="0.2">
      <c r="A14" s="31" t="s">
        <v>41</v>
      </c>
      <c r="B14" s="28">
        <v>3316.299916267395</v>
      </c>
      <c r="C14" s="28">
        <v>129.66</v>
      </c>
      <c r="D14" s="28">
        <v>20</v>
      </c>
      <c r="E14" s="29" t="s">
        <v>31</v>
      </c>
    </row>
    <row r="15" spans="1:6" x14ac:dyDescent="0.2">
      <c r="A15" s="27" t="s">
        <v>42</v>
      </c>
      <c r="B15" s="28">
        <v>7771.9001097679138</v>
      </c>
      <c r="C15" s="28">
        <v>1546.8905</v>
      </c>
      <c r="D15" s="28">
        <v>81</v>
      </c>
      <c r="E15" s="29" t="s">
        <v>43</v>
      </c>
    </row>
    <row r="16" spans="1:6" x14ac:dyDescent="0.2">
      <c r="A16" s="27" t="s">
        <v>44</v>
      </c>
      <c r="B16" s="28">
        <v>802.70000791549683</v>
      </c>
      <c r="C16" s="28">
        <v>209.5249</v>
      </c>
      <c r="D16" s="28">
        <v>17</v>
      </c>
      <c r="E16" s="29" t="s">
        <v>38</v>
      </c>
    </row>
    <row r="17" spans="1:5" x14ac:dyDescent="0.2">
      <c r="A17" s="27" t="s">
        <v>45</v>
      </c>
      <c r="B17" s="28">
        <v>617.45089912414551</v>
      </c>
      <c r="C17" s="28">
        <v>166.4186</v>
      </c>
      <c r="D17" s="28">
        <v>13</v>
      </c>
      <c r="E17" s="29" t="s">
        <v>46</v>
      </c>
    </row>
    <row r="18" spans="1:5" x14ac:dyDescent="0.2">
      <c r="A18" s="32" t="s">
        <v>47</v>
      </c>
      <c r="B18" s="33">
        <v>6713.3997688293457</v>
      </c>
      <c r="C18" s="33">
        <v>1434.0056999999999</v>
      </c>
      <c r="D18" s="33">
        <v>70</v>
      </c>
      <c r="E18" s="34" t="s">
        <v>48</v>
      </c>
    </row>
    <row r="19" spans="1:5" x14ac:dyDescent="0.2">
      <c r="A19" s="725" t="s">
        <v>49</v>
      </c>
      <c r="B19" s="726">
        <v>36074.128217935562</v>
      </c>
      <c r="C19" s="726">
        <v>5336.5514000000003</v>
      </c>
      <c r="D19" s="726">
        <v>326</v>
      </c>
      <c r="E19" s="727" t="s">
        <v>50</v>
      </c>
    </row>
    <row r="21" spans="1:5" x14ac:dyDescent="0.2">
      <c r="A21" s="35"/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  <ignoredErrors>
    <ignoredError sqref="E6:E19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0.59999389629810485"/>
  </sheetPr>
  <dimension ref="A1:BI140"/>
  <sheetViews>
    <sheetView showGridLines="0" workbookViewId="0">
      <selection activeCell="J1" sqref="J1"/>
    </sheetView>
  </sheetViews>
  <sheetFormatPr defaultRowHeight="12.75" x14ac:dyDescent="0.2"/>
  <cols>
    <col min="1" max="1" width="37.7109375" style="224" customWidth="1"/>
    <col min="2" max="2" width="12.5703125" style="224" bestFit="1" customWidth="1"/>
    <col min="3" max="3" width="12.140625" style="224" bestFit="1" customWidth="1"/>
    <col min="4" max="4" width="12.28515625" style="224" bestFit="1" customWidth="1"/>
    <col min="5" max="5" width="9.28515625" style="224" bestFit="1" customWidth="1"/>
    <col min="6" max="6" width="9.42578125" style="224" bestFit="1" customWidth="1"/>
    <col min="7" max="7" width="11.28515625" style="224" bestFit="1" customWidth="1"/>
    <col min="8" max="8" width="11.140625" style="224" bestFit="1" customWidth="1"/>
    <col min="9" max="9" width="10" style="224" bestFit="1" customWidth="1"/>
    <col min="10" max="61" width="12.7109375" style="203" customWidth="1"/>
    <col min="62" max="65" width="12.7109375" style="224" customWidth="1"/>
    <col min="66" max="16384" width="9.140625" style="224"/>
  </cols>
  <sheetData>
    <row r="1" spans="1:61" s="194" customFormat="1" ht="15" customHeight="1" x14ac:dyDescent="0.25">
      <c r="A1" s="193" t="s">
        <v>531</v>
      </c>
    </row>
    <row r="2" spans="1:61" s="196" customFormat="1" ht="15" customHeight="1" x14ac:dyDescent="0.25">
      <c r="A2" s="195"/>
    </row>
    <row r="3" spans="1:61" s="196" customFormat="1" ht="15" customHeight="1" x14ac:dyDescent="0.25">
      <c r="A3" s="197"/>
      <c r="B3" s="907" t="s">
        <v>242</v>
      </c>
      <c r="C3" s="907"/>
      <c r="D3" s="907"/>
      <c r="E3" s="907"/>
      <c r="F3" s="907"/>
      <c r="G3" s="225"/>
      <c r="H3" s="225"/>
      <c r="I3" s="198"/>
    </row>
    <row r="4" spans="1:61" s="196" customFormat="1" ht="6" customHeight="1" x14ac:dyDescent="0.25">
      <c r="A4" s="199"/>
      <c r="B4" s="200"/>
      <c r="C4" s="200"/>
      <c r="D4" s="200"/>
      <c r="E4" s="200"/>
      <c r="F4" s="200"/>
      <c r="G4" s="201"/>
      <c r="H4" s="201"/>
      <c r="I4" s="202"/>
    </row>
    <row r="5" spans="1:61" s="38" customFormat="1" ht="36" customHeight="1" thickBot="1" x14ac:dyDescent="0.25">
      <c r="A5" s="762" t="s">
        <v>243</v>
      </c>
      <c r="B5" s="763" t="s">
        <v>400</v>
      </c>
      <c r="C5" s="763" t="s">
        <v>402</v>
      </c>
      <c r="D5" s="763" t="s">
        <v>398</v>
      </c>
      <c r="E5" s="763" t="s">
        <v>403</v>
      </c>
      <c r="F5" s="763" t="s">
        <v>399</v>
      </c>
      <c r="G5" s="763" t="s">
        <v>247</v>
      </c>
      <c r="H5" s="763" t="s">
        <v>248</v>
      </c>
      <c r="I5" s="763" t="s">
        <v>249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 t="s">
        <v>251</v>
      </c>
      <c r="BI5" s="8"/>
    </row>
    <row r="6" spans="1:61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6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8"/>
    </row>
    <row r="7" spans="1:61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8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8"/>
    </row>
    <row r="8" spans="1:61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6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</row>
    <row r="9" spans="1:61" x14ac:dyDescent="0.2">
      <c r="A9" s="209" t="s">
        <v>71</v>
      </c>
      <c r="B9" s="230">
        <v>130.30850219729999</v>
      </c>
      <c r="C9" s="230" t="s">
        <v>14</v>
      </c>
      <c r="D9" s="230" t="s">
        <v>14</v>
      </c>
      <c r="E9" s="230" t="s">
        <v>14</v>
      </c>
      <c r="F9" s="230" t="s">
        <v>14</v>
      </c>
      <c r="G9" s="231">
        <v>130.30850219729999</v>
      </c>
      <c r="H9" s="230">
        <v>130.30850219726563</v>
      </c>
      <c r="I9" s="230">
        <v>19.546276092529297</v>
      </c>
    </row>
    <row r="10" spans="1:61" x14ac:dyDescent="0.2">
      <c r="A10" s="209" t="s">
        <v>102</v>
      </c>
      <c r="B10" s="230">
        <v>1167.3525390625</v>
      </c>
      <c r="C10" s="230" t="s">
        <v>14</v>
      </c>
      <c r="D10" s="230" t="s">
        <v>14</v>
      </c>
      <c r="E10" s="230" t="s">
        <v>14</v>
      </c>
      <c r="F10" s="230" t="s">
        <v>14</v>
      </c>
      <c r="G10" s="231">
        <v>1167.3525390625</v>
      </c>
      <c r="H10" s="230">
        <v>1167.3525390625</v>
      </c>
      <c r="I10" s="230">
        <v>137.02030944824219</v>
      </c>
    </row>
    <row r="11" spans="1:61" x14ac:dyDescent="0.2">
      <c r="A11" s="209" t="s">
        <v>103</v>
      </c>
      <c r="B11" s="230">
        <v>130.30850219729999</v>
      </c>
      <c r="C11" s="230" t="s">
        <v>14</v>
      </c>
      <c r="D11" s="230" t="s">
        <v>14</v>
      </c>
      <c r="E11" s="230" t="s">
        <v>14</v>
      </c>
      <c r="F11" s="230" t="s">
        <v>14</v>
      </c>
      <c r="G11" s="231">
        <v>130.30850219729999</v>
      </c>
      <c r="H11" s="230">
        <v>130.30850219726563</v>
      </c>
      <c r="I11" s="230">
        <v>54.403800964355469</v>
      </c>
    </row>
    <row r="12" spans="1:61" x14ac:dyDescent="0.2">
      <c r="A12" s="209" t="s">
        <v>127</v>
      </c>
      <c r="B12" s="230">
        <v>130.30850219729999</v>
      </c>
      <c r="C12" s="230" t="s">
        <v>14</v>
      </c>
      <c r="D12" s="230" t="s">
        <v>14</v>
      </c>
      <c r="E12" s="230" t="s">
        <v>14</v>
      </c>
      <c r="F12" s="230" t="s">
        <v>14</v>
      </c>
      <c r="G12" s="231">
        <v>130.30850219729999</v>
      </c>
      <c r="H12" s="230">
        <v>130.30850219726563</v>
      </c>
      <c r="I12" s="230">
        <v>5.2123403549194336</v>
      </c>
    </row>
    <row r="13" spans="1:61" x14ac:dyDescent="0.2">
      <c r="A13" s="209" t="s">
        <v>134</v>
      </c>
      <c r="B13" s="230">
        <v>130.30850219729999</v>
      </c>
      <c r="C13" s="230" t="s">
        <v>14</v>
      </c>
      <c r="D13" s="230" t="s">
        <v>14</v>
      </c>
      <c r="E13" s="230" t="s">
        <v>14</v>
      </c>
      <c r="F13" s="230" t="s">
        <v>14</v>
      </c>
      <c r="G13" s="231">
        <v>130.30850219729999</v>
      </c>
      <c r="H13" s="230">
        <v>130.30850219726563</v>
      </c>
      <c r="I13" s="230">
        <v>19.546276092529297</v>
      </c>
    </row>
    <row r="14" spans="1:61" s="234" customFormat="1" ht="3.75" customHeight="1" x14ac:dyDescent="0.2">
      <c r="A14" s="212"/>
      <c r="B14" s="232"/>
      <c r="C14" s="232"/>
      <c r="D14" s="232"/>
      <c r="E14" s="232"/>
      <c r="F14" s="232"/>
      <c r="G14" s="233"/>
      <c r="H14" s="232"/>
      <c r="I14" s="232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</row>
    <row r="15" spans="1:61" s="234" customFormat="1" ht="15" customHeight="1" x14ac:dyDescent="0.2">
      <c r="A15" s="764" t="s">
        <v>137</v>
      </c>
      <c r="B15" s="766">
        <v>1688.5865478516998</v>
      </c>
      <c r="C15" s="766" t="s">
        <v>14</v>
      </c>
      <c r="D15" s="766" t="s">
        <v>14</v>
      </c>
      <c r="E15" s="766" t="s">
        <v>14</v>
      </c>
      <c r="F15" s="766" t="s">
        <v>14</v>
      </c>
      <c r="G15" s="766">
        <v>1688.5865478516998</v>
      </c>
      <c r="H15" s="766" t="s">
        <v>14</v>
      </c>
      <c r="I15" s="766">
        <v>235.72900295257568</v>
      </c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</row>
    <row r="16" spans="1:61" s="234" customFormat="1" ht="6" customHeight="1" x14ac:dyDescent="0.2">
      <c r="A16" s="212"/>
      <c r="B16" s="235"/>
      <c r="C16" s="235"/>
      <c r="D16" s="235"/>
      <c r="E16" s="235"/>
      <c r="F16" s="235"/>
      <c r="G16" s="235"/>
      <c r="H16" s="235"/>
      <c r="I16" s="236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</row>
    <row r="17" spans="1:61" s="238" customFormat="1" ht="19.5" customHeight="1" x14ac:dyDescent="0.3">
      <c r="A17" s="852" t="s">
        <v>250</v>
      </c>
      <c r="B17" s="217"/>
      <c r="C17" s="217"/>
      <c r="D17" s="217"/>
      <c r="E17" s="217"/>
      <c r="F17" s="217"/>
      <c r="G17" s="217"/>
      <c r="H17" s="217"/>
      <c r="I17" s="218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</row>
    <row r="18" spans="1:61" s="239" customFormat="1" ht="3.75" customHeight="1" x14ac:dyDescent="0.2">
      <c r="A18" s="219"/>
      <c r="B18" s="220"/>
      <c r="C18" s="220"/>
      <c r="D18" s="220"/>
      <c r="E18" s="220"/>
      <c r="F18" s="220"/>
      <c r="G18" s="220"/>
      <c r="H18" s="220"/>
      <c r="I18" s="221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</row>
    <row r="19" spans="1:61" x14ac:dyDescent="0.2">
      <c r="A19" s="209" t="s">
        <v>156</v>
      </c>
      <c r="B19" s="230" t="s">
        <v>14</v>
      </c>
      <c r="C19" s="230" t="s">
        <v>14</v>
      </c>
      <c r="D19" s="230">
        <v>130.30850219729999</v>
      </c>
      <c r="E19" s="230" t="s">
        <v>14</v>
      </c>
      <c r="F19" s="230" t="s">
        <v>14</v>
      </c>
      <c r="G19" s="231">
        <v>130.30850219729999</v>
      </c>
      <c r="H19" s="230">
        <v>130.30850219726563</v>
      </c>
      <c r="I19" s="230">
        <v>1.0945899486541748</v>
      </c>
    </row>
    <row r="20" spans="1:61" s="234" customFormat="1" ht="3.75" customHeight="1" x14ac:dyDescent="0.2">
      <c r="A20" s="212"/>
      <c r="B20" s="232"/>
      <c r="C20" s="232"/>
      <c r="D20" s="232"/>
      <c r="E20" s="232"/>
      <c r="F20" s="232"/>
      <c r="G20" s="233"/>
      <c r="H20" s="232"/>
      <c r="I20" s="232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</row>
    <row r="21" spans="1:61" s="234" customFormat="1" ht="15" customHeight="1" x14ac:dyDescent="0.2">
      <c r="A21" s="764" t="s">
        <v>188</v>
      </c>
      <c r="B21" s="766" t="s">
        <v>14</v>
      </c>
      <c r="C21" s="766" t="s">
        <v>14</v>
      </c>
      <c r="D21" s="766">
        <v>130.30850219729999</v>
      </c>
      <c r="E21" s="766" t="s">
        <v>14</v>
      </c>
      <c r="F21" s="766" t="s">
        <v>14</v>
      </c>
      <c r="G21" s="766">
        <v>130.30850219729999</v>
      </c>
      <c r="H21" s="766" t="s">
        <v>14</v>
      </c>
      <c r="I21" s="766">
        <v>1.0945899486541748</v>
      </c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</row>
    <row r="22" spans="1:61" s="234" customFormat="1" ht="6" customHeight="1" x14ac:dyDescent="0.2">
      <c r="A22" s="212"/>
      <c r="B22" s="235"/>
      <c r="C22" s="235"/>
      <c r="D22" s="235"/>
      <c r="E22" s="235"/>
      <c r="F22" s="235"/>
      <c r="G22" s="235"/>
      <c r="H22" s="235"/>
      <c r="I22" s="236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</row>
    <row r="23" spans="1:61" s="238" customFormat="1" ht="19.5" customHeight="1" x14ac:dyDescent="0.3">
      <c r="A23" s="852" t="s">
        <v>54</v>
      </c>
      <c r="B23" s="217"/>
      <c r="C23" s="217"/>
      <c r="D23" s="217"/>
      <c r="E23" s="217"/>
      <c r="F23" s="217"/>
      <c r="G23" s="217"/>
      <c r="H23" s="217"/>
      <c r="I23" s="218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</row>
    <row r="24" spans="1:61" s="239" customFormat="1" ht="3.75" customHeight="1" x14ac:dyDescent="0.2">
      <c r="A24" s="219"/>
      <c r="B24" s="220"/>
      <c r="C24" s="220"/>
      <c r="D24" s="220"/>
      <c r="E24" s="220"/>
      <c r="F24" s="220"/>
      <c r="G24" s="220"/>
      <c r="H24" s="220"/>
      <c r="I24" s="221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</row>
    <row r="25" spans="1:61" x14ac:dyDescent="0.2">
      <c r="A25" s="209" t="s">
        <v>192</v>
      </c>
      <c r="B25" s="230" t="s">
        <v>14</v>
      </c>
      <c r="C25" s="230">
        <v>130.30850219729999</v>
      </c>
      <c r="D25" s="230" t="s">
        <v>14</v>
      </c>
      <c r="E25" s="230" t="s">
        <v>14</v>
      </c>
      <c r="F25" s="230" t="s">
        <v>14</v>
      </c>
      <c r="G25" s="231">
        <v>130.30850219729999</v>
      </c>
      <c r="H25" s="230">
        <v>130.30850219726563</v>
      </c>
      <c r="I25" s="230">
        <v>0.6515425443649292</v>
      </c>
    </row>
    <row r="26" spans="1:61" s="234" customFormat="1" ht="3.75" customHeight="1" x14ac:dyDescent="0.2">
      <c r="A26" s="212"/>
      <c r="B26" s="232"/>
      <c r="C26" s="232"/>
      <c r="D26" s="232"/>
      <c r="E26" s="232"/>
      <c r="F26" s="232"/>
      <c r="G26" s="233"/>
      <c r="H26" s="232"/>
      <c r="I26" s="232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</row>
    <row r="27" spans="1:61" s="234" customFormat="1" ht="15" customHeight="1" x14ac:dyDescent="0.2">
      <c r="A27" s="764" t="s">
        <v>194</v>
      </c>
      <c r="B27" s="766" t="s">
        <v>14</v>
      </c>
      <c r="C27" s="766">
        <v>130.30850219729999</v>
      </c>
      <c r="D27" s="766" t="s">
        <v>14</v>
      </c>
      <c r="E27" s="766" t="s">
        <v>14</v>
      </c>
      <c r="F27" s="766" t="s">
        <v>14</v>
      </c>
      <c r="G27" s="766">
        <v>130.30850219729999</v>
      </c>
      <c r="H27" s="766" t="s">
        <v>14</v>
      </c>
      <c r="I27" s="766">
        <v>0.6515425443649292</v>
      </c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</row>
    <row r="28" spans="1:61" s="234" customFormat="1" ht="6" customHeight="1" x14ac:dyDescent="0.2"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</row>
    <row r="29" spans="1:61" s="238" customFormat="1" ht="19.5" customHeight="1" x14ac:dyDescent="0.3">
      <c r="A29" s="852" t="s">
        <v>252</v>
      </c>
      <c r="B29" s="217"/>
      <c r="C29" s="217"/>
      <c r="D29" s="217"/>
      <c r="E29" s="217"/>
      <c r="F29" s="217"/>
      <c r="G29" s="217"/>
      <c r="H29" s="217"/>
      <c r="I29" s="218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</row>
    <row r="30" spans="1:61" s="239" customFormat="1" ht="3.75" customHeight="1" x14ac:dyDescent="0.2">
      <c r="A30" s="219"/>
      <c r="B30" s="220"/>
      <c r="C30" s="220"/>
      <c r="D30" s="220"/>
      <c r="E30" s="220"/>
      <c r="F30" s="220"/>
      <c r="G30" s="220"/>
      <c r="H30" s="220"/>
      <c r="I30" s="221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</row>
    <row r="31" spans="1:61" x14ac:dyDescent="0.2">
      <c r="A31" s="209" t="s">
        <v>202</v>
      </c>
      <c r="B31" s="230" t="s">
        <v>14</v>
      </c>
      <c r="C31" s="230" t="s">
        <v>14</v>
      </c>
      <c r="D31" s="230" t="s">
        <v>14</v>
      </c>
      <c r="E31" s="230">
        <v>130.30850219729999</v>
      </c>
      <c r="F31" s="230" t="s">
        <v>14</v>
      </c>
      <c r="G31" s="231">
        <v>130.30850219729999</v>
      </c>
      <c r="H31" s="230">
        <v>130.30850219726563</v>
      </c>
      <c r="I31" s="230">
        <v>6.5154247283935547</v>
      </c>
    </row>
    <row r="32" spans="1:61" x14ac:dyDescent="0.2">
      <c r="A32" s="209" t="s">
        <v>203</v>
      </c>
      <c r="B32" s="230" t="s">
        <v>14</v>
      </c>
      <c r="C32" s="230" t="s">
        <v>14</v>
      </c>
      <c r="D32" s="230" t="s">
        <v>14</v>
      </c>
      <c r="E32" s="230">
        <v>1167.3525390625</v>
      </c>
      <c r="F32" s="230" t="s">
        <v>14</v>
      </c>
      <c r="G32" s="231">
        <v>1167.3525390625</v>
      </c>
      <c r="H32" s="230">
        <v>1167.3525390625</v>
      </c>
      <c r="I32" s="230">
        <v>116.73524475097656</v>
      </c>
    </row>
    <row r="33" spans="1:61" s="234" customFormat="1" ht="3.75" customHeight="1" x14ac:dyDescent="0.2">
      <c r="A33" s="212"/>
      <c r="B33" s="232"/>
      <c r="C33" s="232"/>
      <c r="D33" s="232"/>
      <c r="E33" s="232"/>
      <c r="F33" s="232"/>
      <c r="G33" s="233"/>
      <c r="H33" s="232"/>
      <c r="I33" s="232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</row>
    <row r="34" spans="1:61" s="234" customFormat="1" ht="15" customHeight="1" x14ac:dyDescent="0.2">
      <c r="A34" s="764" t="s">
        <v>204</v>
      </c>
      <c r="B34" s="766" t="s">
        <v>14</v>
      </c>
      <c r="C34" s="766" t="s">
        <v>14</v>
      </c>
      <c r="D34" s="766" t="s">
        <v>14</v>
      </c>
      <c r="E34" s="766">
        <v>1297.6610412598</v>
      </c>
      <c r="F34" s="766" t="s">
        <v>14</v>
      </c>
      <c r="G34" s="766">
        <v>1297.6610412598</v>
      </c>
      <c r="H34" s="766" t="s">
        <v>14</v>
      </c>
      <c r="I34" s="766">
        <v>123.25066947937012</v>
      </c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</row>
    <row r="35" spans="1:61" s="234" customFormat="1" ht="6" customHeight="1" x14ac:dyDescent="0.2">
      <c r="A35" s="212"/>
      <c r="B35" s="235"/>
      <c r="C35" s="235"/>
      <c r="D35" s="235"/>
      <c r="E35" s="235"/>
      <c r="F35" s="235"/>
      <c r="G35" s="235"/>
      <c r="H35" s="235"/>
      <c r="I35" s="236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</row>
    <row r="36" spans="1:61" s="238" customFormat="1" ht="19.5" customHeight="1" x14ac:dyDescent="0.3">
      <c r="A36" s="852" t="s">
        <v>58</v>
      </c>
      <c r="B36" s="217"/>
      <c r="C36" s="217"/>
      <c r="D36" s="217"/>
      <c r="E36" s="217"/>
      <c r="F36" s="217"/>
      <c r="G36" s="217"/>
      <c r="H36" s="217"/>
      <c r="I36" s="218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</row>
    <row r="37" spans="1:61" s="239" customFormat="1" ht="3.75" customHeight="1" x14ac:dyDescent="0.2">
      <c r="A37" s="219"/>
      <c r="B37" s="220"/>
      <c r="C37" s="220"/>
      <c r="D37" s="220"/>
      <c r="E37" s="220"/>
      <c r="F37" s="220"/>
      <c r="G37" s="220"/>
      <c r="H37" s="220"/>
      <c r="I37" s="221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</row>
    <row r="38" spans="1:61" x14ac:dyDescent="0.2">
      <c r="A38" s="209" t="s">
        <v>131</v>
      </c>
      <c r="B38" s="230" t="s">
        <v>14</v>
      </c>
      <c r="C38" s="230" t="s">
        <v>14</v>
      </c>
      <c r="D38" s="230" t="s">
        <v>14</v>
      </c>
      <c r="E38" s="230" t="s">
        <v>14</v>
      </c>
      <c r="F38" s="230">
        <v>464.98693847660002</v>
      </c>
      <c r="G38" s="231">
        <v>464.98693847660002</v>
      </c>
      <c r="H38" s="230">
        <v>464.9869384765625</v>
      </c>
      <c r="I38" s="230">
        <v>2.1184725761413574</v>
      </c>
    </row>
    <row r="39" spans="1:61" x14ac:dyDescent="0.2">
      <c r="A39" s="209" t="s">
        <v>220</v>
      </c>
      <c r="B39" s="230" t="s">
        <v>14</v>
      </c>
      <c r="C39" s="230" t="s">
        <v>14</v>
      </c>
      <c r="D39" s="230" t="s">
        <v>14</v>
      </c>
      <c r="E39" s="230" t="s">
        <v>14</v>
      </c>
      <c r="F39" s="230">
        <v>1297.6610412598</v>
      </c>
      <c r="G39" s="231">
        <v>1297.6610412598</v>
      </c>
      <c r="H39" s="230">
        <v>1297.6610412597656</v>
      </c>
      <c r="I39" s="230" t="s">
        <v>14</v>
      </c>
    </row>
    <row r="40" spans="1:61" s="234" customFormat="1" ht="3.75" customHeight="1" x14ac:dyDescent="0.2">
      <c r="A40" s="212"/>
      <c r="B40" s="232"/>
      <c r="C40" s="232"/>
      <c r="D40" s="232"/>
      <c r="E40" s="232"/>
      <c r="F40" s="232"/>
      <c r="G40" s="233"/>
      <c r="H40" s="232"/>
      <c r="I40" s="232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</row>
    <row r="41" spans="1:61" s="234" customFormat="1" ht="15" customHeight="1" x14ac:dyDescent="0.2">
      <c r="A41" s="764" t="s">
        <v>219</v>
      </c>
      <c r="B41" s="766" t="s">
        <v>14</v>
      </c>
      <c r="C41" s="766" t="s">
        <v>14</v>
      </c>
      <c r="D41" s="766" t="s">
        <v>14</v>
      </c>
      <c r="E41" s="766" t="s">
        <v>14</v>
      </c>
      <c r="F41" s="766">
        <v>1762.6479797364</v>
      </c>
      <c r="G41" s="766">
        <v>1762.6479797364</v>
      </c>
      <c r="H41" s="766" t="s">
        <v>14</v>
      </c>
      <c r="I41" s="766">
        <v>2.1184725761413574</v>
      </c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</row>
    <row r="42" spans="1:61" s="203" customFormat="1" x14ac:dyDescent="0.2"/>
    <row r="43" spans="1:61" s="203" customFormat="1" x14ac:dyDescent="0.2">
      <c r="A43" s="167" t="s">
        <v>221</v>
      </c>
    </row>
    <row r="44" spans="1:61" s="203" customFormat="1" x14ac:dyDescent="0.2"/>
    <row r="45" spans="1:61" s="203" customFormat="1" x14ac:dyDescent="0.2"/>
    <row r="46" spans="1:61" s="203" customFormat="1" x14ac:dyDescent="0.2"/>
    <row r="47" spans="1:61" s="203" customFormat="1" x14ac:dyDescent="0.2"/>
    <row r="48" spans="1:61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  <row r="82" s="203" customFormat="1" x14ac:dyDescent="0.2"/>
    <row r="83" s="203" customFormat="1" x14ac:dyDescent="0.2"/>
    <row r="84" s="203" customFormat="1" x14ac:dyDescent="0.2"/>
    <row r="85" s="203" customFormat="1" x14ac:dyDescent="0.2"/>
    <row r="86" s="203" customFormat="1" x14ac:dyDescent="0.2"/>
    <row r="87" s="203" customFormat="1" x14ac:dyDescent="0.2"/>
    <row r="88" s="203" customFormat="1" x14ac:dyDescent="0.2"/>
    <row r="89" s="203" customFormat="1" x14ac:dyDescent="0.2"/>
    <row r="90" s="203" customFormat="1" x14ac:dyDescent="0.2"/>
    <row r="91" s="203" customFormat="1" x14ac:dyDescent="0.2"/>
    <row r="92" s="203" customFormat="1" x14ac:dyDescent="0.2"/>
    <row r="93" s="203" customFormat="1" x14ac:dyDescent="0.2"/>
    <row r="94" s="203" customFormat="1" x14ac:dyDescent="0.2"/>
    <row r="95" s="203" customFormat="1" x14ac:dyDescent="0.2"/>
    <row r="96" s="203" customFormat="1" x14ac:dyDescent="0.2"/>
    <row r="97" s="203" customFormat="1" x14ac:dyDescent="0.2"/>
    <row r="98" s="203" customFormat="1" x14ac:dyDescent="0.2"/>
    <row r="99" s="203" customFormat="1" x14ac:dyDescent="0.2"/>
    <row r="100" s="203" customFormat="1" x14ac:dyDescent="0.2"/>
    <row r="101" s="203" customFormat="1" x14ac:dyDescent="0.2"/>
    <row r="102" s="203" customFormat="1" x14ac:dyDescent="0.2"/>
    <row r="103" s="203" customFormat="1" x14ac:dyDescent="0.2"/>
    <row r="104" s="203" customFormat="1" x14ac:dyDescent="0.2"/>
    <row r="105" s="203" customFormat="1" x14ac:dyDescent="0.2"/>
    <row r="106" s="203" customFormat="1" x14ac:dyDescent="0.2"/>
    <row r="107" s="203" customFormat="1" x14ac:dyDescent="0.2"/>
    <row r="108" s="203" customFormat="1" x14ac:dyDescent="0.2"/>
    <row r="109" s="203" customFormat="1" x14ac:dyDescent="0.2"/>
    <row r="110" s="203" customFormat="1" x14ac:dyDescent="0.2"/>
    <row r="111" s="203" customFormat="1" x14ac:dyDescent="0.2"/>
    <row r="112" s="203" customFormat="1" x14ac:dyDescent="0.2"/>
    <row r="113" s="203" customFormat="1" x14ac:dyDescent="0.2"/>
    <row r="114" s="203" customFormat="1" x14ac:dyDescent="0.2"/>
    <row r="115" s="203" customFormat="1" x14ac:dyDescent="0.2"/>
    <row r="116" s="203" customFormat="1" x14ac:dyDescent="0.2"/>
    <row r="117" s="203" customFormat="1" x14ac:dyDescent="0.2"/>
    <row r="118" s="203" customFormat="1" x14ac:dyDescent="0.2"/>
    <row r="119" s="203" customFormat="1" x14ac:dyDescent="0.2"/>
    <row r="120" s="203" customFormat="1" x14ac:dyDescent="0.2"/>
    <row r="121" s="203" customFormat="1" x14ac:dyDescent="0.2"/>
    <row r="122" s="203" customFormat="1" x14ac:dyDescent="0.2"/>
    <row r="123" s="203" customFormat="1" x14ac:dyDescent="0.2"/>
    <row r="124" s="203" customFormat="1" x14ac:dyDescent="0.2"/>
    <row r="125" s="203" customFormat="1" x14ac:dyDescent="0.2"/>
    <row r="126" s="203" customFormat="1" x14ac:dyDescent="0.2"/>
    <row r="127" s="203" customFormat="1" x14ac:dyDescent="0.2"/>
    <row r="128" s="203" customFormat="1" x14ac:dyDescent="0.2"/>
    <row r="129" s="203" customFormat="1" x14ac:dyDescent="0.2"/>
    <row r="130" s="203" customFormat="1" x14ac:dyDescent="0.2"/>
    <row r="131" s="203" customFormat="1" x14ac:dyDescent="0.2"/>
    <row r="132" s="203" customFormat="1" x14ac:dyDescent="0.2"/>
    <row r="133" s="203" customFormat="1" x14ac:dyDescent="0.2"/>
    <row r="134" s="203" customFormat="1" x14ac:dyDescent="0.2"/>
    <row r="135" s="203" customFormat="1" x14ac:dyDescent="0.2"/>
    <row r="136" s="203" customFormat="1" x14ac:dyDescent="0.2"/>
    <row r="137" s="203" customFormat="1" x14ac:dyDescent="0.2"/>
    <row r="138" s="203" customFormat="1" x14ac:dyDescent="0.2"/>
    <row r="139" s="203" customFormat="1" x14ac:dyDescent="0.2"/>
    <row r="140" s="203" customFormat="1" x14ac:dyDescent="0.2"/>
  </sheetData>
  <mergeCells count="1">
    <mergeCell ref="B3:F3"/>
  </mergeCells>
  <pageMargins left="0.7" right="0.7" top="0.75" bottom="0.75" header="0.3" footer="0.3"/>
  <pageSetup orientation="portrait" horizontalDpi="90" verticalDpi="9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0.59999389629810485"/>
  </sheetPr>
  <dimension ref="A1:BI142"/>
  <sheetViews>
    <sheetView showGridLines="0" workbookViewId="0">
      <selection activeCell="J1" sqref="J1"/>
    </sheetView>
  </sheetViews>
  <sheetFormatPr defaultRowHeight="12.75" x14ac:dyDescent="0.2"/>
  <cols>
    <col min="1" max="1" width="38.7109375" style="224" customWidth="1"/>
    <col min="2" max="3" width="7.28515625" style="224" bestFit="1" customWidth="1"/>
    <col min="4" max="4" width="6.85546875" style="224" bestFit="1" customWidth="1"/>
    <col min="5" max="5" width="13.28515625" style="224" bestFit="1" customWidth="1"/>
    <col min="6" max="6" width="9.42578125" style="224" bestFit="1" customWidth="1"/>
    <col min="7" max="7" width="11.28515625" style="224" bestFit="1" customWidth="1"/>
    <col min="8" max="8" width="11.140625" style="224" bestFit="1" customWidth="1"/>
    <col min="9" max="9" width="10" style="224" bestFit="1" customWidth="1"/>
    <col min="10" max="61" width="12.7109375" style="203" customWidth="1"/>
    <col min="62" max="65" width="12.7109375" style="224" customWidth="1"/>
    <col min="66" max="16384" width="9.140625" style="224"/>
  </cols>
  <sheetData>
    <row r="1" spans="1:61" s="194" customFormat="1" ht="15" customHeight="1" x14ac:dyDescent="0.25">
      <c r="A1" s="193" t="s">
        <v>532</v>
      </c>
    </row>
    <row r="2" spans="1:61" s="196" customFormat="1" ht="15" customHeight="1" x14ac:dyDescent="0.25">
      <c r="A2" s="195"/>
    </row>
    <row r="3" spans="1:61" s="196" customFormat="1" ht="15" customHeight="1" x14ac:dyDescent="0.25">
      <c r="A3" s="197"/>
      <c r="B3" s="907" t="s">
        <v>242</v>
      </c>
      <c r="C3" s="907"/>
      <c r="D3" s="907"/>
      <c r="E3" s="907"/>
      <c r="F3" s="907"/>
      <c r="G3" s="225"/>
      <c r="H3" s="225"/>
      <c r="I3" s="198"/>
    </row>
    <row r="4" spans="1:61" s="196" customFormat="1" ht="6" customHeight="1" x14ac:dyDescent="0.25">
      <c r="A4" s="199"/>
      <c r="B4" s="200"/>
      <c r="C4" s="200"/>
      <c r="D4" s="200"/>
      <c r="E4" s="200"/>
      <c r="F4" s="200"/>
      <c r="G4" s="201"/>
      <c r="H4" s="201"/>
      <c r="I4" s="202"/>
    </row>
    <row r="5" spans="1:61" s="38" customFormat="1" ht="36" customHeight="1" thickBot="1" x14ac:dyDescent="0.25">
      <c r="A5" s="762" t="s">
        <v>243</v>
      </c>
      <c r="B5" s="763" t="s">
        <v>253</v>
      </c>
      <c r="C5" s="763" t="s">
        <v>244</v>
      </c>
      <c r="D5" s="763" t="s">
        <v>254</v>
      </c>
      <c r="E5" s="763" t="s">
        <v>246</v>
      </c>
      <c r="F5" s="763" t="s">
        <v>399</v>
      </c>
      <c r="G5" s="763" t="s">
        <v>247</v>
      </c>
      <c r="H5" s="763" t="s">
        <v>248</v>
      </c>
      <c r="I5" s="763" t="s">
        <v>249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 t="s">
        <v>251</v>
      </c>
      <c r="BI5" s="8"/>
    </row>
    <row r="6" spans="1:61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6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8"/>
    </row>
    <row r="7" spans="1:61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8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8"/>
    </row>
    <row r="8" spans="1:61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6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</row>
    <row r="9" spans="1:61" x14ac:dyDescent="0.2">
      <c r="A9" s="209" t="s">
        <v>70</v>
      </c>
      <c r="B9" s="230" t="s">
        <v>14</v>
      </c>
      <c r="C9" s="230">
        <v>797</v>
      </c>
      <c r="D9" s="230" t="s">
        <v>14</v>
      </c>
      <c r="E9" s="230" t="s">
        <v>14</v>
      </c>
      <c r="F9" s="230" t="s">
        <v>14</v>
      </c>
      <c r="G9" s="231">
        <v>797</v>
      </c>
      <c r="H9" s="230">
        <v>398.5</v>
      </c>
      <c r="I9" s="230">
        <v>47.820003509521484</v>
      </c>
    </row>
    <row r="10" spans="1:61" x14ac:dyDescent="0.2">
      <c r="A10" s="209" t="s">
        <v>96</v>
      </c>
      <c r="B10" s="230" t="s">
        <v>14</v>
      </c>
      <c r="C10" s="230">
        <v>398.5</v>
      </c>
      <c r="D10" s="230" t="s">
        <v>14</v>
      </c>
      <c r="E10" s="230" t="s">
        <v>14</v>
      </c>
      <c r="F10" s="230" t="s">
        <v>14</v>
      </c>
      <c r="G10" s="231">
        <v>398.5</v>
      </c>
      <c r="H10" s="230">
        <v>398.5</v>
      </c>
      <c r="I10" s="230">
        <v>722.28131103515625</v>
      </c>
    </row>
    <row r="11" spans="1:61" x14ac:dyDescent="0.2">
      <c r="A11" s="209" t="s">
        <v>97</v>
      </c>
      <c r="B11" s="230" t="s">
        <v>14</v>
      </c>
      <c r="C11" s="230">
        <v>1195.5</v>
      </c>
      <c r="D11" s="230" t="s">
        <v>14</v>
      </c>
      <c r="E11" s="230" t="s">
        <v>14</v>
      </c>
      <c r="F11" s="230" t="s">
        <v>14</v>
      </c>
      <c r="G11" s="231">
        <v>1195.5</v>
      </c>
      <c r="H11" s="230">
        <v>398.5</v>
      </c>
      <c r="I11" s="230">
        <v>1344.9375915527344</v>
      </c>
    </row>
    <row r="12" spans="1:61" x14ac:dyDescent="0.2">
      <c r="A12" s="209" t="s">
        <v>112</v>
      </c>
      <c r="B12" s="230" t="s">
        <v>14</v>
      </c>
      <c r="C12" s="230">
        <v>1195.5</v>
      </c>
      <c r="D12" s="230" t="s">
        <v>14</v>
      </c>
      <c r="E12" s="230" t="s">
        <v>14</v>
      </c>
      <c r="F12" s="230" t="s">
        <v>14</v>
      </c>
      <c r="G12" s="231">
        <v>1195.5</v>
      </c>
      <c r="H12" s="230">
        <v>398.5</v>
      </c>
      <c r="I12" s="230">
        <v>1315.0501098632813</v>
      </c>
    </row>
    <row r="13" spans="1:61" x14ac:dyDescent="0.2">
      <c r="A13" s="209" t="s">
        <v>122</v>
      </c>
      <c r="B13" s="230" t="s">
        <v>14</v>
      </c>
      <c r="C13" s="230">
        <v>398.5</v>
      </c>
      <c r="D13" s="230" t="s">
        <v>14</v>
      </c>
      <c r="E13" s="230" t="s">
        <v>14</v>
      </c>
      <c r="F13" s="230" t="s">
        <v>14</v>
      </c>
      <c r="G13" s="231">
        <v>398.5</v>
      </c>
      <c r="H13" s="230">
        <v>398.5</v>
      </c>
      <c r="I13" s="230">
        <v>637.60003662109375</v>
      </c>
    </row>
    <row r="14" spans="1:61" x14ac:dyDescent="0.2">
      <c r="A14" s="209" t="s">
        <v>125</v>
      </c>
      <c r="B14" s="230" t="s">
        <v>14</v>
      </c>
      <c r="C14" s="230">
        <v>797</v>
      </c>
      <c r="D14" s="230" t="s">
        <v>14</v>
      </c>
      <c r="E14" s="230" t="s">
        <v>14</v>
      </c>
      <c r="F14" s="230" t="s">
        <v>14</v>
      </c>
      <c r="G14" s="231">
        <v>797</v>
      </c>
      <c r="H14" s="230">
        <v>398.5</v>
      </c>
      <c r="I14" s="230">
        <v>12.75200080871582</v>
      </c>
    </row>
    <row r="15" spans="1:61" s="234" customFormat="1" ht="3.75" customHeight="1" x14ac:dyDescent="0.2">
      <c r="A15" s="212"/>
      <c r="B15" s="232"/>
      <c r="C15" s="232"/>
      <c r="D15" s="232"/>
      <c r="E15" s="232"/>
      <c r="F15" s="232"/>
      <c r="G15" s="233"/>
      <c r="H15" s="232"/>
      <c r="I15" s="232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</row>
    <row r="16" spans="1:61" s="234" customFormat="1" ht="15" customHeight="1" x14ac:dyDescent="0.2">
      <c r="A16" s="764" t="s">
        <v>137</v>
      </c>
      <c r="B16" s="766" t="s">
        <v>14</v>
      </c>
      <c r="C16" s="766">
        <v>4782</v>
      </c>
      <c r="D16" s="766" t="s">
        <v>14</v>
      </c>
      <c r="E16" s="766" t="s">
        <v>14</v>
      </c>
      <c r="F16" s="766" t="s">
        <v>14</v>
      </c>
      <c r="G16" s="766">
        <v>4782</v>
      </c>
      <c r="H16" s="766" t="s">
        <v>14</v>
      </c>
      <c r="I16" s="766">
        <v>4080.4410533905029</v>
      </c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</row>
    <row r="17" spans="1:61" s="234" customFormat="1" ht="6" customHeight="1" x14ac:dyDescent="0.2">
      <c r="A17" s="212"/>
      <c r="B17" s="235"/>
      <c r="C17" s="235"/>
      <c r="D17" s="235"/>
      <c r="E17" s="235"/>
      <c r="F17" s="235"/>
      <c r="G17" s="235"/>
      <c r="H17" s="235"/>
      <c r="I17" s="236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</row>
    <row r="18" spans="1:61" s="238" customFormat="1" ht="19.5" customHeight="1" x14ac:dyDescent="0.3">
      <c r="A18" s="852" t="s">
        <v>250</v>
      </c>
      <c r="B18" s="217"/>
      <c r="C18" s="217"/>
      <c r="D18" s="217"/>
      <c r="E18" s="217"/>
      <c r="F18" s="217"/>
      <c r="G18" s="217"/>
      <c r="H18" s="217"/>
      <c r="I18" s="218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</row>
    <row r="19" spans="1:61" s="239" customFormat="1" ht="3.75" customHeight="1" x14ac:dyDescent="0.2">
      <c r="A19" s="219"/>
      <c r="B19" s="220"/>
      <c r="C19" s="220"/>
      <c r="D19" s="220"/>
      <c r="E19" s="220"/>
      <c r="F19" s="220"/>
      <c r="G19" s="220"/>
      <c r="H19" s="220"/>
      <c r="I19" s="221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</row>
    <row r="20" spans="1:61" x14ac:dyDescent="0.2">
      <c r="A20" s="209" t="s">
        <v>142</v>
      </c>
      <c r="B20" s="230" t="s">
        <v>14</v>
      </c>
      <c r="C20" s="230" t="s">
        <v>14</v>
      </c>
      <c r="D20" s="230">
        <v>398.5</v>
      </c>
      <c r="E20" s="230" t="s">
        <v>14</v>
      </c>
      <c r="F20" s="230" t="s">
        <v>14</v>
      </c>
      <c r="G20" s="231">
        <v>398.5</v>
      </c>
      <c r="H20" s="230">
        <v>398.5</v>
      </c>
      <c r="I20" s="230">
        <v>23.910001754760742</v>
      </c>
    </row>
    <row r="21" spans="1:61" x14ac:dyDescent="0.2">
      <c r="A21" s="209" t="s">
        <v>153</v>
      </c>
      <c r="B21" s="230" t="s">
        <v>14</v>
      </c>
      <c r="C21" s="230" t="s">
        <v>14</v>
      </c>
      <c r="D21" s="230">
        <v>398.5</v>
      </c>
      <c r="E21" s="230" t="s">
        <v>14</v>
      </c>
      <c r="F21" s="230" t="s">
        <v>14</v>
      </c>
      <c r="G21" s="231">
        <v>398.5</v>
      </c>
      <c r="H21" s="230">
        <v>398.5</v>
      </c>
      <c r="I21" s="230">
        <v>79.700004577636719</v>
      </c>
    </row>
    <row r="22" spans="1:61" x14ac:dyDescent="0.2">
      <c r="A22" s="209" t="s">
        <v>174</v>
      </c>
      <c r="B22" s="230" t="s">
        <v>14</v>
      </c>
      <c r="C22" s="230" t="s">
        <v>14</v>
      </c>
      <c r="D22" s="230" t="s">
        <v>14</v>
      </c>
      <c r="E22" s="230">
        <v>398.5</v>
      </c>
      <c r="F22" s="230" t="s">
        <v>14</v>
      </c>
      <c r="G22" s="231">
        <v>398.5</v>
      </c>
      <c r="H22" s="230">
        <v>398.5</v>
      </c>
      <c r="I22" s="230">
        <v>239.10000610351563</v>
      </c>
    </row>
    <row r="23" spans="1:61" x14ac:dyDescent="0.2">
      <c r="A23" s="209" t="s">
        <v>183</v>
      </c>
      <c r="B23" s="230" t="s">
        <v>14</v>
      </c>
      <c r="C23" s="230" t="s">
        <v>14</v>
      </c>
      <c r="D23" s="230" t="s">
        <v>14</v>
      </c>
      <c r="E23" s="230">
        <v>398.5</v>
      </c>
      <c r="F23" s="230" t="s">
        <v>14</v>
      </c>
      <c r="G23" s="231">
        <v>398.5</v>
      </c>
      <c r="H23" s="230">
        <v>398.5</v>
      </c>
      <c r="I23" s="230">
        <v>637.60003662109375</v>
      </c>
    </row>
    <row r="24" spans="1:61" s="234" customFormat="1" ht="3.75" customHeight="1" x14ac:dyDescent="0.2">
      <c r="A24" s="212"/>
      <c r="B24" s="232"/>
      <c r="C24" s="232"/>
      <c r="D24" s="232"/>
      <c r="E24" s="232"/>
      <c r="F24" s="232"/>
      <c r="G24" s="233"/>
      <c r="H24" s="232"/>
      <c r="I24" s="232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</row>
    <row r="25" spans="1:61" s="234" customFormat="1" ht="15" customHeight="1" x14ac:dyDescent="0.2">
      <c r="A25" s="764" t="s">
        <v>188</v>
      </c>
      <c r="B25" s="766" t="s">
        <v>14</v>
      </c>
      <c r="C25" s="766" t="s">
        <v>14</v>
      </c>
      <c r="D25" s="766">
        <v>797</v>
      </c>
      <c r="E25" s="766">
        <v>797</v>
      </c>
      <c r="F25" s="766" t="s">
        <v>14</v>
      </c>
      <c r="G25" s="766">
        <v>1594</v>
      </c>
      <c r="H25" s="766" t="s">
        <v>14</v>
      </c>
      <c r="I25" s="766">
        <v>980.31004905700684</v>
      </c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</row>
    <row r="26" spans="1:61" s="234" customFormat="1" ht="6" customHeight="1" x14ac:dyDescent="0.2">
      <c r="A26" s="212"/>
      <c r="B26" s="235"/>
      <c r="C26" s="235"/>
      <c r="D26" s="235"/>
      <c r="E26" s="235"/>
      <c r="F26" s="235"/>
      <c r="G26" s="235"/>
      <c r="H26" s="235"/>
      <c r="I26" s="236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</row>
    <row r="27" spans="1:61" s="238" customFormat="1" ht="19.5" customHeight="1" x14ac:dyDescent="0.3">
      <c r="A27" s="852" t="s">
        <v>54</v>
      </c>
      <c r="B27" s="217"/>
      <c r="C27" s="217"/>
      <c r="D27" s="217"/>
      <c r="E27" s="217"/>
      <c r="F27" s="217"/>
      <c r="G27" s="217"/>
      <c r="H27" s="217"/>
      <c r="I27" s="218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</row>
    <row r="28" spans="1:61" s="239" customFormat="1" ht="3.75" customHeight="1" x14ac:dyDescent="0.2">
      <c r="A28" s="219"/>
      <c r="B28" s="220"/>
      <c r="C28" s="220"/>
      <c r="D28" s="220"/>
      <c r="E28" s="220"/>
      <c r="F28" s="220"/>
      <c r="G28" s="220"/>
      <c r="H28" s="220"/>
      <c r="I28" s="221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</row>
    <row r="29" spans="1:61" x14ac:dyDescent="0.2">
      <c r="A29" s="209" t="s">
        <v>191</v>
      </c>
      <c r="B29" s="230">
        <v>398.5</v>
      </c>
      <c r="C29" s="230" t="s">
        <v>14</v>
      </c>
      <c r="D29" s="230" t="s">
        <v>14</v>
      </c>
      <c r="E29" s="230" t="s">
        <v>14</v>
      </c>
      <c r="F29" s="230" t="s">
        <v>14</v>
      </c>
      <c r="G29" s="231">
        <v>398.5</v>
      </c>
      <c r="H29" s="230">
        <v>398.5</v>
      </c>
      <c r="I29" s="230">
        <v>31.880002975463867</v>
      </c>
    </row>
    <row r="30" spans="1:61" x14ac:dyDescent="0.2">
      <c r="A30" s="209" t="s">
        <v>193</v>
      </c>
      <c r="B30" s="230">
        <v>797</v>
      </c>
      <c r="C30" s="230" t="s">
        <v>14</v>
      </c>
      <c r="D30" s="230" t="s">
        <v>14</v>
      </c>
      <c r="E30" s="230" t="s">
        <v>14</v>
      </c>
      <c r="F30" s="230" t="s">
        <v>14</v>
      </c>
      <c r="G30" s="231">
        <v>797</v>
      </c>
      <c r="H30" s="230">
        <v>398.5</v>
      </c>
      <c r="I30" s="230">
        <v>119.55000305175781</v>
      </c>
    </row>
    <row r="31" spans="1:61" s="234" customFormat="1" ht="3.75" customHeight="1" x14ac:dyDescent="0.2">
      <c r="A31" s="212"/>
      <c r="B31" s="232"/>
      <c r="C31" s="232"/>
      <c r="D31" s="232"/>
      <c r="E31" s="232"/>
      <c r="F31" s="232"/>
      <c r="G31" s="233"/>
      <c r="H31" s="232"/>
      <c r="I31" s="232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</row>
    <row r="32" spans="1:61" s="234" customFormat="1" ht="15" customHeight="1" x14ac:dyDescent="0.2">
      <c r="A32" s="764" t="s">
        <v>194</v>
      </c>
      <c r="B32" s="766">
        <v>1195.5</v>
      </c>
      <c r="C32" s="766" t="s">
        <v>14</v>
      </c>
      <c r="D32" s="766" t="s">
        <v>14</v>
      </c>
      <c r="E32" s="766" t="s">
        <v>14</v>
      </c>
      <c r="F32" s="766" t="s">
        <v>14</v>
      </c>
      <c r="G32" s="766">
        <v>1195.5</v>
      </c>
      <c r="H32" s="766" t="s">
        <v>14</v>
      </c>
      <c r="I32" s="766">
        <v>151.43000602722168</v>
      </c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</row>
    <row r="33" spans="1:61" s="234" customFormat="1" ht="6" customHeight="1" x14ac:dyDescent="0.2">
      <c r="A33" s="212"/>
      <c r="B33" s="235"/>
      <c r="C33" s="235"/>
      <c r="D33" s="235"/>
      <c r="E33" s="235"/>
      <c r="F33" s="235"/>
      <c r="G33" s="235"/>
      <c r="H33" s="235"/>
      <c r="I33" s="236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</row>
    <row r="34" spans="1:61" s="238" customFormat="1" ht="19.5" customHeight="1" x14ac:dyDescent="0.3">
      <c r="A34" s="852" t="s">
        <v>58</v>
      </c>
      <c r="B34" s="217"/>
      <c r="C34" s="217"/>
      <c r="D34" s="217"/>
      <c r="E34" s="217"/>
      <c r="F34" s="217"/>
      <c r="G34" s="217"/>
      <c r="H34" s="217"/>
      <c r="I34" s="218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</row>
    <row r="35" spans="1:61" s="239" customFormat="1" ht="3.75" customHeight="1" x14ac:dyDescent="0.2">
      <c r="A35" s="219"/>
      <c r="B35" s="220"/>
      <c r="C35" s="220"/>
      <c r="D35" s="220"/>
      <c r="E35" s="220"/>
      <c r="F35" s="220"/>
      <c r="G35" s="220"/>
      <c r="H35" s="220"/>
      <c r="I35" s="221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</row>
    <row r="36" spans="1:61" x14ac:dyDescent="0.2">
      <c r="A36" s="209" t="s">
        <v>214</v>
      </c>
      <c r="B36" s="230" t="s">
        <v>14</v>
      </c>
      <c r="C36" s="230" t="s">
        <v>14</v>
      </c>
      <c r="D36" s="230" t="s">
        <v>14</v>
      </c>
      <c r="E36" s="230" t="s">
        <v>14</v>
      </c>
      <c r="F36" s="230">
        <v>398.5</v>
      </c>
      <c r="G36" s="231">
        <v>398.5</v>
      </c>
      <c r="H36" s="230">
        <v>398.5</v>
      </c>
      <c r="I36" s="230">
        <v>90.595001220703125</v>
      </c>
    </row>
    <row r="37" spans="1:61" s="234" customFormat="1" ht="3.75" customHeight="1" x14ac:dyDescent="0.2">
      <c r="A37" s="212"/>
      <c r="B37" s="232"/>
      <c r="C37" s="232"/>
      <c r="D37" s="232"/>
      <c r="E37" s="232"/>
      <c r="F37" s="232"/>
      <c r="G37" s="233"/>
      <c r="H37" s="232"/>
      <c r="I37" s="232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</row>
    <row r="38" spans="1:61" s="234" customFormat="1" ht="15" customHeight="1" x14ac:dyDescent="0.2">
      <c r="A38" s="764" t="s">
        <v>219</v>
      </c>
      <c r="B38" s="766" t="s">
        <v>14</v>
      </c>
      <c r="C38" s="766" t="s">
        <v>14</v>
      </c>
      <c r="D38" s="766" t="s">
        <v>14</v>
      </c>
      <c r="E38" s="766" t="s">
        <v>14</v>
      </c>
      <c r="F38" s="766">
        <v>398.5</v>
      </c>
      <c r="G38" s="766">
        <v>398.5</v>
      </c>
      <c r="H38" s="766" t="s">
        <v>14</v>
      </c>
      <c r="I38" s="766">
        <v>90.595001220703125</v>
      </c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</row>
    <row r="39" spans="1:61" s="203" customFormat="1" x14ac:dyDescent="0.2"/>
    <row r="40" spans="1:61" s="203" customFormat="1" x14ac:dyDescent="0.2"/>
    <row r="41" spans="1:61" s="203" customFormat="1" x14ac:dyDescent="0.2"/>
    <row r="42" spans="1:61" s="203" customFormat="1" x14ac:dyDescent="0.2"/>
    <row r="43" spans="1:61" s="203" customFormat="1" x14ac:dyDescent="0.2"/>
    <row r="44" spans="1:61" s="203" customFormat="1" x14ac:dyDescent="0.2"/>
    <row r="45" spans="1:61" s="203" customFormat="1" x14ac:dyDescent="0.2"/>
    <row r="46" spans="1:61" s="203" customFormat="1" x14ac:dyDescent="0.2"/>
    <row r="47" spans="1:61" s="203" customFormat="1" x14ac:dyDescent="0.2"/>
    <row r="48" spans="1:61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  <row r="82" s="203" customFormat="1" x14ac:dyDescent="0.2"/>
    <row r="83" s="203" customFormat="1" x14ac:dyDescent="0.2"/>
    <row r="84" s="203" customFormat="1" x14ac:dyDescent="0.2"/>
    <row r="85" s="203" customFormat="1" x14ac:dyDescent="0.2"/>
    <row r="86" s="203" customFormat="1" x14ac:dyDescent="0.2"/>
    <row r="87" s="203" customFormat="1" x14ac:dyDescent="0.2"/>
    <row r="88" s="203" customFormat="1" x14ac:dyDescent="0.2"/>
    <row r="89" s="203" customFormat="1" x14ac:dyDescent="0.2"/>
    <row r="90" s="203" customFormat="1" x14ac:dyDescent="0.2"/>
    <row r="91" s="203" customFormat="1" x14ac:dyDescent="0.2"/>
    <row r="92" s="203" customFormat="1" x14ac:dyDescent="0.2"/>
    <row r="93" s="203" customFormat="1" x14ac:dyDescent="0.2"/>
    <row r="94" s="203" customFormat="1" x14ac:dyDescent="0.2"/>
    <row r="95" s="203" customFormat="1" x14ac:dyDescent="0.2"/>
    <row r="96" s="203" customFormat="1" x14ac:dyDescent="0.2"/>
    <row r="97" s="203" customFormat="1" x14ac:dyDescent="0.2"/>
    <row r="98" s="203" customFormat="1" x14ac:dyDescent="0.2"/>
    <row r="99" s="203" customFormat="1" x14ac:dyDescent="0.2"/>
    <row r="100" s="203" customFormat="1" x14ac:dyDescent="0.2"/>
    <row r="101" s="203" customFormat="1" x14ac:dyDescent="0.2"/>
    <row r="102" s="203" customFormat="1" x14ac:dyDescent="0.2"/>
    <row r="103" s="203" customFormat="1" x14ac:dyDescent="0.2"/>
    <row r="104" s="203" customFormat="1" x14ac:dyDescent="0.2"/>
    <row r="105" s="203" customFormat="1" x14ac:dyDescent="0.2"/>
    <row r="106" s="203" customFormat="1" x14ac:dyDescent="0.2"/>
    <row r="107" s="203" customFormat="1" x14ac:dyDescent="0.2"/>
    <row r="108" s="203" customFormat="1" x14ac:dyDescent="0.2"/>
    <row r="109" s="203" customFormat="1" x14ac:dyDescent="0.2"/>
    <row r="110" s="203" customFormat="1" x14ac:dyDescent="0.2"/>
    <row r="111" s="203" customFormat="1" x14ac:dyDescent="0.2"/>
    <row r="112" s="203" customFormat="1" x14ac:dyDescent="0.2"/>
    <row r="113" s="203" customFormat="1" x14ac:dyDescent="0.2"/>
    <row r="114" s="203" customFormat="1" x14ac:dyDescent="0.2"/>
    <row r="115" s="203" customFormat="1" x14ac:dyDescent="0.2"/>
    <row r="116" s="203" customFormat="1" x14ac:dyDescent="0.2"/>
    <row r="117" s="203" customFormat="1" x14ac:dyDescent="0.2"/>
    <row r="118" s="203" customFormat="1" x14ac:dyDescent="0.2"/>
    <row r="119" s="203" customFormat="1" x14ac:dyDescent="0.2"/>
    <row r="120" s="203" customFormat="1" x14ac:dyDescent="0.2"/>
    <row r="121" s="203" customFormat="1" x14ac:dyDescent="0.2"/>
    <row r="122" s="203" customFormat="1" x14ac:dyDescent="0.2"/>
    <row r="123" s="203" customFormat="1" x14ac:dyDescent="0.2"/>
    <row r="124" s="203" customFormat="1" x14ac:dyDescent="0.2"/>
    <row r="125" s="203" customFormat="1" x14ac:dyDescent="0.2"/>
    <row r="126" s="203" customFormat="1" x14ac:dyDescent="0.2"/>
    <row r="127" s="203" customFormat="1" x14ac:dyDescent="0.2"/>
    <row r="128" s="203" customFormat="1" x14ac:dyDescent="0.2"/>
    <row r="129" s="203" customFormat="1" x14ac:dyDescent="0.2"/>
    <row r="130" s="203" customFormat="1" x14ac:dyDescent="0.2"/>
    <row r="131" s="203" customFormat="1" x14ac:dyDescent="0.2"/>
    <row r="132" s="203" customFormat="1" x14ac:dyDescent="0.2"/>
    <row r="133" s="203" customFormat="1" x14ac:dyDescent="0.2"/>
    <row r="134" s="203" customFormat="1" x14ac:dyDescent="0.2"/>
    <row r="135" s="203" customFormat="1" x14ac:dyDescent="0.2"/>
    <row r="136" s="203" customFormat="1" x14ac:dyDescent="0.2"/>
    <row r="137" s="203" customFormat="1" x14ac:dyDescent="0.2"/>
    <row r="138" s="203" customFormat="1" x14ac:dyDescent="0.2"/>
    <row r="139" s="203" customFormat="1" x14ac:dyDescent="0.2"/>
    <row r="140" s="203" customFormat="1" x14ac:dyDescent="0.2"/>
    <row r="141" s="203" customFormat="1" x14ac:dyDescent="0.2"/>
    <row r="142" s="203" customFormat="1" x14ac:dyDescent="0.2"/>
  </sheetData>
  <mergeCells count="1">
    <mergeCell ref="B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0.59999389629810485"/>
  </sheetPr>
  <dimension ref="A1:AS49"/>
  <sheetViews>
    <sheetView showGridLines="0" workbookViewId="0">
      <selection activeCell="I1" sqref="I1"/>
    </sheetView>
  </sheetViews>
  <sheetFormatPr defaultRowHeight="12.75" x14ac:dyDescent="0.2"/>
  <cols>
    <col min="1" max="1" width="45.7109375" style="224" customWidth="1"/>
    <col min="2" max="2" width="9.7109375" style="224" bestFit="1" customWidth="1"/>
    <col min="3" max="3" width="11.5703125" style="224" bestFit="1" customWidth="1"/>
    <col min="4" max="4" width="13.28515625" style="224" bestFit="1" customWidth="1"/>
    <col min="5" max="5" width="12.5703125" style="224" bestFit="1" customWidth="1"/>
    <col min="6" max="6" width="11.28515625" style="224" bestFit="1" customWidth="1"/>
    <col min="7" max="7" width="11.140625" style="224" bestFit="1" customWidth="1"/>
    <col min="8" max="8" width="10" style="224" bestFit="1" customWidth="1"/>
    <col min="9" max="45" width="12.7109375" style="203" customWidth="1"/>
    <col min="46" max="49" width="12.7109375" style="224" customWidth="1"/>
    <col min="50" max="16384" width="9.140625" style="224"/>
  </cols>
  <sheetData>
    <row r="1" spans="1:45" s="194" customFormat="1" ht="15" customHeight="1" x14ac:dyDescent="0.25">
      <c r="A1" s="193" t="s">
        <v>533</v>
      </c>
    </row>
    <row r="2" spans="1:45" s="196" customFormat="1" ht="15" customHeight="1" x14ac:dyDescent="0.25">
      <c r="A2" s="195"/>
    </row>
    <row r="3" spans="1:45" s="196" customFormat="1" ht="15" customHeight="1" x14ac:dyDescent="0.25">
      <c r="A3" s="197"/>
      <c r="B3" s="907" t="s">
        <v>242</v>
      </c>
      <c r="C3" s="907"/>
      <c r="D3" s="907"/>
      <c r="E3" s="907"/>
      <c r="F3" s="225"/>
      <c r="G3" s="225"/>
      <c r="H3" s="198"/>
    </row>
    <row r="4" spans="1:45" s="196" customFormat="1" ht="6" customHeight="1" x14ac:dyDescent="0.25">
      <c r="A4" s="199"/>
      <c r="B4" s="200"/>
      <c r="C4" s="200"/>
      <c r="D4" s="200"/>
      <c r="E4" s="200"/>
      <c r="F4" s="201"/>
      <c r="G4" s="201"/>
      <c r="H4" s="202"/>
    </row>
    <row r="5" spans="1:45" s="38" customFormat="1" ht="36" customHeight="1" thickBot="1" x14ac:dyDescent="0.25">
      <c r="A5" s="762" t="s">
        <v>243</v>
      </c>
      <c r="B5" s="763" t="s">
        <v>404</v>
      </c>
      <c r="C5" s="763" t="s">
        <v>405</v>
      </c>
      <c r="D5" s="763" t="s">
        <v>406</v>
      </c>
      <c r="E5" s="763" t="s">
        <v>407</v>
      </c>
      <c r="F5" s="763" t="s">
        <v>247</v>
      </c>
      <c r="G5" s="763" t="s">
        <v>248</v>
      </c>
      <c r="H5" s="763" t="s">
        <v>249</v>
      </c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 t="s">
        <v>256</v>
      </c>
      <c r="AS5" s="8"/>
    </row>
    <row r="6" spans="1:45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6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8"/>
    </row>
    <row r="7" spans="1:45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8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8"/>
    </row>
    <row r="8" spans="1:45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6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</row>
    <row r="9" spans="1:45" x14ac:dyDescent="0.2">
      <c r="A9" s="209" t="s">
        <v>71</v>
      </c>
      <c r="B9" s="230" t="s">
        <v>14</v>
      </c>
      <c r="C9" s="230" t="s">
        <v>14</v>
      </c>
      <c r="D9" s="230" t="s">
        <v>14</v>
      </c>
      <c r="E9" s="230">
        <v>702.2884407043</v>
      </c>
      <c r="F9" s="231">
        <v>702.2884407043</v>
      </c>
      <c r="G9" s="230">
        <v>702.2884407043457</v>
      </c>
      <c r="H9" s="230">
        <v>132.08946418762207</v>
      </c>
    </row>
    <row r="10" spans="1:45" x14ac:dyDescent="0.2">
      <c r="A10" s="209" t="s">
        <v>77</v>
      </c>
      <c r="B10" s="230" t="s">
        <v>14</v>
      </c>
      <c r="C10" s="230" t="s">
        <v>14</v>
      </c>
      <c r="D10" s="230">
        <v>117.31037902830001</v>
      </c>
      <c r="E10" s="230">
        <v>400.88881683350002</v>
      </c>
      <c r="F10" s="231">
        <v>518.19919586180004</v>
      </c>
      <c r="G10" s="230">
        <v>459.54400634765625</v>
      </c>
      <c r="H10" s="230">
        <v>72.817253589630127</v>
      </c>
    </row>
    <row r="11" spans="1:45" x14ac:dyDescent="0.2">
      <c r="A11" s="209" t="s">
        <v>78</v>
      </c>
      <c r="B11" s="230" t="s">
        <v>14</v>
      </c>
      <c r="C11" s="230" t="s">
        <v>14</v>
      </c>
      <c r="D11" s="230" t="s">
        <v>14</v>
      </c>
      <c r="E11" s="230">
        <v>351.4895324707</v>
      </c>
      <c r="F11" s="231">
        <v>351.4895324707</v>
      </c>
      <c r="G11" s="230">
        <v>267.62439727783203</v>
      </c>
      <c r="H11" s="230">
        <v>18.462156534194946</v>
      </c>
    </row>
    <row r="12" spans="1:45" x14ac:dyDescent="0.2">
      <c r="A12" s="209" t="s">
        <v>80</v>
      </c>
      <c r="B12" s="230">
        <v>122.6145477295</v>
      </c>
      <c r="C12" s="230" t="s">
        <v>14</v>
      </c>
      <c r="D12" s="230">
        <v>232.35131835940001</v>
      </c>
      <c r="E12" s="230">
        <v>816.02936935419996</v>
      </c>
      <c r="F12" s="231">
        <v>1170.9952354431</v>
      </c>
      <c r="G12" s="230">
        <v>1130.411434173584</v>
      </c>
      <c r="H12" s="230">
        <v>158.39633226394653</v>
      </c>
    </row>
    <row r="13" spans="1:45" x14ac:dyDescent="0.2">
      <c r="A13" s="209" t="s">
        <v>81</v>
      </c>
      <c r="B13" s="230" t="s">
        <v>14</v>
      </c>
      <c r="C13" s="230" t="s">
        <v>14</v>
      </c>
      <c r="D13" s="230">
        <v>207.92976379390001</v>
      </c>
      <c r="E13" s="230">
        <v>447.75529479980003</v>
      </c>
      <c r="F13" s="231">
        <v>655.68505859380002</v>
      </c>
      <c r="G13" s="230">
        <v>655.68505859375</v>
      </c>
      <c r="H13" s="230">
        <v>201.64348983764648</v>
      </c>
    </row>
    <row r="14" spans="1:45" x14ac:dyDescent="0.2">
      <c r="A14" s="209" t="s">
        <v>87</v>
      </c>
      <c r="B14" s="230" t="s">
        <v>14</v>
      </c>
      <c r="C14" s="230" t="s">
        <v>14</v>
      </c>
      <c r="D14" s="230">
        <v>157.26340484619999</v>
      </c>
      <c r="E14" s="230">
        <v>4382.2337322234998</v>
      </c>
      <c r="F14" s="231">
        <v>4539.4971370697003</v>
      </c>
      <c r="G14" s="230">
        <v>4293.4981060028076</v>
      </c>
      <c r="H14" s="230">
        <v>2950.6318192481995</v>
      </c>
    </row>
    <row r="15" spans="1:45" x14ac:dyDescent="0.2">
      <c r="A15" s="209" t="s">
        <v>88</v>
      </c>
      <c r="B15" s="230" t="s">
        <v>14</v>
      </c>
      <c r="C15" s="230" t="s">
        <v>14</v>
      </c>
      <c r="D15" s="230" t="s">
        <v>14</v>
      </c>
      <c r="E15" s="230">
        <v>425.3090209961</v>
      </c>
      <c r="F15" s="231">
        <v>425.3090209961</v>
      </c>
      <c r="G15" s="230">
        <v>425.30902099609375</v>
      </c>
      <c r="H15" s="230">
        <v>218.07760620117188</v>
      </c>
    </row>
    <row r="16" spans="1:45" x14ac:dyDescent="0.2">
      <c r="A16" s="209" t="s">
        <v>98</v>
      </c>
      <c r="B16" s="230" t="s">
        <v>14</v>
      </c>
      <c r="C16" s="230" t="s">
        <v>14</v>
      </c>
      <c r="D16" s="230">
        <v>108.7300567627</v>
      </c>
      <c r="E16" s="230">
        <v>352.82152938839999</v>
      </c>
      <c r="F16" s="231">
        <v>461.55158615110003</v>
      </c>
      <c r="G16" s="230">
        <v>461.55158615112305</v>
      </c>
      <c r="H16" s="230">
        <v>106.36065673828125</v>
      </c>
    </row>
    <row r="17" spans="1:8" x14ac:dyDescent="0.2">
      <c r="A17" s="209" t="s">
        <v>99</v>
      </c>
      <c r="B17" s="230" t="s">
        <v>14</v>
      </c>
      <c r="C17" s="230" t="s">
        <v>14</v>
      </c>
      <c r="D17" s="230" t="s">
        <v>14</v>
      </c>
      <c r="E17" s="230">
        <v>283.2980041504</v>
      </c>
      <c r="F17" s="231">
        <v>283.2980041504</v>
      </c>
      <c r="G17" s="230">
        <v>141.64900207519531</v>
      </c>
      <c r="H17" s="230">
        <v>88.530624389648438</v>
      </c>
    </row>
    <row r="18" spans="1:8" x14ac:dyDescent="0.2">
      <c r="A18" s="209" t="s">
        <v>102</v>
      </c>
      <c r="B18" s="230">
        <v>132.08560180660001</v>
      </c>
      <c r="C18" s="230" t="s">
        <v>14</v>
      </c>
      <c r="D18" s="230" t="s">
        <v>14</v>
      </c>
      <c r="E18" s="230">
        <v>1066.6017150878999</v>
      </c>
      <c r="F18" s="231">
        <v>1198.6873168945001</v>
      </c>
      <c r="G18" s="230">
        <v>930.65367889404297</v>
      </c>
      <c r="H18" s="230">
        <v>109.61083078384399</v>
      </c>
    </row>
    <row r="19" spans="1:8" x14ac:dyDescent="0.2">
      <c r="A19" s="209" t="s">
        <v>103</v>
      </c>
      <c r="B19" s="230" t="s">
        <v>14</v>
      </c>
      <c r="C19" s="230" t="s">
        <v>14</v>
      </c>
      <c r="D19" s="230" t="s">
        <v>14</v>
      </c>
      <c r="E19" s="230">
        <v>399.06201171880002</v>
      </c>
      <c r="F19" s="231">
        <v>399.06201171880002</v>
      </c>
      <c r="G19" s="230">
        <v>399.06201171875</v>
      </c>
      <c r="H19" s="230">
        <v>116.92738723754883</v>
      </c>
    </row>
    <row r="20" spans="1:8" x14ac:dyDescent="0.2">
      <c r="A20" s="209" t="s">
        <v>104</v>
      </c>
      <c r="B20" s="230" t="s">
        <v>14</v>
      </c>
      <c r="C20" s="230" t="s">
        <v>14</v>
      </c>
      <c r="D20" s="230" t="s">
        <v>14</v>
      </c>
      <c r="E20" s="230">
        <v>1010.1324691772001</v>
      </c>
      <c r="F20" s="231">
        <v>1010.1324691772001</v>
      </c>
      <c r="G20" s="230">
        <v>1010.1324691772461</v>
      </c>
      <c r="H20" s="230">
        <v>352.12558269500732</v>
      </c>
    </row>
    <row r="21" spans="1:8" x14ac:dyDescent="0.2">
      <c r="A21" s="209" t="s">
        <v>106</v>
      </c>
      <c r="B21" s="230" t="s">
        <v>14</v>
      </c>
      <c r="C21" s="230" t="s">
        <v>14</v>
      </c>
      <c r="D21" s="230" t="s">
        <v>14</v>
      </c>
      <c r="E21" s="230">
        <v>403.15658569340002</v>
      </c>
      <c r="F21" s="231">
        <v>403.15658569340002</v>
      </c>
      <c r="G21" s="230">
        <v>403.15658569335938</v>
      </c>
      <c r="H21" s="230">
        <v>75.59185791015625</v>
      </c>
    </row>
    <row r="22" spans="1:8" x14ac:dyDescent="0.2">
      <c r="A22" s="209" t="s">
        <v>107</v>
      </c>
      <c r="B22" s="230" t="s">
        <v>14</v>
      </c>
      <c r="C22" s="230">
        <v>205.29316711429999</v>
      </c>
      <c r="D22" s="230">
        <v>108.7300567627</v>
      </c>
      <c r="E22" s="230">
        <v>357.66740798950002</v>
      </c>
      <c r="F22" s="231">
        <v>671.69063186649998</v>
      </c>
      <c r="G22" s="230">
        <v>671.69063186645508</v>
      </c>
      <c r="H22" s="230">
        <v>128.54114246368408</v>
      </c>
    </row>
    <row r="23" spans="1:8" x14ac:dyDescent="0.2">
      <c r="A23" s="209" t="s">
        <v>110</v>
      </c>
      <c r="B23" s="230" t="s">
        <v>14</v>
      </c>
      <c r="C23" s="230" t="s">
        <v>14</v>
      </c>
      <c r="D23" s="230" t="s">
        <v>14</v>
      </c>
      <c r="E23" s="230">
        <v>150.95586776729999</v>
      </c>
      <c r="F23" s="231">
        <v>150.95586776729999</v>
      </c>
      <c r="G23" s="230">
        <v>150.95586776733398</v>
      </c>
      <c r="H23" s="230">
        <v>33.572285175323486</v>
      </c>
    </row>
    <row r="24" spans="1:8" x14ac:dyDescent="0.2">
      <c r="A24" s="209" t="s">
        <v>114</v>
      </c>
      <c r="B24" s="230" t="s">
        <v>14</v>
      </c>
      <c r="C24" s="230" t="s">
        <v>14</v>
      </c>
      <c r="D24" s="230">
        <v>296.13181304929998</v>
      </c>
      <c r="E24" s="230">
        <v>298.75205612180002</v>
      </c>
      <c r="F24" s="231">
        <v>594.88386917109995</v>
      </c>
      <c r="G24" s="230">
        <v>594.88386917114258</v>
      </c>
      <c r="H24" s="230">
        <v>97.040364265441895</v>
      </c>
    </row>
    <row r="25" spans="1:8" x14ac:dyDescent="0.2">
      <c r="A25" s="209" t="s">
        <v>115</v>
      </c>
      <c r="B25" s="230" t="s">
        <v>14</v>
      </c>
      <c r="C25" s="230" t="s">
        <v>14</v>
      </c>
      <c r="D25" s="230">
        <v>69.887039184599999</v>
      </c>
      <c r="E25" s="230" t="s">
        <v>14</v>
      </c>
      <c r="F25" s="231">
        <v>69.887039184599999</v>
      </c>
      <c r="G25" s="230">
        <v>69.887039184570313</v>
      </c>
      <c r="H25" s="230">
        <v>16.772890090942383</v>
      </c>
    </row>
    <row r="26" spans="1:8" x14ac:dyDescent="0.2">
      <c r="A26" s="209" t="s">
        <v>116</v>
      </c>
      <c r="B26" s="230">
        <v>132.08560180660001</v>
      </c>
      <c r="C26" s="230" t="s">
        <v>14</v>
      </c>
      <c r="D26" s="230" t="s">
        <v>14</v>
      </c>
      <c r="E26" s="230">
        <v>979.3345298767</v>
      </c>
      <c r="F26" s="231">
        <v>1111.4201316833</v>
      </c>
      <c r="G26" s="230">
        <v>799.8709831237793</v>
      </c>
      <c r="H26" s="230">
        <v>55.968066453933716</v>
      </c>
    </row>
    <row r="27" spans="1:8" x14ac:dyDescent="0.2">
      <c r="A27" s="209" t="s">
        <v>117</v>
      </c>
      <c r="B27" s="230" t="s">
        <v>14</v>
      </c>
      <c r="C27" s="230" t="s">
        <v>14</v>
      </c>
      <c r="D27" s="230" t="s">
        <v>14</v>
      </c>
      <c r="E27" s="230">
        <v>58.706630706799999</v>
      </c>
      <c r="F27" s="231">
        <v>58.706630706799999</v>
      </c>
      <c r="G27" s="230">
        <v>58.706630706787109</v>
      </c>
      <c r="H27" s="230">
        <v>6.2604751586914063</v>
      </c>
    </row>
    <row r="28" spans="1:8" x14ac:dyDescent="0.2">
      <c r="A28" s="209" t="s">
        <v>119</v>
      </c>
      <c r="B28" s="230" t="s">
        <v>14</v>
      </c>
      <c r="C28" s="230" t="s">
        <v>14</v>
      </c>
      <c r="D28" s="230" t="s">
        <v>14</v>
      </c>
      <c r="E28" s="230">
        <v>339.86778640749998</v>
      </c>
      <c r="F28" s="231">
        <v>339.86778640749998</v>
      </c>
      <c r="G28" s="230">
        <v>339.8677864074707</v>
      </c>
      <c r="H28" s="230">
        <v>169.93389320373535</v>
      </c>
    </row>
    <row r="29" spans="1:8" x14ac:dyDescent="0.2">
      <c r="A29" s="209" t="s">
        <v>120</v>
      </c>
      <c r="B29" s="230" t="s">
        <v>14</v>
      </c>
      <c r="C29" s="230" t="s">
        <v>14</v>
      </c>
      <c r="D29" s="230" t="s">
        <v>14</v>
      </c>
      <c r="E29" s="230">
        <v>18.171182632400001</v>
      </c>
      <c r="F29" s="231">
        <v>18.171182632400001</v>
      </c>
      <c r="G29" s="230">
        <v>18.171182632446289</v>
      </c>
      <c r="H29" s="230">
        <v>1.1357005834579468</v>
      </c>
    </row>
    <row r="30" spans="1:8" x14ac:dyDescent="0.2">
      <c r="A30" s="209" t="s">
        <v>121</v>
      </c>
      <c r="B30" s="230" t="s">
        <v>14</v>
      </c>
      <c r="C30" s="230" t="s">
        <v>14</v>
      </c>
      <c r="D30" s="230" t="s">
        <v>14</v>
      </c>
      <c r="E30" s="230">
        <v>930.62100219729996</v>
      </c>
      <c r="F30" s="231">
        <v>930.62100219729996</v>
      </c>
      <c r="G30" s="230">
        <v>779.43728637695313</v>
      </c>
      <c r="H30" s="230">
        <v>183.23206520080566</v>
      </c>
    </row>
    <row r="31" spans="1:8" x14ac:dyDescent="0.2">
      <c r="A31" s="209" t="s">
        <v>127</v>
      </c>
      <c r="B31" s="230" t="s">
        <v>14</v>
      </c>
      <c r="C31" s="230" t="s">
        <v>14</v>
      </c>
      <c r="D31" s="230" t="s">
        <v>14</v>
      </c>
      <c r="E31" s="230">
        <v>222.1868515015</v>
      </c>
      <c r="F31" s="231">
        <v>222.1868515015</v>
      </c>
      <c r="G31" s="230">
        <v>222.18685150146484</v>
      </c>
      <c r="H31" s="230">
        <v>7.1099791526794434</v>
      </c>
    </row>
    <row r="32" spans="1:8" x14ac:dyDescent="0.2">
      <c r="A32" s="209" t="s">
        <v>128</v>
      </c>
      <c r="B32" s="230">
        <v>122.6145477295</v>
      </c>
      <c r="C32" s="230" t="s">
        <v>14</v>
      </c>
      <c r="D32" s="230">
        <v>76.095802307100001</v>
      </c>
      <c r="E32" s="230">
        <v>1375.5508165358999</v>
      </c>
      <c r="F32" s="231">
        <v>1574.2611665725999</v>
      </c>
      <c r="G32" s="230">
        <v>1574.2611665725708</v>
      </c>
      <c r="H32" s="230">
        <v>244.34339767694473</v>
      </c>
    </row>
    <row r="33" spans="1:45" x14ac:dyDescent="0.2">
      <c r="A33" s="209" t="s">
        <v>129</v>
      </c>
      <c r="B33" s="230" t="s">
        <v>14</v>
      </c>
      <c r="C33" s="230" t="s">
        <v>14</v>
      </c>
      <c r="D33" s="230" t="s">
        <v>14</v>
      </c>
      <c r="E33" s="230">
        <v>276.3152770996</v>
      </c>
      <c r="F33" s="231">
        <v>276.3152770996</v>
      </c>
      <c r="G33" s="230">
        <v>276.31527709960938</v>
      </c>
      <c r="H33" s="230">
        <v>76.263015747070313</v>
      </c>
    </row>
    <row r="34" spans="1:45" x14ac:dyDescent="0.2">
      <c r="A34" s="209" t="s">
        <v>131</v>
      </c>
      <c r="B34" s="230" t="s">
        <v>14</v>
      </c>
      <c r="C34" s="230" t="s">
        <v>14</v>
      </c>
      <c r="D34" s="230">
        <v>651.31457519529999</v>
      </c>
      <c r="E34" s="230">
        <v>802.45772075649995</v>
      </c>
      <c r="F34" s="231">
        <v>1453.7722959518001</v>
      </c>
      <c r="G34" s="230">
        <v>1453.7722959518433</v>
      </c>
      <c r="H34" s="230">
        <v>334.67415577173233</v>
      </c>
    </row>
    <row r="35" spans="1:45" x14ac:dyDescent="0.2">
      <c r="A35" s="209" t="s">
        <v>132</v>
      </c>
      <c r="B35" s="230" t="s">
        <v>14</v>
      </c>
      <c r="C35" s="230" t="s">
        <v>14</v>
      </c>
      <c r="D35" s="230" t="s">
        <v>14</v>
      </c>
      <c r="E35" s="230">
        <v>1295.5433044434001</v>
      </c>
      <c r="F35" s="231">
        <v>1295.5433044434001</v>
      </c>
      <c r="G35" s="230">
        <v>1211.6781692504883</v>
      </c>
      <c r="H35" s="230">
        <v>236.9837384223938</v>
      </c>
    </row>
    <row r="36" spans="1:45" x14ac:dyDescent="0.2">
      <c r="A36" s="209" t="s">
        <v>133</v>
      </c>
      <c r="B36" s="230" t="s">
        <v>14</v>
      </c>
      <c r="C36" s="230" t="s">
        <v>14</v>
      </c>
      <c r="D36" s="230" t="s">
        <v>14</v>
      </c>
      <c r="E36" s="230">
        <v>44.7278404236</v>
      </c>
      <c r="F36" s="231">
        <v>44.7278404236</v>
      </c>
      <c r="G36" s="230">
        <v>44.727840423583984</v>
      </c>
      <c r="H36" s="230">
        <v>1.6772958040237427</v>
      </c>
    </row>
    <row r="37" spans="1:45" x14ac:dyDescent="0.2">
      <c r="A37" s="209" t="s">
        <v>134</v>
      </c>
      <c r="B37" s="230" t="s">
        <v>14</v>
      </c>
      <c r="C37" s="230" t="s">
        <v>14</v>
      </c>
      <c r="D37" s="230" t="s">
        <v>14</v>
      </c>
      <c r="E37" s="230">
        <v>354.42727279659999</v>
      </c>
      <c r="F37" s="231">
        <v>354.42727279659999</v>
      </c>
      <c r="G37" s="230">
        <v>354.42727279663086</v>
      </c>
      <c r="H37" s="230">
        <v>88.606818199157715</v>
      </c>
    </row>
    <row r="38" spans="1:45" x14ac:dyDescent="0.2">
      <c r="A38" s="209" t="s">
        <v>135</v>
      </c>
      <c r="B38" s="230" t="s">
        <v>14</v>
      </c>
      <c r="C38" s="230" t="s">
        <v>14</v>
      </c>
      <c r="D38" s="230">
        <v>207.92976379390001</v>
      </c>
      <c r="E38" s="230">
        <v>99.894126892100005</v>
      </c>
      <c r="F38" s="231">
        <v>307.82389068600003</v>
      </c>
      <c r="G38" s="230">
        <v>307.82389068603516</v>
      </c>
      <c r="H38" s="230">
        <v>39.528614044189453</v>
      </c>
    </row>
    <row r="39" spans="1:45" s="234" customFormat="1" ht="3.75" customHeight="1" x14ac:dyDescent="0.2">
      <c r="A39" s="212"/>
      <c r="B39" s="232"/>
      <c r="C39" s="232"/>
      <c r="D39" s="232"/>
      <c r="E39" s="232"/>
      <c r="F39" s="233"/>
      <c r="G39" s="232"/>
      <c r="H39" s="232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</row>
    <row r="40" spans="1:45" s="234" customFormat="1" ht="15" customHeight="1" x14ac:dyDescent="0.2">
      <c r="A40" s="764" t="s">
        <v>137</v>
      </c>
      <c r="B40" s="766">
        <v>509.40029907220003</v>
      </c>
      <c r="C40" s="766">
        <v>205.29316711429999</v>
      </c>
      <c r="D40" s="766">
        <v>2233.6739730834001</v>
      </c>
      <c r="E40" s="766">
        <v>18646.246196746702</v>
      </c>
      <c r="F40" s="766">
        <v>21594.613636016795</v>
      </c>
      <c r="G40" s="766" t="s">
        <v>14</v>
      </c>
      <c r="H40" s="766">
        <v>6322.908959031105</v>
      </c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</row>
    <row r="41" spans="1:45" s="203" customFormat="1" x14ac:dyDescent="0.2"/>
    <row r="42" spans="1:45" s="203" customFormat="1" x14ac:dyDescent="0.2"/>
    <row r="43" spans="1:45" s="203" customFormat="1" x14ac:dyDescent="0.2"/>
    <row r="44" spans="1:45" s="203" customFormat="1" x14ac:dyDescent="0.2"/>
    <row r="45" spans="1:45" s="203" customFormat="1" x14ac:dyDescent="0.2"/>
    <row r="46" spans="1:45" s="203" customFormat="1" x14ac:dyDescent="0.2"/>
    <row r="47" spans="1:45" s="203" customFormat="1" x14ac:dyDescent="0.2"/>
    <row r="48" spans="1:45" s="203" customFormat="1" x14ac:dyDescent="0.2"/>
    <row r="49" s="203" customFormat="1" x14ac:dyDescent="0.2"/>
  </sheetData>
  <mergeCells count="1">
    <mergeCell ref="B3:E3"/>
  </mergeCells>
  <pageMargins left="0.7" right="0.7" top="0.75" bottom="0.75" header="0.3" footer="0.3"/>
  <pageSetup orientation="portrait" horizontalDpi="90" verticalDpi="9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0.59999389629810485"/>
  </sheetPr>
  <dimension ref="A1:AY66"/>
  <sheetViews>
    <sheetView showGridLines="0" workbookViewId="0">
      <selection activeCell="O1" sqref="O1"/>
    </sheetView>
  </sheetViews>
  <sheetFormatPr defaultRowHeight="12.75" x14ac:dyDescent="0.2"/>
  <cols>
    <col min="1" max="1" width="39.140625" style="224" customWidth="1"/>
    <col min="2" max="2" width="11.140625" style="224" customWidth="1"/>
    <col min="3" max="3" width="10.7109375" style="224" bestFit="1" customWidth="1"/>
    <col min="4" max="4" width="6.85546875" style="224" bestFit="1" customWidth="1"/>
    <col min="5" max="5" width="9.7109375" style="224" bestFit="1" customWidth="1"/>
    <col min="6" max="6" width="10.7109375" style="224" customWidth="1"/>
    <col min="7" max="7" width="7.7109375" style="224" customWidth="1"/>
    <col min="8" max="8" width="10.28515625" style="224" bestFit="1" customWidth="1"/>
    <col min="9" max="9" width="13.28515625" style="224" bestFit="1" customWidth="1"/>
    <col min="10" max="10" width="9.42578125" style="224" bestFit="1" customWidth="1"/>
    <col min="11" max="11" width="7.7109375" style="224" customWidth="1"/>
    <col min="12" max="12" width="11.28515625" style="224" bestFit="1" customWidth="1"/>
    <col min="13" max="13" width="11.140625" style="224" bestFit="1" customWidth="1"/>
    <col min="14" max="14" width="10" style="224" bestFit="1" customWidth="1"/>
    <col min="15" max="51" width="12.7109375" style="203" customWidth="1"/>
    <col min="52" max="55" width="12.7109375" style="224" customWidth="1"/>
    <col min="56" max="16384" width="9.140625" style="224"/>
  </cols>
  <sheetData>
    <row r="1" spans="1:51" s="194" customFormat="1" ht="15" customHeight="1" x14ac:dyDescent="0.25">
      <c r="A1" s="193" t="s">
        <v>534</v>
      </c>
    </row>
    <row r="2" spans="1:51" s="196" customFormat="1" ht="15" customHeight="1" x14ac:dyDescent="0.25">
      <c r="A2" s="195"/>
    </row>
    <row r="3" spans="1:51" s="196" customFormat="1" ht="15" customHeight="1" x14ac:dyDescent="0.25">
      <c r="A3" s="197"/>
      <c r="B3" s="907" t="s">
        <v>242</v>
      </c>
      <c r="C3" s="907"/>
      <c r="D3" s="907"/>
      <c r="E3" s="907"/>
      <c r="F3" s="907"/>
      <c r="G3" s="907"/>
      <c r="H3" s="907"/>
      <c r="I3" s="907"/>
      <c r="J3" s="907"/>
      <c r="K3" s="907"/>
      <c r="L3" s="225"/>
      <c r="M3" s="225"/>
      <c r="N3" s="198"/>
    </row>
    <row r="4" spans="1:51" s="196" customFormat="1" ht="6" customHeight="1" x14ac:dyDescent="0.25">
      <c r="A4" s="199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1"/>
      <c r="M4" s="201"/>
      <c r="N4" s="202"/>
    </row>
    <row r="5" spans="1:51" s="38" customFormat="1" ht="36" customHeight="1" thickBot="1" x14ac:dyDescent="0.25">
      <c r="A5" s="762" t="s">
        <v>243</v>
      </c>
      <c r="B5" s="763" t="s">
        <v>257</v>
      </c>
      <c r="C5" s="763" t="s">
        <v>258</v>
      </c>
      <c r="D5" s="763" t="s">
        <v>254</v>
      </c>
      <c r="E5" s="763" t="s">
        <v>245</v>
      </c>
      <c r="F5" s="763" t="s">
        <v>398</v>
      </c>
      <c r="G5" s="763" t="s">
        <v>259</v>
      </c>
      <c r="H5" s="763" t="s">
        <v>401</v>
      </c>
      <c r="I5" s="763" t="s">
        <v>246</v>
      </c>
      <c r="J5" s="763" t="s">
        <v>408</v>
      </c>
      <c r="K5" s="763" t="s">
        <v>409</v>
      </c>
      <c r="L5" s="763" t="s">
        <v>247</v>
      </c>
      <c r="M5" s="763" t="s">
        <v>248</v>
      </c>
      <c r="N5" s="763" t="s">
        <v>249</v>
      </c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 t="s">
        <v>256</v>
      </c>
      <c r="AY5" s="8"/>
    </row>
    <row r="6" spans="1:51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8"/>
    </row>
    <row r="7" spans="1:51" s="238" customFormat="1" ht="19.5" customHeight="1" x14ac:dyDescent="0.3">
      <c r="A7" s="852" t="s">
        <v>250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1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</row>
    <row r="8" spans="1:51" s="239" customFormat="1" ht="3.75" customHeight="1" x14ac:dyDescent="0.2">
      <c r="A8" s="219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3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</row>
    <row r="9" spans="1:51" x14ac:dyDescent="0.2">
      <c r="A9" s="209" t="s">
        <v>147</v>
      </c>
      <c r="B9" s="230" t="s">
        <v>14</v>
      </c>
      <c r="C9" s="230" t="s">
        <v>14</v>
      </c>
      <c r="D9" s="230" t="s">
        <v>14</v>
      </c>
      <c r="E9" s="230" t="s">
        <v>14</v>
      </c>
      <c r="F9" s="230">
        <v>468.99657630920001</v>
      </c>
      <c r="G9" s="230" t="s">
        <v>14</v>
      </c>
      <c r="H9" s="230" t="s">
        <v>14</v>
      </c>
      <c r="I9" s="230" t="s">
        <v>14</v>
      </c>
      <c r="J9" s="230" t="s">
        <v>14</v>
      </c>
      <c r="K9" s="230" t="s">
        <v>14</v>
      </c>
      <c r="L9" s="231">
        <v>468.99657630920001</v>
      </c>
      <c r="M9" s="230">
        <v>468.9965763092041</v>
      </c>
      <c r="N9" s="230">
        <v>224.32463455200195</v>
      </c>
    </row>
    <row r="10" spans="1:51" x14ac:dyDescent="0.2">
      <c r="A10" s="209" t="s">
        <v>148</v>
      </c>
      <c r="B10" s="230" t="s">
        <v>14</v>
      </c>
      <c r="C10" s="230" t="s">
        <v>14</v>
      </c>
      <c r="D10" s="230" t="s">
        <v>14</v>
      </c>
      <c r="E10" s="230" t="s">
        <v>14</v>
      </c>
      <c r="F10" s="230">
        <v>222.4251384735</v>
      </c>
      <c r="G10" s="230" t="s">
        <v>14</v>
      </c>
      <c r="H10" s="230" t="s">
        <v>14</v>
      </c>
      <c r="I10" s="230" t="s">
        <v>14</v>
      </c>
      <c r="J10" s="230" t="s">
        <v>14</v>
      </c>
      <c r="K10" s="230" t="s">
        <v>14</v>
      </c>
      <c r="L10" s="231">
        <v>222.4251384735</v>
      </c>
      <c r="M10" s="230">
        <v>222.42513847351074</v>
      </c>
      <c r="N10" s="230">
        <v>16.319530785083771</v>
      </c>
    </row>
    <row r="11" spans="1:51" x14ac:dyDescent="0.2">
      <c r="A11" s="209" t="s">
        <v>149</v>
      </c>
      <c r="B11" s="230" t="s">
        <v>14</v>
      </c>
      <c r="C11" s="230" t="s">
        <v>14</v>
      </c>
      <c r="D11" s="230" t="s">
        <v>14</v>
      </c>
      <c r="E11" s="230" t="s">
        <v>14</v>
      </c>
      <c r="F11" s="230">
        <v>522.50994682309999</v>
      </c>
      <c r="G11" s="230" t="s">
        <v>14</v>
      </c>
      <c r="H11" s="230" t="s">
        <v>14</v>
      </c>
      <c r="I11" s="230">
        <v>44.901229858400001</v>
      </c>
      <c r="J11" s="230" t="s">
        <v>14</v>
      </c>
      <c r="K11" s="230" t="s">
        <v>14</v>
      </c>
      <c r="L11" s="231">
        <v>567.41117668150002</v>
      </c>
      <c r="M11" s="230">
        <v>567.41117668151855</v>
      </c>
      <c r="N11" s="230">
        <v>83.234676361083984</v>
      </c>
    </row>
    <row r="12" spans="1:51" x14ac:dyDescent="0.2">
      <c r="A12" s="209" t="s">
        <v>155</v>
      </c>
      <c r="B12" s="230" t="s">
        <v>14</v>
      </c>
      <c r="C12" s="230" t="s">
        <v>14</v>
      </c>
      <c r="D12" s="230" t="s">
        <v>14</v>
      </c>
      <c r="E12" s="230" t="s">
        <v>14</v>
      </c>
      <c r="F12" s="230">
        <v>271.90850067140002</v>
      </c>
      <c r="G12" s="230" t="s">
        <v>14</v>
      </c>
      <c r="H12" s="230" t="s">
        <v>14</v>
      </c>
      <c r="I12" s="230" t="s">
        <v>14</v>
      </c>
      <c r="J12" s="230" t="s">
        <v>14</v>
      </c>
      <c r="K12" s="230" t="s">
        <v>14</v>
      </c>
      <c r="L12" s="231">
        <v>271.90850067140002</v>
      </c>
      <c r="M12" s="230">
        <v>271.90850067138672</v>
      </c>
      <c r="N12" s="230">
        <v>27.981050848960876</v>
      </c>
    </row>
    <row r="13" spans="1:51" x14ac:dyDescent="0.2">
      <c r="A13" s="209" t="s">
        <v>156</v>
      </c>
      <c r="B13" s="230" t="s">
        <v>14</v>
      </c>
      <c r="C13" s="230">
        <v>151.3344116211</v>
      </c>
      <c r="D13" s="230" t="s">
        <v>14</v>
      </c>
      <c r="E13" s="230" t="s">
        <v>14</v>
      </c>
      <c r="F13" s="230">
        <v>3174.1106595993001</v>
      </c>
      <c r="G13" s="230" t="s">
        <v>14</v>
      </c>
      <c r="H13" s="230" t="s">
        <v>14</v>
      </c>
      <c r="I13" s="230" t="s">
        <v>14</v>
      </c>
      <c r="J13" s="230" t="s">
        <v>14</v>
      </c>
      <c r="K13" s="230" t="s">
        <v>14</v>
      </c>
      <c r="L13" s="231">
        <v>3325.4450712204002</v>
      </c>
      <c r="M13" s="230">
        <v>3325.4450712203979</v>
      </c>
      <c r="N13" s="230">
        <v>28.441274911165237</v>
      </c>
    </row>
    <row r="14" spans="1:51" x14ac:dyDescent="0.2">
      <c r="A14" s="209" t="s">
        <v>159</v>
      </c>
      <c r="B14" s="230" t="s">
        <v>14</v>
      </c>
      <c r="C14" s="230" t="s">
        <v>14</v>
      </c>
      <c r="D14" s="230" t="s">
        <v>14</v>
      </c>
      <c r="E14" s="230" t="s">
        <v>14</v>
      </c>
      <c r="F14" s="230">
        <v>207.93092346189999</v>
      </c>
      <c r="G14" s="230" t="s">
        <v>14</v>
      </c>
      <c r="H14" s="230" t="s">
        <v>14</v>
      </c>
      <c r="I14" s="230" t="s">
        <v>14</v>
      </c>
      <c r="J14" s="230" t="s">
        <v>14</v>
      </c>
      <c r="K14" s="230" t="s">
        <v>14</v>
      </c>
      <c r="L14" s="231">
        <v>207.93092346189999</v>
      </c>
      <c r="M14" s="230">
        <v>207.93092346191406</v>
      </c>
      <c r="N14" s="230">
        <v>149.71026611328125</v>
      </c>
    </row>
    <row r="15" spans="1:51" x14ac:dyDescent="0.2">
      <c r="A15" s="209" t="s">
        <v>162</v>
      </c>
      <c r="B15" s="230" t="s">
        <v>14</v>
      </c>
      <c r="C15" s="230" t="s">
        <v>14</v>
      </c>
      <c r="D15" s="230" t="s">
        <v>14</v>
      </c>
      <c r="E15" s="230" t="s">
        <v>14</v>
      </c>
      <c r="F15" s="230">
        <v>4226.0166587829999</v>
      </c>
      <c r="G15" s="230" t="s">
        <v>14</v>
      </c>
      <c r="H15" s="230" t="s">
        <v>14</v>
      </c>
      <c r="I15" s="230" t="s">
        <v>14</v>
      </c>
      <c r="J15" s="230" t="s">
        <v>14</v>
      </c>
      <c r="K15" s="230" t="s">
        <v>14</v>
      </c>
      <c r="L15" s="231">
        <v>4226.0166587829999</v>
      </c>
      <c r="M15" s="230">
        <v>4226.016658782959</v>
      </c>
      <c r="N15" s="230">
        <v>642.68002653121948</v>
      </c>
    </row>
    <row r="16" spans="1:51" x14ac:dyDescent="0.2">
      <c r="A16" s="209" t="s">
        <v>163</v>
      </c>
      <c r="B16" s="230" t="s">
        <v>14</v>
      </c>
      <c r="C16" s="230">
        <v>40.5838012695</v>
      </c>
      <c r="D16" s="230" t="s">
        <v>14</v>
      </c>
      <c r="E16" s="230" t="s">
        <v>14</v>
      </c>
      <c r="F16" s="230">
        <v>740.35630035400004</v>
      </c>
      <c r="G16" s="230" t="s">
        <v>14</v>
      </c>
      <c r="H16" s="230" t="s">
        <v>14</v>
      </c>
      <c r="I16" s="230" t="s">
        <v>14</v>
      </c>
      <c r="J16" s="230" t="s">
        <v>14</v>
      </c>
      <c r="K16" s="230" t="s">
        <v>14</v>
      </c>
      <c r="L16" s="231">
        <v>780.94010162350003</v>
      </c>
      <c r="M16" s="230">
        <v>780.94010162353516</v>
      </c>
      <c r="N16" s="230">
        <v>72.674982309341431</v>
      </c>
    </row>
    <row r="17" spans="1:51" x14ac:dyDescent="0.2">
      <c r="A17" s="209" t="s">
        <v>166</v>
      </c>
      <c r="B17" s="230">
        <v>122.6145477295</v>
      </c>
      <c r="C17" s="230" t="s">
        <v>14</v>
      </c>
      <c r="D17" s="230">
        <v>554.73146438599997</v>
      </c>
      <c r="E17" s="230">
        <v>4084.5699844360001</v>
      </c>
      <c r="F17" s="230">
        <v>962.20105743409999</v>
      </c>
      <c r="G17" s="230" t="s">
        <v>14</v>
      </c>
      <c r="H17" s="230">
        <v>970.04409027099996</v>
      </c>
      <c r="I17" s="230" t="s">
        <v>14</v>
      </c>
      <c r="J17" s="230">
        <v>40.5838012695</v>
      </c>
      <c r="K17" s="230" t="s">
        <v>14</v>
      </c>
      <c r="L17" s="231">
        <v>6734.7449455261003</v>
      </c>
      <c r="M17" s="230">
        <v>6261.6535377502441</v>
      </c>
      <c r="N17" s="230">
        <v>6462.3779058456421</v>
      </c>
    </row>
    <row r="18" spans="1:51" x14ac:dyDescent="0.2">
      <c r="A18" s="209" t="s">
        <v>170</v>
      </c>
      <c r="B18" s="230" t="s">
        <v>14</v>
      </c>
      <c r="C18" s="230" t="s">
        <v>14</v>
      </c>
      <c r="D18" s="230" t="s">
        <v>14</v>
      </c>
      <c r="E18" s="230" t="s">
        <v>14</v>
      </c>
      <c r="F18" s="230">
        <v>385.17749977109997</v>
      </c>
      <c r="G18" s="230" t="s">
        <v>14</v>
      </c>
      <c r="H18" s="230" t="s">
        <v>14</v>
      </c>
      <c r="I18" s="230" t="s">
        <v>14</v>
      </c>
      <c r="J18" s="230" t="s">
        <v>14</v>
      </c>
      <c r="K18" s="230" t="s">
        <v>14</v>
      </c>
      <c r="L18" s="231">
        <v>385.17749977109997</v>
      </c>
      <c r="M18" s="230">
        <v>385.17749977111816</v>
      </c>
      <c r="N18" s="230">
        <v>613.51165771484375</v>
      </c>
    </row>
    <row r="19" spans="1:51" x14ac:dyDescent="0.2">
      <c r="A19" s="209" t="s">
        <v>171</v>
      </c>
      <c r="B19" s="230" t="s">
        <v>14</v>
      </c>
      <c r="C19" s="230" t="s">
        <v>14</v>
      </c>
      <c r="D19" s="230" t="s">
        <v>14</v>
      </c>
      <c r="E19" s="230" t="s">
        <v>14</v>
      </c>
      <c r="F19" s="230">
        <v>1079.6432876587</v>
      </c>
      <c r="G19" s="230" t="s">
        <v>14</v>
      </c>
      <c r="H19" s="230" t="s">
        <v>14</v>
      </c>
      <c r="I19" s="230" t="s">
        <v>14</v>
      </c>
      <c r="J19" s="230" t="s">
        <v>14</v>
      </c>
      <c r="K19" s="230" t="s">
        <v>14</v>
      </c>
      <c r="L19" s="231">
        <v>1079.6432876587</v>
      </c>
      <c r="M19" s="230">
        <v>1079.6432876586914</v>
      </c>
      <c r="N19" s="230">
        <v>321.64058589935303</v>
      </c>
    </row>
    <row r="20" spans="1:51" x14ac:dyDescent="0.2">
      <c r="A20" s="209" t="s">
        <v>175</v>
      </c>
      <c r="B20" s="230" t="s">
        <v>14</v>
      </c>
      <c r="C20" s="230">
        <v>90.838645935100004</v>
      </c>
      <c r="D20" s="230" t="s">
        <v>14</v>
      </c>
      <c r="E20" s="230" t="s">
        <v>14</v>
      </c>
      <c r="F20" s="230">
        <v>2025.1594829559001</v>
      </c>
      <c r="G20" s="230" t="s">
        <v>14</v>
      </c>
      <c r="H20" s="230" t="s">
        <v>14</v>
      </c>
      <c r="I20" s="230" t="s">
        <v>14</v>
      </c>
      <c r="J20" s="230" t="s">
        <v>14</v>
      </c>
      <c r="K20" s="230" t="s">
        <v>14</v>
      </c>
      <c r="L20" s="231">
        <v>2115.9981288909999</v>
      </c>
      <c r="M20" s="230">
        <v>2115.9981288909912</v>
      </c>
      <c r="N20" s="230">
        <v>10.773499727249146</v>
      </c>
    </row>
    <row r="21" spans="1:51" x14ac:dyDescent="0.2">
      <c r="A21" s="209" t="s">
        <v>176</v>
      </c>
      <c r="B21" s="230" t="s">
        <v>14</v>
      </c>
      <c r="C21" s="230">
        <v>191.91821289059999</v>
      </c>
      <c r="D21" s="230" t="s">
        <v>14</v>
      </c>
      <c r="E21" s="230" t="s">
        <v>14</v>
      </c>
      <c r="F21" s="230">
        <v>406.21408462519997</v>
      </c>
      <c r="G21" s="230" t="s">
        <v>14</v>
      </c>
      <c r="H21" s="230" t="s">
        <v>14</v>
      </c>
      <c r="I21" s="230" t="s">
        <v>14</v>
      </c>
      <c r="J21" s="230" t="s">
        <v>14</v>
      </c>
      <c r="K21" s="230" t="s">
        <v>14</v>
      </c>
      <c r="L21" s="231">
        <v>598.13229751589995</v>
      </c>
      <c r="M21" s="230">
        <v>598.13229751586914</v>
      </c>
      <c r="N21" s="230">
        <v>15.978353768587112</v>
      </c>
    </row>
    <row r="22" spans="1:51" x14ac:dyDescent="0.2">
      <c r="A22" s="209" t="s">
        <v>177</v>
      </c>
      <c r="B22" s="230" t="s">
        <v>14</v>
      </c>
      <c r="C22" s="230" t="s">
        <v>14</v>
      </c>
      <c r="D22" s="230" t="s">
        <v>14</v>
      </c>
      <c r="E22" s="230" t="s">
        <v>14</v>
      </c>
      <c r="F22" s="230">
        <v>5202.7134284972999</v>
      </c>
      <c r="G22" s="230" t="s">
        <v>14</v>
      </c>
      <c r="H22" s="230" t="s">
        <v>14</v>
      </c>
      <c r="I22" s="230" t="s">
        <v>14</v>
      </c>
      <c r="J22" s="230" t="s">
        <v>14</v>
      </c>
      <c r="K22" s="230" t="s">
        <v>14</v>
      </c>
      <c r="L22" s="231">
        <v>5202.7134284972999</v>
      </c>
      <c r="M22" s="230">
        <v>5202.7134284973145</v>
      </c>
      <c r="N22" s="230">
        <v>54.601770266890526</v>
      </c>
    </row>
    <row r="23" spans="1:51" x14ac:dyDescent="0.2">
      <c r="A23" s="209" t="s">
        <v>178</v>
      </c>
      <c r="B23" s="230" t="s">
        <v>14</v>
      </c>
      <c r="C23" s="230" t="s">
        <v>14</v>
      </c>
      <c r="D23" s="230" t="s">
        <v>14</v>
      </c>
      <c r="E23" s="230" t="s">
        <v>14</v>
      </c>
      <c r="F23" s="230" t="s">
        <v>14</v>
      </c>
      <c r="G23" s="230">
        <v>69.887039184599999</v>
      </c>
      <c r="H23" s="230" t="s">
        <v>14</v>
      </c>
      <c r="I23" s="230" t="s">
        <v>14</v>
      </c>
      <c r="J23" s="230" t="s">
        <v>14</v>
      </c>
      <c r="K23" s="230" t="s">
        <v>14</v>
      </c>
      <c r="L23" s="231">
        <v>69.887039184599999</v>
      </c>
      <c r="M23" s="230">
        <v>69.887039184570313</v>
      </c>
      <c r="N23" s="230">
        <v>92.250892639160156</v>
      </c>
    </row>
    <row r="24" spans="1:51" x14ac:dyDescent="0.2">
      <c r="A24" s="209" t="s">
        <v>180</v>
      </c>
      <c r="B24" s="230" t="s">
        <v>14</v>
      </c>
      <c r="C24" s="230" t="s">
        <v>14</v>
      </c>
      <c r="D24" s="230" t="s">
        <v>14</v>
      </c>
      <c r="E24" s="230" t="s">
        <v>14</v>
      </c>
      <c r="F24" s="230">
        <v>592.70066070559994</v>
      </c>
      <c r="G24" s="230" t="s">
        <v>14</v>
      </c>
      <c r="H24" s="230" t="s">
        <v>14</v>
      </c>
      <c r="I24" s="230" t="s">
        <v>14</v>
      </c>
      <c r="J24" s="230" t="s">
        <v>14</v>
      </c>
      <c r="K24" s="230">
        <v>489.90356445309999</v>
      </c>
      <c r="L24" s="231">
        <v>1082.6042251587</v>
      </c>
      <c r="M24" s="230">
        <v>1082.6042251586914</v>
      </c>
      <c r="N24" s="230">
        <v>65.130039632320404</v>
      </c>
    </row>
    <row r="25" spans="1:51" x14ac:dyDescent="0.2">
      <c r="A25" s="209" t="s">
        <v>186</v>
      </c>
      <c r="B25" s="230" t="s">
        <v>14</v>
      </c>
      <c r="C25" s="230" t="s">
        <v>14</v>
      </c>
      <c r="D25" s="230" t="s">
        <v>14</v>
      </c>
      <c r="E25" s="230" t="s">
        <v>14</v>
      </c>
      <c r="F25" s="230">
        <v>1323.3504714966</v>
      </c>
      <c r="G25" s="230" t="s">
        <v>14</v>
      </c>
      <c r="H25" s="230" t="s">
        <v>14</v>
      </c>
      <c r="I25" s="230" t="s">
        <v>14</v>
      </c>
      <c r="J25" s="230" t="s">
        <v>14</v>
      </c>
      <c r="K25" s="230" t="s">
        <v>14</v>
      </c>
      <c r="L25" s="231">
        <v>1323.3504714966</v>
      </c>
      <c r="M25" s="230">
        <v>1323.350471496582</v>
      </c>
      <c r="N25" s="230">
        <v>39.056353569030762</v>
      </c>
    </row>
    <row r="26" spans="1:51" x14ac:dyDescent="0.2">
      <c r="A26" s="209" t="s">
        <v>187</v>
      </c>
      <c r="B26" s="230" t="s">
        <v>14</v>
      </c>
      <c r="C26" s="230" t="s">
        <v>14</v>
      </c>
      <c r="D26" s="230" t="s">
        <v>14</v>
      </c>
      <c r="E26" s="230" t="s">
        <v>14</v>
      </c>
      <c r="F26" s="230">
        <v>425.3090209961</v>
      </c>
      <c r="G26" s="230" t="s">
        <v>14</v>
      </c>
      <c r="H26" s="230" t="s">
        <v>14</v>
      </c>
      <c r="I26" s="230" t="s">
        <v>14</v>
      </c>
      <c r="J26" s="230" t="s">
        <v>14</v>
      </c>
      <c r="K26" s="230" t="s">
        <v>14</v>
      </c>
      <c r="L26" s="231">
        <v>425.3090209961</v>
      </c>
      <c r="M26" s="230">
        <v>425.30902099609375</v>
      </c>
      <c r="N26" s="230">
        <v>630.585693359375</v>
      </c>
    </row>
    <row r="27" spans="1:51" s="234" customFormat="1" ht="3.75" customHeight="1" x14ac:dyDescent="0.2">
      <c r="A27" s="21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3"/>
      <c r="M27" s="232"/>
      <c r="N27" s="232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</row>
    <row r="28" spans="1:51" s="234" customFormat="1" ht="15" customHeight="1" x14ac:dyDescent="0.2">
      <c r="A28" s="764" t="s">
        <v>188</v>
      </c>
      <c r="B28" s="766">
        <v>122.6145477295</v>
      </c>
      <c r="C28" s="766">
        <v>474.67507171629995</v>
      </c>
      <c r="D28" s="766">
        <v>554.73146438599997</v>
      </c>
      <c r="E28" s="766">
        <v>4084.5699844360001</v>
      </c>
      <c r="F28" s="766">
        <v>22236.723698616002</v>
      </c>
      <c r="G28" s="766">
        <v>69.887039184599999</v>
      </c>
      <c r="H28" s="766">
        <v>970.04409027099996</v>
      </c>
      <c r="I28" s="766">
        <v>44.901229858400001</v>
      </c>
      <c r="J28" s="766">
        <v>40.5838012695</v>
      </c>
      <c r="K28" s="766">
        <v>489.90356445309999</v>
      </c>
      <c r="L28" s="766">
        <v>29088.634491920497</v>
      </c>
      <c r="M28" s="766" t="s">
        <v>14</v>
      </c>
      <c r="N28" s="766">
        <v>9551.27319483459</v>
      </c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</row>
    <row r="29" spans="1:51" s="203" customFormat="1" x14ac:dyDescent="0.2"/>
    <row r="30" spans="1:51" s="203" customFormat="1" x14ac:dyDescent="0.2"/>
    <row r="31" spans="1:51" s="203" customFormat="1" x14ac:dyDescent="0.2"/>
    <row r="32" spans="1:51" s="203" customFormat="1" x14ac:dyDescent="0.2"/>
    <row r="33" s="203" customFormat="1" x14ac:dyDescent="0.2"/>
    <row r="34" s="203" customFormat="1" x14ac:dyDescent="0.2"/>
    <row r="35" s="203" customFormat="1" x14ac:dyDescent="0.2"/>
    <row r="36" s="203" customFormat="1" x14ac:dyDescent="0.2"/>
    <row r="37" s="203" customFormat="1" x14ac:dyDescent="0.2"/>
    <row r="38" s="203" customFormat="1" x14ac:dyDescent="0.2"/>
    <row r="39" s="203" customFormat="1" x14ac:dyDescent="0.2"/>
    <row r="40" s="203" customFormat="1" x14ac:dyDescent="0.2"/>
    <row r="41" s="203" customFormat="1" x14ac:dyDescent="0.2"/>
    <row r="42" s="203" customFormat="1" x14ac:dyDescent="0.2"/>
    <row r="43" s="203" customFormat="1" x14ac:dyDescent="0.2"/>
    <row r="44" s="203" customFormat="1" x14ac:dyDescent="0.2"/>
    <row r="45" s="203" customFormat="1" x14ac:dyDescent="0.2"/>
    <row r="46" s="203" customFormat="1" x14ac:dyDescent="0.2"/>
    <row r="47" s="203" customFormat="1" x14ac:dyDescent="0.2"/>
    <row r="48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</sheetData>
  <mergeCells count="1">
    <mergeCell ref="B3:K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0.59999389629810485"/>
  </sheetPr>
  <dimension ref="A1:AU81"/>
  <sheetViews>
    <sheetView showGridLines="0" workbookViewId="0">
      <selection activeCell="K1" sqref="K1"/>
    </sheetView>
  </sheetViews>
  <sheetFormatPr defaultRowHeight="12.75" x14ac:dyDescent="0.2"/>
  <cols>
    <col min="1" max="1" width="45.7109375" style="224" customWidth="1"/>
    <col min="2" max="2" width="7.28515625" style="224" bestFit="1" customWidth="1"/>
    <col min="3" max="3" width="11.5703125" style="224" bestFit="1" customWidth="1"/>
    <col min="4" max="4" width="12.140625" style="224" bestFit="1" customWidth="1"/>
    <col min="5" max="5" width="9.28515625" style="224" bestFit="1" customWidth="1"/>
    <col min="6" max="6" width="9.42578125" style="224" bestFit="1" customWidth="1"/>
    <col min="7" max="7" width="7.28515625" style="224" bestFit="1" customWidth="1"/>
    <col min="8" max="8" width="11.28515625" style="224" bestFit="1" customWidth="1"/>
    <col min="9" max="9" width="11.140625" style="224" bestFit="1" customWidth="1"/>
    <col min="10" max="10" width="10" style="224" bestFit="1" customWidth="1"/>
    <col min="11" max="47" width="12.7109375" style="203" customWidth="1"/>
    <col min="48" max="51" width="12.7109375" style="224" customWidth="1"/>
    <col min="52" max="16384" width="9.140625" style="224"/>
  </cols>
  <sheetData>
    <row r="1" spans="1:47" s="194" customFormat="1" ht="15" customHeight="1" x14ac:dyDescent="0.25">
      <c r="A1" s="193" t="s">
        <v>534</v>
      </c>
    </row>
    <row r="2" spans="1:47" s="196" customFormat="1" ht="15" customHeight="1" x14ac:dyDescent="0.25">
      <c r="A2" s="195"/>
    </row>
    <row r="3" spans="1:47" s="196" customFormat="1" ht="15" customHeight="1" x14ac:dyDescent="0.25">
      <c r="A3" s="197"/>
      <c r="B3" s="907" t="s">
        <v>260</v>
      </c>
      <c r="C3" s="907"/>
      <c r="D3" s="907"/>
      <c r="E3" s="907"/>
      <c r="F3" s="907"/>
      <c r="G3" s="907"/>
      <c r="H3" s="225"/>
      <c r="I3" s="225"/>
      <c r="J3" s="198"/>
    </row>
    <row r="4" spans="1:47" s="196" customFormat="1" ht="6" customHeight="1" x14ac:dyDescent="0.25">
      <c r="A4" s="199"/>
      <c r="B4" s="200"/>
      <c r="C4" s="200"/>
      <c r="D4" s="200"/>
      <c r="E4" s="200"/>
      <c r="F4" s="200"/>
      <c r="G4" s="200"/>
      <c r="H4" s="201"/>
      <c r="I4" s="201"/>
      <c r="J4" s="202"/>
    </row>
    <row r="5" spans="1:47" s="38" customFormat="1" ht="36" customHeight="1" thickBot="1" x14ac:dyDescent="0.25">
      <c r="A5" s="762" t="s">
        <v>243</v>
      </c>
      <c r="B5" s="763" t="s">
        <v>253</v>
      </c>
      <c r="C5" s="763" t="s">
        <v>410</v>
      </c>
      <c r="D5" s="763" t="s">
        <v>402</v>
      </c>
      <c r="E5" s="763" t="s">
        <v>403</v>
      </c>
      <c r="F5" s="763" t="s">
        <v>399</v>
      </c>
      <c r="G5" s="763" t="s">
        <v>261</v>
      </c>
      <c r="H5" s="763" t="s">
        <v>247</v>
      </c>
      <c r="I5" s="763" t="s">
        <v>248</v>
      </c>
      <c r="J5" s="763" t="s">
        <v>249</v>
      </c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 t="s">
        <v>256</v>
      </c>
      <c r="AU5" s="8"/>
    </row>
    <row r="6" spans="1:47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6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8"/>
    </row>
    <row r="7" spans="1:47" s="238" customFormat="1" ht="19.5" customHeight="1" x14ac:dyDescent="0.3">
      <c r="A7" s="852" t="s">
        <v>54</v>
      </c>
      <c r="B7" s="240"/>
      <c r="C7" s="240"/>
      <c r="D7" s="240"/>
      <c r="E7" s="240"/>
      <c r="F7" s="240"/>
      <c r="G7" s="240"/>
      <c r="H7" s="240"/>
      <c r="I7" s="240"/>
      <c r="J7" s="241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</row>
    <row r="8" spans="1:47" s="239" customFormat="1" ht="3.75" customHeight="1" x14ac:dyDescent="0.2">
      <c r="A8" s="219"/>
      <c r="B8" s="242"/>
      <c r="C8" s="242"/>
      <c r="D8" s="242"/>
      <c r="E8" s="242"/>
      <c r="F8" s="242"/>
      <c r="G8" s="242"/>
      <c r="H8" s="242"/>
      <c r="I8" s="242"/>
      <c r="J8" s="243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</row>
    <row r="9" spans="1:47" x14ac:dyDescent="0.2">
      <c r="A9" s="209" t="s">
        <v>190</v>
      </c>
      <c r="B9" s="230">
        <v>1325.646484375</v>
      </c>
      <c r="C9" s="230" t="s">
        <v>14</v>
      </c>
      <c r="D9" s="230">
        <v>3113.2030982971</v>
      </c>
      <c r="E9" s="230" t="s">
        <v>14</v>
      </c>
      <c r="F9" s="230" t="s">
        <v>14</v>
      </c>
      <c r="G9" s="230" t="s">
        <v>14</v>
      </c>
      <c r="H9" s="231">
        <v>4438.8495826721</v>
      </c>
      <c r="I9" s="230">
        <v>4438.8495826721191</v>
      </c>
      <c r="J9" s="230">
        <v>17.534494429826736</v>
      </c>
    </row>
    <row r="10" spans="1:47" x14ac:dyDescent="0.2">
      <c r="A10" s="209" t="s">
        <v>192</v>
      </c>
      <c r="B10" s="230">
        <v>652.01577758789995</v>
      </c>
      <c r="C10" s="230">
        <v>40.5838012695</v>
      </c>
      <c r="D10" s="230">
        <v>2867.6422061919998</v>
      </c>
      <c r="E10" s="230" t="s">
        <v>14</v>
      </c>
      <c r="F10" s="230" t="s">
        <v>14</v>
      </c>
      <c r="G10" s="230" t="s">
        <v>14</v>
      </c>
      <c r="H10" s="231">
        <v>3560.2417850493998</v>
      </c>
      <c r="I10" s="230">
        <v>2713.3357334136963</v>
      </c>
      <c r="J10" s="230">
        <v>16.916110251098871</v>
      </c>
    </row>
    <row r="11" spans="1:47" s="234" customFormat="1" ht="3.75" customHeight="1" x14ac:dyDescent="0.2">
      <c r="A11" s="212"/>
      <c r="B11" s="232"/>
      <c r="C11" s="232"/>
      <c r="D11" s="232"/>
      <c r="E11" s="232"/>
      <c r="F11" s="232"/>
      <c r="G11" s="232"/>
      <c r="H11" s="233"/>
      <c r="I11" s="232"/>
      <c r="J11" s="232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</row>
    <row r="12" spans="1:47" s="234" customFormat="1" ht="15" customHeight="1" x14ac:dyDescent="0.2">
      <c r="A12" s="764" t="s">
        <v>194</v>
      </c>
      <c r="B12" s="766">
        <v>1977.6622619628999</v>
      </c>
      <c r="C12" s="766">
        <v>40.5838012695</v>
      </c>
      <c r="D12" s="766">
        <v>5980.8453044890994</v>
      </c>
      <c r="E12" s="766" t="s">
        <v>14</v>
      </c>
      <c r="F12" s="766" t="s">
        <v>14</v>
      </c>
      <c r="G12" s="766" t="s">
        <v>14</v>
      </c>
      <c r="H12" s="766">
        <v>7999.0913677214994</v>
      </c>
      <c r="I12" s="766" t="s">
        <v>14</v>
      </c>
      <c r="J12" s="766">
        <v>34.450604680925608</v>
      </c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</row>
    <row r="13" spans="1:47" s="234" customFormat="1" ht="6" customHeight="1" x14ac:dyDescent="0.2">
      <c r="A13" s="212"/>
      <c r="B13" s="235"/>
      <c r="C13" s="235"/>
      <c r="D13" s="235"/>
      <c r="E13" s="235"/>
      <c r="F13" s="235"/>
      <c r="G13" s="235"/>
      <c r="H13" s="235"/>
      <c r="I13" s="235"/>
      <c r="J13" s="236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</row>
    <row r="14" spans="1:47" s="238" customFormat="1" ht="19.5" customHeight="1" x14ac:dyDescent="0.3">
      <c r="A14" s="852" t="s">
        <v>252</v>
      </c>
      <c r="B14" s="217"/>
      <c r="C14" s="217"/>
      <c r="D14" s="217"/>
      <c r="E14" s="217"/>
      <c r="F14" s="217"/>
      <c r="G14" s="217"/>
      <c r="H14" s="217"/>
      <c r="I14" s="217"/>
      <c r="J14" s="218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</row>
    <row r="15" spans="1:47" s="239" customFormat="1" ht="3.75" customHeight="1" x14ac:dyDescent="0.2">
      <c r="A15" s="219"/>
      <c r="B15" s="220"/>
      <c r="C15" s="220"/>
      <c r="D15" s="220"/>
      <c r="E15" s="220"/>
      <c r="F15" s="220"/>
      <c r="G15" s="220"/>
      <c r="H15" s="220"/>
      <c r="I15" s="220"/>
      <c r="J15" s="221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</row>
    <row r="16" spans="1:47" x14ac:dyDescent="0.2">
      <c r="A16" s="209" t="s">
        <v>199</v>
      </c>
      <c r="B16" s="230" t="s">
        <v>14</v>
      </c>
      <c r="C16" s="230" t="s">
        <v>14</v>
      </c>
      <c r="D16" s="230" t="s">
        <v>14</v>
      </c>
      <c r="E16" s="230">
        <v>4197.3568382263002</v>
      </c>
      <c r="F16" s="230" t="s">
        <v>14</v>
      </c>
      <c r="G16" s="230" t="s">
        <v>14</v>
      </c>
      <c r="H16" s="231">
        <v>4197.3568382263002</v>
      </c>
      <c r="I16" s="230">
        <v>4197.3568382263184</v>
      </c>
      <c r="J16" s="230">
        <v>2761.6674671173096</v>
      </c>
    </row>
    <row r="17" spans="1:47" x14ac:dyDescent="0.2">
      <c r="A17" s="209" t="s">
        <v>201</v>
      </c>
      <c r="B17" s="230" t="s">
        <v>14</v>
      </c>
      <c r="C17" s="230" t="s">
        <v>14</v>
      </c>
      <c r="D17" s="230" t="s">
        <v>14</v>
      </c>
      <c r="E17" s="230">
        <v>804.33901977539995</v>
      </c>
      <c r="F17" s="230" t="s">
        <v>14</v>
      </c>
      <c r="G17" s="230" t="s">
        <v>14</v>
      </c>
      <c r="H17" s="231">
        <v>804.33901977539995</v>
      </c>
      <c r="I17" s="230">
        <v>804.33901977539063</v>
      </c>
      <c r="J17" s="230">
        <v>155.37956809997559</v>
      </c>
    </row>
    <row r="18" spans="1:47" x14ac:dyDescent="0.2">
      <c r="A18" s="209" t="s">
        <v>202</v>
      </c>
      <c r="B18" s="230" t="s">
        <v>14</v>
      </c>
      <c r="C18" s="230" t="s">
        <v>14</v>
      </c>
      <c r="D18" s="230" t="s">
        <v>14</v>
      </c>
      <c r="E18" s="230">
        <v>295.17688560490001</v>
      </c>
      <c r="F18" s="230" t="s">
        <v>14</v>
      </c>
      <c r="G18" s="230" t="s">
        <v>14</v>
      </c>
      <c r="H18" s="231">
        <v>295.17688560490001</v>
      </c>
      <c r="I18" s="230">
        <v>295.1768856048584</v>
      </c>
      <c r="J18" s="230">
        <v>10.473328173160553</v>
      </c>
    </row>
    <row r="19" spans="1:47" x14ac:dyDescent="0.2">
      <c r="A19" s="209" t="s">
        <v>203</v>
      </c>
      <c r="B19" s="230" t="s">
        <v>14</v>
      </c>
      <c r="C19" s="230" t="s">
        <v>14</v>
      </c>
      <c r="D19" s="230" t="s">
        <v>14</v>
      </c>
      <c r="E19" s="230">
        <v>3324.8862924576001</v>
      </c>
      <c r="F19" s="230" t="s">
        <v>14</v>
      </c>
      <c r="G19" s="230" t="s">
        <v>14</v>
      </c>
      <c r="H19" s="231">
        <v>3324.8862924576001</v>
      </c>
      <c r="I19" s="230">
        <v>3211.759861946106</v>
      </c>
      <c r="J19" s="230">
        <v>226.77773877978325</v>
      </c>
    </row>
    <row r="20" spans="1:47" s="234" customFormat="1" ht="3.75" customHeight="1" x14ac:dyDescent="0.2">
      <c r="A20" s="212"/>
      <c r="B20" s="232"/>
      <c r="C20" s="232"/>
      <c r="D20" s="232"/>
      <c r="E20" s="232"/>
      <c r="F20" s="232"/>
      <c r="G20" s="232"/>
      <c r="H20" s="233"/>
      <c r="I20" s="232"/>
      <c r="J20" s="232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</row>
    <row r="21" spans="1:47" s="234" customFormat="1" ht="15" customHeight="1" x14ac:dyDescent="0.2">
      <c r="A21" s="764" t="s">
        <v>204</v>
      </c>
      <c r="B21" s="766" t="s">
        <v>14</v>
      </c>
      <c r="C21" s="766" t="s">
        <v>14</v>
      </c>
      <c r="D21" s="766" t="s">
        <v>14</v>
      </c>
      <c r="E21" s="766">
        <v>8621.7590360642007</v>
      </c>
      <c r="F21" s="766" t="s">
        <v>14</v>
      </c>
      <c r="G21" s="766" t="s">
        <v>14</v>
      </c>
      <c r="H21" s="766">
        <v>8621.7590360642007</v>
      </c>
      <c r="I21" s="766" t="s">
        <v>14</v>
      </c>
      <c r="J21" s="766">
        <v>3154.298102170229</v>
      </c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</row>
    <row r="22" spans="1:47" s="234" customFormat="1" ht="6" customHeight="1" x14ac:dyDescent="0.2">
      <c r="A22" s="212"/>
      <c r="B22" s="235"/>
      <c r="C22" s="235"/>
      <c r="D22" s="235"/>
      <c r="E22" s="235"/>
      <c r="F22" s="235"/>
      <c r="G22" s="235"/>
      <c r="H22" s="235"/>
      <c r="I22" s="235"/>
      <c r="J22" s="236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</row>
    <row r="23" spans="1:47" s="238" customFormat="1" ht="19.5" customHeight="1" x14ac:dyDescent="0.3">
      <c r="A23" s="852" t="s">
        <v>55</v>
      </c>
      <c r="B23" s="217"/>
      <c r="C23" s="217"/>
      <c r="D23" s="217"/>
      <c r="E23" s="217"/>
      <c r="F23" s="217"/>
      <c r="G23" s="217"/>
      <c r="H23" s="217"/>
      <c r="I23" s="217"/>
      <c r="J23" s="218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</row>
    <row r="24" spans="1:47" s="239" customFormat="1" ht="3.75" customHeight="1" x14ac:dyDescent="0.2">
      <c r="A24" s="219"/>
      <c r="B24" s="220"/>
      <c r="C24" s="220"/>
      <c r="D24" s="220"/>
      <c r="E24" s="220"/>
      <c r="F24" s="220"/>
      <c r="G24" s="220"/>
      <c r="H24" s="220"/>
      <c r="I24" s="220"/>
      <c r="J24" s="221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</row>
    <row r="25" spans="1:47" x14ac:dyDescent="0.2">
      <c r="A25" s="209" t="s">
        <v>195</v>
      </c>
      <c r="B25" s="230" t="s">
        <v>14</v>
      </c>
      <c r="C25" s="230" t="s">
        <v>14</v>
      </c>
      <c r="D25" s="230" t="s">
        <v>14</v>
      </c>
      <c r="E25" s="230" t="s">
        <v>14</v>
      </c>
      <c r="F25" s="230" t="s">
        <v>14</v>
      </c>
      <c r="G25" s="230">
        <v>1772.1363639832</v>
      </c>
      <c r="H25" s="231">
        <v>1772.1363639832</v>
      </c>
      <c r="I25" s="230">
        <v>354.42727279663086</v>
      </c>
      <c r="J25" s="230">
        <v>368.42716574668884</v>
      </c>
    </row>
    <row r="26" spans="1:47" s="234" customFormat="1" ht="3.75" customHeight="1" x14ac:dyDescent="0.2">
      <c r="A26" s="212"/>
      <c r="B26" s="232"/>
      <c r="C26" s="232"/>
      <c r="D26" s="232"/>
      <c r="E26" s="232"/>
      <c r="F26" s="232"/>
      <c r="G26" s="232"/>
      <c r="H26" s="233"/>
      <c r="I26" s="232"/>
      <c r="J26" s="232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</row>
    <row r="27" spans="1:47" s="234" customFormat="1" ht="15" customHeight="1" x14ac:dyDescent="0.2">
      <c r="A27" s="764" t="s">
        <v>196</v>
      </c>
      <c r="B27" s="766" t="s">
        <v>14</v>
      </c>
      <c r="C27" s="766" t="s">
        <v>14</v>
      </c>
      <c r="D27" s="766" t="s">
        <v>14</v>
      </c>
      <c r="E27" s="766" t="s">
        <v>14</v>
      </c>
      <c r="F27" s="766" t="s">
        <v>14</v>
      </c>
      <c r="G27" s="766">
        <v>1772.1363639832</v>
      </c>
      <c r="H27" s="766">
        <v>1772.1363639832</v>
      </c>
      <c r="I27" s="766" t="s">
        <v>14</v>
      </c>
      <c r="J27" s="766">
        <v>368.42716574668884</v>
      </c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</row>
    <row r="28" spans="1:47" s="234" customFormat="1" ht="6" customHeight="1" x14ac:dyDescent="0.2">
      <c r="A28" s="212"/>
      <c r="B28" s="235"/>
      <c r="C28" s="235"/>
      <c r="D28" s="235"/>
      <c r="E28" s="235"/>
      <c r="F28" s="235"/>
      <c r="G28" s="235"/>
      <c r="H28" s="235"/>
      <c r="I28" s="235"/>
      <c r="J28" s="236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</row>
    <row r="29" spans="1:47" s="238" customFormat="1" ht="19.5" customHeight="1" x14ac:dyDescent="0.3">
      <c r="A29" s="852" t="s">
        <v>58</v>
      </c>
      <c r="B29" s="217"/>
      <c r="C29" s="217"/>
      <c r="D29" s="217"/>
      <c r="E29" s="217"/>
      <c r="F29" s="217"/>
      <c r="G29" s="217"/>
      <c r="H29" s="217"/>
      <c r="I29" s="217"/>
      <c r="J29" s="218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</row>
    <row r="30" spans="1:47" s="239" customFormat="1" ht="3.75" customHeight="1" x14ac:dyDescent="0.2">
      <c r="A30" s="219"/>
      <c r="B30" s="220"/>
      <c r="C30" s="220"/>
      <c r="D30" s="220"/>
      <c r="E30" s="220"/>
      <c r="F30" s="220"/>
      <c r="G30" s="220"/>
      <c r="H30" s="220"/>
      <c r="I30" s="220"/>
      <c r="J30" s="221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</row>
    <row r="31" spans="1:47" x14ac:dyDescent="0.2">
      <c r="A31" s="209" t="s">
        <v>210</v>
      </c>
      <c r="B31" s="230" t="s">
        <v>14</v>
      </c>
      <c r="C31" s="230" t="s">
        <v>14</v>
      </c>
      <c r="D31" s="230" t="s">
        <v>14</v>
      </c>
      <c r="E31" s="230" t="s">
        <v>14</v>
      </c>
      <c r="F31" s="230">
        <v>6858.4718322753997</v>
      </c>
      <c r="G31" s="230" t="s">
        <v>14</v>
      </c>
      <c r="H31" s="231">
        <v>6858.4718322753997</v>
      </c>
      <c r="I31" s="230">
        <v>6858.4718322753906</v>
      </c>
      <c r="J31" s="230">
        <v>59.189128994941711</v>
      </c>
    </row>
    <row r="32" spans="1:47" x14ac:dyDescent="0.2">
      <c r="A32" s="209" t="s">
        <v>212</v>
      </c>
      <c r="B32" s="230" t="s">
        <v>14</v>
      </c>
      <c r="C32" s="230" t="s">
        <v>14</v>
      </c>
      <c r="D32" s="230" t="s">
        <v>14</v>
      </c>
      <c r="E32" s="230" t="s">
        <v>14</v>
      </c>
      <c r="F32" s="230">
        <v>17.721889495799999</v>
      </c>
      <c r="G32" s="230" t="s">
        <v>14</v>
      </c>
      <c r="H32" s="231">
        <v>17.721889495799999</v>
      </c>
      <c r="I32" s="230">
        <v>17.721889495849609</v>
      </c>
      <c r="J32" s="230">
        <v>0.58452105522155762</v>
      </c>
    </row>
    <row r="33" spans="1:47" x14ac:dyDescent="0.2">
      <c r="A33" s="209" t="s">
        <v>213</v>
      </c>
      <c r="B33" s="230" t="s">
        <v>14</v>
      </c>
      <c r="C33" s="230" t="s">
        <v>14</v>
      </c>
      <c r="D33" s="230" t="s">
        <v>14</v>
      </c>
      <c r="E33" s="230" t="s">
        <v>14</v>
      </c>
      <c r="F33" s="230">
        <v>126.4519462585</v>
      </c>
      <c r="G33" s="230" t="s">
        <v>14</v>
      </c>
      <c r="H33" s="231">
        <v>126.4519462585</v>
      </c>
      <c r="I33" s="230">
        <v>126.45194625854492</v>
      </c>
      <c r="J33" s="230">
        <v>1.8925453424453735</v>
      </c>
    </row>
    <row r="34" spans="1:47" x14ac:dyDescent="0.2">
      <c r="A34" s="209" t="s">
        <v>216</v>
      </c>
      <c r="B34" s="230" t="s">
        <v>14</v>
      </c>
      <c r="C34" s="230" t="s">
        <v>14</v>
      </c>
      <c r="D34" s="230" t="s">
        <v>14</v>
      </c>
      <c r="E34" s="230" t="s">
        <v>14</v>
      </c>
      <c r="F34" s="230">
        <v>825.59609603880006</v>
      </c>
      <c r="G34" s="230" t="s">
        <v>14</v>
      </c>
      <c r="H34" s="231">
        <v>825.59609603880006</v>
      </c>
      <c r="I34" s="230">
        <v>825.59609603881836</v>
      </c>
      <c r="J34" s="230">
        <v>11.432385146617889</v>
      </c>
    </row>
    <row r="35" spans="1:47" x14ac:dyDescent="0.2">
      <c r="A35" s="209" t="s">
        <v>131</v>
      </c>
      <c r="B35" s="230" t="s">
        <v>14</v>
      </c>
      <c r="C35" s="230" t="s">
        <v>14</v>
      </c>
      <c r="D35" s="230" t="s">
        <v>14</v>
      </c>
      <c r="E35" s="230" t="s">
        <v>14</v>
      </c>
      <c r="F35" s="230">
        <v>679.68620681760001</v>
      </c>
      <c r="G35" s="230" t="s">
        <v>14</v>
      </c>
      <c r="H35" s="231">
        <v>679.68620681760001</v>
      </c>
      <c r="I35" s="230">
        <v>679.68620681762695</v>
      </c>
      <c r="J35" s="230">
        <v>6.2324181795120239</v>
      </c>
    </row>
    <row r="36" spans="1:47" x14ac:dyDescent="0.2">
      <c r="A36" s="209" t="s">
        <v>220</v>
      </c>
      <c r="B36" s="230" t="s">
        <v>14</v>
      </c>
      <c r="C36" s="230" t="s">
        <v>14</v>
      </c>
      <c r="D36" s="230" t="s">
        <v>14</v>
      </c>
      <c r="E36" s="230" t="s">
        <v>14</v>
      </c>
      <c r="F36" s="230">
        <v>3209.1742486953999</v>
      </c>
      <c r="G36" s="230" t="s">
        <v>14</v>
      </c>
      <c r="H36" s="231">
        <v>3209.1742486953999</v>
      </c>
      <c r="I36" s="230">
        <v>3209.1742486953735</v>
      </c>
      <c r="J36" s="230" t="s">
        <v>14</v>
      </c>
    </row>
    <row r="37" spans="1:47" s="234" customFormat="1" ht="3.75" customHeight="1" x14ac:dyDescent="0.2">
      <c r="A37" s="212"/>
      <c r="B37" s="232"/>
      <c r="C37" s="232"/>
      <c r="D37" s="232"/>
      <c r="E37" s="232"/>
      <c r="F37" s="232"/>
      <c r="G37" s="232"/>
      <c r="H37" s="233"/>
      <c r="I37" s="232"/>
      <c r="J37" s="232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</row>
    <row r="38" spans="1:47" s="234" customFormat="1" ht="15" customHeight="1" x14ac:dyDescent="0.2">
      <c r="A38" s="764" t="s">
        <v>219</v>
      </c>
      <c r="B38" s="766" t="s">
        <v>14</v>
      </c>
      <c r="C38" s="766" t="s">
        <v>14</v>
      </c>
      <c r="D38" s="766" t="s">
        <v>14</v>
      </c>
      <c r="E38" s="766" t="s">
        <v>14</v>
      </c>
      <c r="F38" s="766">
        <v>11717.102219581499</v>
      </c>
      <c r="G38" s="766" t="s">
        <v>14</v>
      </c>
      <c r="H38" s="766">
        <v>11717.102219581499</v>
      </c>
      <c r="I38" s="766" t="s">
        <v>14</v>
      </c>
      <c r="J38" s="766">
        <v>79.330998718738556</v>
      </c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</row>
    <row r="39" spans="1:47" s="234" customFormat="1" ht="6" customHeight="1" x14ac:dyDescent="0.2">
      <c r="A39" s="203"/>
      <c r="B39" s="244"/>
      <c r="C39" s="244"/>
      <c r="D39" s="244"/>
      <c r="E39" s="244"/>
      <c r="F39" s="244"/>
      <c r="G39" s="244"/>
      <c r="H39" s="244"/>
      <c r="I39" s="244"/>
      <c r="J39" s="244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</row>
    <row r="40" spans="1:47" s="203" customFormat="1" x14ac:dyDescent="0.2">
      <c r="A40" s="167" t="s">
        <v>221</v>
      </c>
    </row>
    <row r="41" spans="1:47" s="203" customFormat="1" x14ac:dyDescent="0.2"/>
    <row r="42" spans="1:47" s="203" customFormat="1" x14ac:dyDescent="0.2"/>
    <row r="43" spans="1:47" s="203" customFormat="1" x14ac:dyDescent="0.2"/>
    <row r="44" spans="1:47" s="203" customFormat="1" x14ac:dyDescent="0.2"/>
    <row r="45" spans="1:47" s="203" customFormat="1" x14ac:dyDescent="0.2"/>
    <row r="46" spans="1:47" s="203" customFormat="1" x14ac:dyDescent="0.2"/>
    <row r="47" spans="1:47" s="203" customFormat="1" x14ac:dyDescent="0.2"/>
    <row r="48" spans="1:47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</sheetData>
  <mergeCells count="1">
    <mergeCell ref="B3:G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0.59999389629810485"/>
  </sheetPr>
  <dimension ref="A1:BF114"/>
  <sheetViews>
    <sheetView showGridLines="0" workbookViewId="0">
      <selection activeCell="I1" sqref="I1"/>
    </sheetView>
  </sheetViews>
  <sheetFormatPr defaultRowHeight="12.75" x14ac:dyDescent="0.2"/>
  <cols>
    <col min="1" max="1" width="43.7109375" style="224" customWidth="1"/>
    <col min="2" max="2" width="13.28515625" style="224" bestFit="1" customWidth="1"/>
    <col min="3" max="3" width="12.5703125" style="224" bestFit="1" customWidth="1"/>
    <col min="4" max="4" width="12.28515625" style="224" bestFit="1" customWidth="1"/>
    <col min="5" max="5" width="10.28515625" style="224" bestFit="1" customWidth="1"/>
    <col min="6" max="6" width="11.28515625" style="224" bestFit="1" customWidth="1"/>
    <col min="7" max="7" width="11.140625" style="224" bestFit="1" customWidth="1"/>
    <col min="8" max="8" width="10" style="224" bestFit="1" customWidth="1"/>
    <col min="9" max="58" width="12.7109375" style="203" customWidth="1"/>
    <col min="59" max="62" width="12.7109375" style="224" customWidth="1"/>
    <col min="63" max="16384" width="9.140625" style="224"/>
  </cols>
  <sheetData>
    <row r="1" spans="1:58" s="194" customFormat="1" ht="15" customHeight="1" x14ac:dyDescent="0.25">
      <c r="A1" s="193" t="s">
        <v>535</v>
      </c>
    </row>
    <row r="2" spans="1:58" s="196" customFormat="1" ht="15" customHeight="1" x14ac:dyDescent="0.25">
      <c r="A2" s="195"/>
    </row>
    <row r="3" spans="1:58" s="196" customFormat="1" ht="15" customHeight="1" x14ac:dyDescent="0.25">
      <c r="A3" s="197"/>
      <c r="B3" s="904" t="s">
        <v>242</v>
      </c>
      <c r="C3" s="905"/>
      <c r="D3" s="905"/>
      <c r="E3" s="906"/>
      <c r="F3" s="225"/>
      <c r="G3" s="225"/>
      <c r="H3" s="198"/>
    </row>
    <row r="4" spans="1:58" s="196" customFormat="1" ht="6" customHeight="1" x14ac:dyDescent="0.25">
      <c r="A4" s="199"/>
      <c r="B4" s="200"/>
      <c r="C4" s="200"/>
      <c r="D4" s="200"/>
      <c r="E4" s="200"/>
      <c r="F4" s="201"/>
      <c r="G4" s="201"/>
      <c r="H4" s="202"/>
    </row>
    <row r="5" spans="1:58" s="38" customFormat="1" ht="36" customHeight="1" thickBot="1" x14ac:dyDescent="0.25">
      <c r="A5" s="762" t="s">
        <v>243</v>
      </c>
      <c r="B5" s="763" t="s">
        <v>406</v>
      </c>
      <c r="C5" s="763" t="s">
        <v>400</v>
      </c>
      <c r="D5" s="763" t="s">
        <v>398</v>
      </c>
      <c r="E5" s="763" t="s">
        <v>401</v>
      </c>
      <c r="F5" s="763" t="s">
        <v>247</v>
      </c>
      <c r="G5" s="763" t="s">
        <v>248</v>
      </c>
      <c r="H5" s="763" t="s">
        <v>249</v>
      </c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 t="s">
        <v>256</v>
      </c>
      <c r="BF5" s="8"/>
    </row>
    <row r="6" spans="1:58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6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8"/>
    </row>
    <row r="7" spans="1:58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8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8"/>
    </row>
    <row r="8" spans="1:58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6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</row>
    <row r="9" spans="1:58" x14ac:dyDescent="0.2">
      <c r="A9" s="209" t="s">
        <v>87</v>
      </c>
      <c r="B9" s="230" t="s">
        <v>14</v>
      </c>
      <c r="C9" s="230">
        <v>14.964756965599999</v>
      </c>
      <c r="D9" s="230" t="s">
        <v>14</v>
      </c>
      <c r="E9" s="230" t="s">
        <v>14</v>
      </c>
      <c r="F9" s="231">
        <v>14.964756965599999</v>
      </c>
      <c r="G9" s="230">
        <v>14.964756965637207</v>
      </c>
      <c r="H9" s="230">
        <v>7.3958511352539063</v>
      </c>
    </row>
    <row r="10" spans="1:58" x14ac:dyDescent="0.2">
      <c r="A10" s="209" t="s">
        <v>93</v>
      </c>
      <c r="B10" s="230" t="s">
        <v>14</v>
      </c>
      <c r="C10" s="230">
        <v>40.344993591300003</v>
      </c>
      <c r="D10" s="230" t="s">
        <v>14</v>
      </c>
      <c r="E10" s="230" t="s">
        <v>14</v>
      </c>
      <c r="F10" s="231">
        <v>40.344993591300003</v>
      </c>
      <c r="G10" s="230">
        <v>40.344993591308594</v>
      </c>
      <c r="H10" s="230" t="s">
        <v>64</v>
      </c>
    </row>
    <row r="11" spans="1:58" x14ac:dyDescent="0.2">
      <c r="A11" s="209" t="s">
        <v>102</v>
      </c>
      <c r="B11" s="230">
        <v>516.84402465820006</v>
      </c>
      <c r="C11" s="230">
        <v>29.929513931300001</v>
      </c>
      <c r="D11" s="230" t="s">
        <v>14</v>
      </c>
      <c r="E11" s="230" t="s">
        <v>14</v>
      </c>
      <c r="F11" s="231">
        <v>546.77353858950005</v>
      </c>
      <c r="G11" s="230">
        <v>546.77353858947754</v>
      </c>
      <c r="H11" s="230">
        <v>66.438740968704224</v>
      </c>
    </row>
    <row r="12" spans="1:58" x14ac:dyDescent="0.2">
      <c r="A12" s="209" t="s">
        <v>104</v>
      </c>
      <c r="B12" s="230" t="s">
        <v>14</v>
      </c>
      <c r="C12" s="230">
        <v>293.77577400209998</v>
      </c>
      <c r="D12" s="230" t="s">
        <v>14</v>
      </c>
      <c r="E12" s="230" t="s">
        <v>14</v>
      </c>
      <c r="F12" s="231">
        <v>293.77577400209998</v>
      </c>
      <c r="G12" s="230">
        <v>293.7757740020752</v>
      </c>
      <c r="H12" s="230">
        <v>93.121064186096191</v>
      </c>
    </row>
    <row r="13" spans="1:58" x14ac:dyDescent="0.2">
      <c r="A13" s="209" t="s">
        <v>105</v>
      </c>
      <c r="B13" s="230" t="s">
        <v>14</v>
      </c>
      <c r="C13" s="230">
        <v>27.713907241800001</v>
      </c>
      <c r="D13" s="230" t="s">
        <v>14</v>
      </c>
      <c r="E13" s="230" t="s">
        <v>14</v>
      </c>
      <c r="F13" s="231">
        <v>27.713907241800001</v>
      </c>
      <c r="G13" s="230">
        <v>27.713907241821289</v>
      </c>
      <c r="H13" s="230">
        <v>18.706888198852539</v>
      </c>
    </row>
    <row r="14" spans="1:58" x14ac:dyDescent="0.2">
      <c r="A14" s="209" t="s">
        <v>109</v>
      </c>
      <c r="B14" s="230" t="s">
        <v>14</v>
      </c>
      <c r="C14" s="230">
        <v>33.353622436499997</v>
      </c>
      <c r="D14" s="230" t="s">
        <v>14</v>
      </c>
      <c r="E14" s="230" t="s">
        <v>14</v>
      </c>
      <c r="F14" s="231">
        <v>33.353622436499997</v>
      </c>
      <c r="G14" s="230">
        <v>33.353622436523438</v>
      </c>
      <c r="H14" s="230">
        <v>4.2725992202758789</v>
      </c>
    </row>
    <row r="15" spans="1:58" x14ac:dyDescent="0.2">
      <c r="A15" s="209" t="s">
        <v>126</v>
      </c>
      <c r="B15" s="230" t="s">
        <v>14</v>
      </c>
      <c r="C15" s="230">
        <v>27.713907241800001</v>
      </c>
      <c r="D15" s="230" t="s">
        <v>14</v>
      </c>
      <c r="E15" s="230" t="s">
        <v>14</v>
      </c>
      <c r="F15" s="231">
        <v>27.713907241800001</v>
      </c>
      <c r="G15" s="230">
        <v>27.713907241821289</v>
      </c>
      <c r="H15" s="230">
        <v>18.014039993286133</v>
      </c>
    </row>
    <row r="16" spans="1:58" x14ac:dyDescent="0.2">
      <c r="A16" s="209" t="s">
        <v>127</v>
      </c>
      <c r="B16" s="230">
        <v>516.84402465820006</v>
      </c>
      <c r="C16" s="230">
        <v>44.894270896899997</v>
      </c>
      <c r="D16" s="230" t="s">
        <v>14</v>
      </c>
      <c r="E16" s="230" t="s">
        <v>14</v>
      </c>
      <c r="F16" s="231">
        <v>561.73829555509997</v>
      </c>
      <c r="G16" s="230">
        <v>546.77353858947754</v>
      </c>
      <c r="H16" s="230">
        <v>20.302919745445251</v>
      </c>
    </row>
    <row r="17" spans="1:58" x14ac:dyDescent="0.2">
      <c r="A17" s="209" t="s">
        <v>128</v>
      </c>
      <c r="B17" s="230">
        <v>92.513702392599996</v>
      </c>
      <c r="C17" s="230">
        <v>154.38860321039999</v>
      </c>
      <c r="D17" s="230" t="s">
        <v>14</v>
      </c>
      <c r="E17" s="230" t="s">
        <v>14</v>
      </c>
      <c r="F17" s="231">
        <v>246.902305603</v>
      </c>
      <c r="G17" s="230">
        <v>206.55731201171875</v>
      </c>
      <c r="H17" s="230">
        <v>24.76524019241333</v>
      </c>
    </row>
    <row r="18" spans="1:58" x14ac:dyDescent="0.2">
      <c r="A18" s="209" t="s">
        <v>131</v>
      </c>
      <c r="B18" s="230" t="s">
        <v>14</v>
      </c>
      <c r="C18" s="230">
        <v>40.344993591300003</v>
      </c>
      <c r="D18" s="230" t="s">
        <v>14</v>
      </c>
      <c r="E18" s="230" t="s">
        <v>14</v>
      </c>
      <c r="F18" s="231">
        <v>40.344993591300003</v>
      </c>
      <c r="G18" s="230">
        <v>40.344993591308594</v>
      </c>
      <c r="H18" s="230">
        <v>6.5560612678527832</v>
      </c>
    </row>
    <row r="19" spans="1:58" x14ac:dyDescent="0.2">
      <c r="A19" s="209" t="s">
        <v>133</v>
      </c>
      <c r="B19" s="230" t="s">
        <v>14</v>
      </c>
      <c r="C19" s="230">
        <v>108.40389442439999</v>
      </c>
      <c r="D19" s="230" t="s">
        <v>14</v>
      </c>
      <c r="E19" s="230" t="s">
        <v>14</v>
      </c>
      <c r="F19" s="231">
        <v>108.40389442439999</v>
      </c>
      <c r="G19" s="230">
        <v>108.40389442443848</v>
      </c>
      <c r="H19" s="230">
        <v>13.512779712677002</v>
      </c>
    </row>
    <row r="20" spans="1:58" s="234" customFormat="1" ht="3.75" customHeight="1" x14ac:dyDescent="0.2">
      <c r="A20" s="212"/>
      <c r="B20" s="232"/>
      <c r="C20" s="232"/>
      <c r="D20" s="232"/>
      <c r="E20" s="232"/>
      <c r="F20" s="233"/>
      <c r="G20" s="232"/>
      <c r="H20" s="232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</row>
    <row r="21" spans="1:58" s="234" customFormat="1" ht="15" customHeight="1" x14ac:dyDescent="0.2">
      <c r="A21" s="764" t="s">
        <v>137</v>
      </c>
      <c r="B21" s="766">
        <v>1126.2017517090001</v>
      </c>
      <c r="C21" s="766">
        <v>815.82823753339994</v>
      </c>
      <c r="D21" s="766" t="s">
        <v>14</v>
      </c>
      <c r="E21" s="766" t="s">
        <v>14</v>
      </c>
      <c r="F21" s="766">
        <v>1942.0299892424002</v>
      </c>
      <c r="G21" s="766" t="s">
        <v>14</v>
      </c>
      <c r="H21" s="766">
        <v>273.34842708706856</v>
      </c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</row>
    <row r="22" spans="1:58" s="234" customFormat="1" ht="6" customHeight="1" x14ac:dyDescent="0.2">
      <c r="A22" s="212"/>
      <c r="B22" s="235"/>
      <c r="C22" s="235"/>
      <c r="D22" s="235"/>
      <c r="E22" s="235"/>
      <c r="F22" s="235"/>
      <c r="G22" s="235"/>
      <c r="H22" s="236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</row>
    <row r="23" spans="1:58" s="238" customFormat="1" ht="19.5" customHeight="1" x14ac:dyDescent="0.3">
      <c r="A23" s="852" t="s">
        <v>250</v>
      </c>
      <c r="B23" s="217"/>
      <c r="C23" s="217"/>
      <c r="D23" s="217"/>
      <c r="E23" s="217"/>
      <c r="F23" s="217"/>
      <c r="G23" s="217"/>
      <c r="H23" s="218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</row>
    <row r="24" spans="1:58" s="239" customFormat="1" ht="3.75" customHeight="1" x14ac:dyDescent="0.2">
      <c r="A24" s="219"/>
      <c r="B24" s="220"/>
      <c r="C24" s="220"/>
      <c r="D24" s="220"/>
      <c r="E24" s="220"/>
      <c r="F24" s="220"/>
      <c r="G24" s="220"/>
      <c r="H24" s="221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</row>
    <row r="25" spans="1:58" x14ac:dyDescent="0.2">
      <c r="A25" s="209" t="s">
        <v>147</v>
      </c>
      <c r="B25" s="230" t="s">
        <v>14</v>
      </c>
      <c r="C25" s="230" t="s">
        <v>14</v>
      </c>
      <c r="D25" s="230">
        <v>697.86560058589998</v>
      </c>
      <c r="E25" s="230" t="s">
        <v>14</v>
      </c>
      <c r="F25" s="231">
        <v>697.86560058589998</v>
      </c>
      <c r="G25" s="230">
        <v>697.8656005859375</v>
      </c>
      <c r="H25" s="230">
        <v>368.83903503417969</v>
      </c>
    </row>
    <row r="26" spans="1:58" x14ac:dyDescent="0.2">
      <c r="A26" s="209" t="s">
        <v>148</v>
      </c>
      <c r="B26" s="230" t="s">
        <v>14</v>
      </c>
      <c r="C26" s="230" t="s">
        <v>14</v>
      </c>
      <c r="D26" s="230">
        <v>33.353622436499997</v>
      </c>
      <c r="E26" s="230" t="s">
        <v>14</v>
      </c>
      <c r="F26" s="231">
        <v>33.353622436499997</v>
      </c>
      <c r="G26" s="230">
        <v>33.353622436523438</v>
      </c>
      <c r="H26" s="230">
        <v>3.3353621959686279</v>
      </c>
    </row>
    <row r="27" spans="1:58" x14ac:dyDescent="0.2">
      <c r="A27" s="209" t="s">
        <v>156</v>
      </c>
      <c r="B27" s="230" t="s">
        <v>14</v>
      </c>
      <c r="C27" s="230" t="s">
        <v>14</v>
      </c>
      <c r="D27" s="230">
        <v>14.964756965599999</v>
      </c>
      <c r="E27" s="230" t="s">
        <v>14</v>
      </c>
      <c r="F27" s="231">
        <v>14.964756965599999</v>
      </c>
      <c r="G27" s="230">
        <v>14.964756965637207</v>
      </c>
      <c r="H27" s="230" t="s">
        <v>64</v>
      </c>
    </row>
    <row r="28" spans="1:58" x14ac:dyDescent="0.2">
      <c r="A28" s="209" t="s">
        <v>162</v>
      </c>
      <c r="B28" s="230" t="s">
        <v>14</v>
      </c>
      <c r="C28" s="230" t="s">
        <v>14</v>
      </c>
      <c r="D28" s="230">
        <v>103.2641534805</v>
      </c>
      <c r="E28" s="230" t="s">
        <v>14</v>
      </c>
      <c r="F28" s="231">
        <v>103.2641534805</v>
      </c>
      <c r="G28" s="230">
        <v>103.26415348052979</v>
      </c>
      <c r="H28" s="230">
        <v>14.991776823997498</v>
      </c>
    </row>
    <row r="29" spans="1:58" x14ac:dyDescent="0.2">
      <c r="A29" s="209" t="s">
        <v>163</v>
      </c>
      <c r="B29" s="230" t="s">
        <v>14</v>
      </c>
      <c r="C29" s="230" t="s">
        <v>14</v>
      </c>
      <c r="D29" s="230">
        <v>94.193145752000007</v>
      </c>
      <c r="E29" s="230" t="s">
        <v>14</v>
      </c>
      <c r="F29" s="231">
        <v>94.193145752000007</v>
      </c>
      <c r="G29" s="230">
        <v>94.193145751953125</v>
      </c>
      <c r="H29" s="230">
        <v>9.6265392303466797</v>
      </c>
    </row>
    <row r="30" spans="1:58" x14ac:dyDescent="0.2">
      <c r="A30" s="209" t="s">
        <v>166</v>
      </c>
      <c r="B30" s="230" t="s">
        <v>14</v>
      </c>
      <c r="C30" s="230" t="s">
        <v>14</v>
      </c>
      <c r="D30" s="230">
        <v>112.75419807430001</v>
      </c>
      <c r="E30" s="230">
        <v>27.713907241800001</v>
      </c>
      <c r="F30" s="231">
        <v>140.4681053162</v>
      </c>
      <c r="G30" s="230">
        <v>140.46810531616211</v>
      </c>
      <c r="H30" s="230">
        <v>136.94770812988281</v>
      </c>
    </row>
    <row r="31" spans="1:58" x14ac:dyDescent="0.2">
      <c r="A31" s="209" t="s">
        <v>175</v>
      </c>
      <c r="B31" s="230" t="s">
        <v>14</v>
      </c>
      <c r="C31" s="230" t="s">
        <v>14</v>
      </c>
      <c r="D31" s="230">
        <v>124.1226596832</v>
      </c>
      <c r="E31" s="230" t="s">
        <v>14</v>
      </c>
      <c r="F31" s="231">
        <v>124.1226596832</v>
      </c>
      <c r="G31" s="230">
        <v>124.12265968322754</v>
      </c>
      <c r="H31" s="230">
        <v>0.57450617849826813</v>
      </c>
    </row>
    <row r="32" spans="1:58" x14ac:dyDescent="0.2">
      <c r="A32" s="209" t="s">
        <v>177</v>
      </c>
      <c r="B32" s="230" t="s">
        <v>14</v>
      </c>
      <c r="C32" s="230" t="s">
        <v>14</v>
      </c>
      <c r="D32" s="230">
        <v>843.97342109680005</v>
      </c>
      <c r="E32" s="230" t="s">
        <v>14</v>
      </c>
      <c r="F32" s="231">
        <v>843.97342109680005</v>
      </c>
      <c r="G32" s="230">
        <v>843.97342109680176</v>
      </c>
      <c r="H32" s="230">
        <v>8.0533257871866226</v>
      </c>
    </row>
    <row r="33" spans="1:58" x14ac:dyDescent="0.2">
      <c r="A33" s="209" t="s">
        <v>186</v>
      </c>
      <c r="B33" s="230" t="s">
        <v>14</v>
      </c>
      <c r="C33" s="230" t="s">
        <v>14</v>
      </c>
      <c r="D33" s="230">
        <v>27.713907241800001</v>
      </c>
      <c r="E33" s="230" t="s">
        <v>14</v>
      </c>
      <c r="F33" s="231">
        <v>27.713907241800001</v>
      </c>
      <c r="G33" s="230">
        <v>27.713907241821289</v>
      </c>
      <c r="H33" s="230">
        <v>0.83141720294952393</v>
      </c>
    </row>
    <row r="34" spans="1:58" s="234" customFormat="1" ht="3.75" customHeight="1" x14ac:dyDescent="0.2">
      <c r="A34" s="212"/>
      <c r="B34" s="232"/>
      <c r="C34" s="232"/>
      <c r="D34" s="232"/>
      <c r="E34" s="232"/>
      <c r="F34" s="233"/>
      <c r="G34" s="232"/>
      <c r="H34" s="232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</row>
    <row r="35" spans="1:58" s="234" customFormat="1" ht="15" customHeight="1" x14ac:dyDescent="0.2">
      <c r="A35" s="764" t="s">
        <v>188</v>
      </c>
      <c r="B35" s="766" t="s">
        <v>14</v>
      </c>
      <c r="C35" s="766" t="s">
        <v>14</v>
      </c>
      <c r="D35" s="766">
        <v>2052.2054653166001</v>
      </c>
      <c r="E35" s="766">
        <v>27.713907241800001</v>
      </c>
      <c r="F35" s="766">
        <v>2079.9193725585001</v>
      </c>
      <c r="G35" s="766" t="s">
        <v>14</v>
      </c>
      <c r="H35" s="766">
        <v>543.28249997645617</v>
      </c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</row>
    <row r="36" spans="1:58" s="203" customFormat="1" x14ac:dyDescent="0.2"/>
    <row r="37" spans="1:58" s="203" customFormat="1" x14ac:dyDescent="0.2"/>
    <row r="38" spans="1:58" s="203" customFormat="1" x14ac:dyDescent="0.2"/>
    <row r="39" spans="1:58" s="203" customFormat="1" x14ac:dyDescent="0.2"/>
    <row r="40" spans="1:58" s="203" customFormat="1" x14ac:dyDescent="0.2"/>
    <row r="41" spans="1:58" s="203" customFormat="1" x14ac:dyDescent="0.2"/>
    <row r="42" spans="1:58" s="203" customFormat="1" x14ac:dyDescent="0.2"/>
    <row r="43" spans="1:58" s="203" customFormat="1" x14ac:dyDescent="0.2"/>
    <row r="44" spans="1:58" s="203" customFormat="1" x14ac:dyDescent="0.2"/>
    <row r="45" spans="1:58" s="203" customFormat="1" x14ac:dyDescent="0.2"/>
    <row r="46" spans="1:58" s="203" customFormat="1" x14ac:dyDescent="0.2"/>
    <row r="47" spans="1:58" s="203" customFormat="1" x14ac:dyDescent="0.2"/>
    <row r="48" spans="1:58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  <row r="82" s="203" customFormat="1" x14ac:dyDescent="0.2"/>
    <row r="83" s="203" customFormat="1" x14ac:dyDescent="0.2"/>
    <row r="84" s="203" customFormat="1" x14ac:dyDescent="0.2"/>
    <row r="85" s="203" customFormat="1" x14ac:dyDescent="0.2"/>
    <row r="86" s="203" customFormat="1" x14ac:dyDescent="0.2"/>
    <row r="87" s="203" customFormat="1" x14ac:dyDescent="0.2"/>
    <row r="88" s="203" customFormat="1" x14ac:dyDescent="0.2"/>
    <row r="89" s="203" customFormat="1" x14ac:dyDescent="0.2"/>
    <row r="90" s="203" customFormat="1" x14ac:dyDescent="0.2"/>
    <row r="91" s="203" customFormat="1" x14ac:dyDescent="0.2"/>
    <row r="92" s="203" customFormat="1" x14ac:dyDescent="0.2"/>
    <row r="93" s="203" customFormat="1" x14ac:dyDescent="0.2"/>
    <row r="94" s="203" customFormat="1" x14ac:dyDescent="0.2"/>
    <row r="95" s="203" customFormat="1" x14ac:dyDescent="0.2"/>
    <row r="96" s="203" customFormat="1" x14ac:dyDescent="0.2"/>
    <row r="97" s="203" customFormat="1" x14ac:dyDescent="0.2"/>
    <row r="98" s="203" customFormat="1" x14ac:dyDescent="0.2"/>
    <row r="99" s="203" customFormat="1" x14ac:dyDescent="0.2"/>
    <row r="100" s="203" customFormat="1" x14ac:dyDescent="0.2"/>
    <row r="101" s="203" customFormat="1" x14ac:dyDescent="0.2"/>
    <row r="102" s="203" customFormat="1" x14ac:dyDescent="0.2"/>
    <row r="103" s="203" customFormat="1" x14ac:dyDescent="0.2"/>
    <row r="104" s="203" customFormat="1" x14ac:dyDescent="0.2"/>
    <row r="105" s="203" customFormat="1" x14ac:dyDescent="0.2"/>
    <row r="106" s="203" customFormat="1" x14ac:dyDescent="0.2"/>
    <row r="107" s="203" customFormat="1" x14ac:dyDescent="0.2"/>
    <row r="108" s="203" customFormat="1" x14ac:dyDescent="0.2"/>
    <row r="109" s="203" customFormat="1" x14ac:dyDescent="0.2"/>
    <row r="110" s="203" customFormat="1" x14ac:dyDescent="0.2"/>
    <row r="111" s="203" customFormat="1" x14ac:dyDescent="0.2"/>
    <row r="112" s="203" customFormat="1" x14ac:dyDescent="0.2"/>
    <row r="113" s="203" customFormat="1" x14ac:dyDescent="0.2"/>
    <row r="114" s="203" customFormat="1" x14ac:dyDescent="0.2"/>
  </sheetData>
  <mergeCells count="1">
    <mergeCell ref="B3:E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0.59999389629810485"/>
  </sheetPr>
  <dimension ref="A1:BE111"/>
  <sheetViews>
    <sheetView showGridLines="0" workbookViewId="0">
      <selection activeCell="H1" sqref="H1"/>
    </sheetView>
  </sheetViews>
  <sheetFormatPr defaultRowHeight="12.75" x14ac:dyDescent="0.2"/>
  <cols>
    <col min="1" max="1" width="43.7109375" style="224" customWidth="1"/>
    <col min="2" max="2" width="12.140625" style="224" bestFit="1" customWidth="1"/>
    <col min="3" max="3" width="9.28515625" style="224" bestFit="1" customWidth="1"/>
    <col min="4" max="4" width="9.42578125" style="224" bestFit="1" customWidth="1"/>
    <col min="5" max="5" width="11.28515625" style="224" bestFit="1" customWidth="1"/>
    <col min="6" max="6" width="11.140625" style="224" bestFit="1" customWidth="1"/>
    <col min="7" max="7" width="10" style="224" bestFit="1" customWidth="1"/>
    <col min="8" max="57" width="12.7109375" style="203" customWidth="1"/>
    <col min="58" max="61" width="12.7109375" style="224" customWidth="1"/>
    <col min="62" max="16384" width="9.140625" style="224"/>
  </cols>
  <sheetData>
    <row r="1" spans="1:57" s="194" customFormat="1" ht="15" customHeight="1" x14ac:dyDescent="0.25">
      <c r="A1" s="193" t="s">
        <v>535</v>
      </c>
    </row>
    <row r="2" spans="1:57" s="196" customFormat="1" ht="15" customHeight="1" x14ac:dyDescent="0.25">
      <c r="A2" s="195"/>
    </row>
    <row r="3" spans="1:57" s="196" customFormat="1" ht="15" customHeight="1" x14ac:dyDescent="0.25">
      <c r="A3" s="197"/>
      <c r="B3" s="904" t="s">
        <v>242</v>
      </c>
      <c r="C3" s="905"/>
      <c r="D3" s="906"/>
      <c r="E3" s="225"/>
      <c r="F3" s="225"/>
      <c r="G3" s="198"/>
    </row>
    <row r="4" spans="1:57" s="196" customFormat="1" ht="6" customHeight="1" x14ac:dyDescent="0.25">
      <c r="A4" s="199"/>
      <c r="B4" s="200"/>
      <c r="C4" s="200"/>
      <c r="D4" s="200"/>
      <c r="E4" s="201"/>
      <c r="F4" s="201"/>
      <c r="G4" s="202"/>
    </row>
    <row r="5" spans="1:57" s="38" customFormat="1" ht="36" customHeight="1" thickBot="1" x14ac:dyDescent="0.25">
      <c r="A5" s="762" t="s">
        <v>243</v>
      </c>
      <c r="B5" s="763" t="s">
        <v>402</v>
      </c>
      <c r="C5" s="763" t="s">
        <v>403</v>
      </c>
      <c r="D5" s="763" t="s">
        <v>399</v>
      </c>
      <c r="E5" s="763" t="s">
        <v>247</v>
      </c>
      <c r="F5" s="763" t="s">
        <v>248</v>
      </c>
      <c r="G5" s="763" t="s">
        <v>249</v>
      </c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 t="s">
        <v>256</v>
      </c>
      <c r="BE5" s="8"/>
    </row>
    <row r="6" spans="1:57" s="228" customFormat="1" ht="6" customHeight="1" thickTop="1" x14ac:dyDescent="0.2">
      <c r="A6" s="204"/>
      <c r="B6" s="205"/>
      <c r="C6" s="205"/>
      <c r="D6" s="205"/>
      <c r="E6" s="205"/>
      <c r="F6" s="205"/>
      <c r="G6" s="206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8"/>
    </row>
    <row r="7" spans="1:57" s="238" customFormat="1" ht="19.5" customHeight="1" x14ac:dyDescent="0.3">
      <c r="A7" s="852" t="s">
        <v>54</v>
      </c>
      <c r="B7" s="240"/>
      <c r="C7" s="240"/>
      <c r="D7" s="240"/>
      <c r="E7" s="240"/>
      <c r="F7" s="240"/>
      <c r="G7" s="241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</row>
    <row r="8" spans="1:57" s="239" customFormat="1" ht="3.75" customHeight="1" x14ac:dyDescent="0.2">
      <c r="A8" s="219"/>
      <c r="B8" s="242"/>
      <c r="C8" s="242"/>
      <c r="D8" s="242"/>
      <c r="E8" s="242"/>
      <c r="F8" s="242"/>
      <c r="G8" s="243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</row>
    <row r="9" spans="1:57" x14ac:dyDescent="0.2">
      <c r="A9" s="209" t="s">
        <v>190</v>
      </c>
      <c r="B9" s="230">
        <v>20.240495681799999</v>
      </c>
      <c r="C9" s="230" t="s">
        <v>14</v>
      </c>
      <c r="D9" s="230" t="s">
        <v>14</v>
      </c>
      <c r="E9" s="231">
        <v>20.240495681799999</v>
      </c>
      <c r="F9" s="230">
        <v>20.240495681762695</v>
      </c>
      <c r="G9" s="230" t="s">
        <v>64</v>
      </c>
    </row>
    <row r="10" spans="1:57" x14ac:dyDescent="0.2">
      <c r="A10" s="209" t="s">
        <v>192</v>
      </c>
      <c r="B10" s="230">
        <v>33.353622436499997</v>
      </c>
      <c r="C10" s="230" t="s">
        <v>14</v>
      </c>
      <c r="D10" s="230" t="s">
        <v>14</v>
      </c>
      <c r="E10" s="231">
        <v>33.353622436499997</v>
      </c>
      <c r="F10" s="230">
        <v>33.353622436523438</v>
      </c>
      <c r="G10" s="230" t="s">
        <v>64</v>
      </c>
    </row>
    <row r="11" spans="1:57" s="234" customFormat="1" ht="3.75" customHeight="1" x14ac:dyDescent="0.2">
      <c r="A11" s="212"/>
      <c r="B11" s="232"/>
      <c r="C11" s="232"/>
      <c r="D11" s="232"/>
      <c r="E11" s="233"/>
      <c r="F11" s="232"/>
      <c r="G11" s="232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</row>
    <row r="12" spans="1:57" s="234" customFormat="1" ht="15" customHeight="1" x14ac:dyDescent="0.2">
      <c r="A12" s="764" t="s">
        <v>194</v>
      </c>
      <c r="B12" s="766">
        <v>53.594118118299996</v>
      </c>
      <c r="C12" s="766" t="s">
        <v>14</v>
      </c>
      <c r="D12" s="766" t="s">
        <v>14</v>
      </c>
      <c r="E12" s="766">
        <v>53.594118118299996</v>
      </c>
      <c r="F12" s="766" t="s">
        <v>14</v>
      </c>
      <c r="G12" s="766" t="s">
        <v>64</v>
      </c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</row>
    <row r="13" spans="1:57" s="234" customFormat="1" ht="6" customHeight="1" x14ac:dyDescent="0.2">
      <c r="A13" s="212"/>
      <c r="B13" s="235"/>
      <c r="C13" s="235"/>
      <c r="D13" s="235"/>
      <c r="E13" s="235"/>
      <c r="F13" s="235"/>
      <c r="G13" s="236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</row>
    <row r="14" spans="1:57" s="238" customFormat="1" ht="19.5" customHeight="1" x14ac:dyDescent="0.3">
      <c r="A14" s="852" t="s">
        <v>252</v>
      </c>
      <c r="B14" s="217"/>
      <c r="C14" s="217"/>
      <c r="D14" s="217"/>
      <c r="E14" s="217"/>
      <c r="F14" s="217"/>
      <c r="G14" s="218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</row>
    <row r="15" spans="1:57" s="239" customFormat="1" ht="3.75" customHeight="1" x14ac:dyDescent="0.2">
      <c r="A15" s="219"/>
      <c r="B15" s="220"/>
      <c r="C15" s="220"/>
      <c r="D15" s="220"/>
      <c r="E15" s="220"/>
      <c r="F15" s="220"/>
      <c r="G15" s="221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</row>
    <row r="16" spans="1:57" x14ac:dyDescent="0.2">
      <c r="A16" s="209" t="s">
        <v>199</v>
      </c>
      <c r="B16" s="230" t="s">
        <v>14</v>
      </c>
      <c r="C16" s="230">
        <v>121.6530189514</v>
      </c>
      <c r="D16" s="230" t="s">
        <v>14</v>
      </c>
      <c r="E16" s="231">
        <v>121.6530189514</v>
      </c>
      <c r="F16" s="230">
        <v>121.65301895141602</v>
      </c>
      <c r="G16" s="230">
        <v>91.940915584564209</v>
      </c>
    </row>
    <row r="17" spans="1:57" x14ac:dyDescent="0.2">
      <c r="A17" s="209" t="s">
        <v>202</v>
      </c>
      <c r="B17" s="230" t="s">
        <v>14</v>
      </c>
      <c r="C17" s="230">
        <v>125.8673248291</v>
      </c>
      <c r="D17" s="230" t="s">
        <v>14</v>
      </c>
      <c r="E17" s="231">
        <v>125.8673248291</v>
      </c>
      <c r="F17" s="230">
        <v>125.86732482910156</v>
      </c>
      <c r="G17" s="230">
        <v>5.1825932264328003</v>
      </c>
    </row>
    <row r="18" spans="1:57" x14ac:dyDescent="0.2">
      <c r="A18" s="209" t="s">
        <v>203</v>
      </c>
      <c r="B18" s="230" t="s">
        <v>14</v>
      </c>
      <c r="C18" s="230">
        <v>625.94686698910004</v>
      </c>
      <c r="D18" s="230" t="s">
        <v>14</v>
      </c>
      <c r="E18" s="231">
        <v>625.94686698910004</v>
      </c>
      <c r="F18" s="230">
        <v>596.01735305786133</v>
      </c>
      <c r="G18" s="230">
        <v>32.423044264316559</v>
      </c>
    </row>
    <row r="19" spans="1:57" s="234" customFormat="1" ht="3.75" customHeight="1" x14ac:dyDescent="0.2">
      <c r="A19" s="212"/>
      <c r="B19" s="232"/>
      <c r="C19" s="232"/>
      <c r="D19" s="232"/>
      <c r="E19" s="233"/>
      <c r="F19" s="232"/>
      <c r="G19" s="232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</row>
    <row r="20" spans="1:57" s="234" customFormat="1" ht="15" customHeight="1" x14ac:dyDescent="0.2">
      <c r="A20" s="764" t="s">
        <v>204</v>
      </c>
      <c r="B20" s="766" t="s">
        <v>14</v>
      </c>
      <c r="C20" s="766">
        <v>873.46721076960011</v>
      </c>
      <c r="D20" s="766" t="s">
        <v>14</v>
      </c>
      <c r="E20" s="766">
        <v>873.46721076960011</v>
      </c>
      <c r="F20" s="766" t="s">
        <v>14</v>
      </c>
      <c r="G20" s="766">
        <v>129.54655307531357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</row>
    <row r="21" spans="1:57" s="234" customFormat="1" ht="6" customHeight="1" x14ac:dyDescent="0.2">
      <c r="A21" s="212"/>
      <c r="B21" s="235"/>
      <c r="C21" s="235"/>
      <c r="D21" s="235"/>
      <c r="E21" s="235"/>
      <c r="F21" s="235"/>
      <c r="G21" s="236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</row>
    <row r="22" spans="1:57" s="238" customFormat="1" ht="19.5" customHeight="1" x14ac:dyDescent="0.3">
      <c r="A22" s="852" t="s">
        <v>58</v>
      </c>
      <c r="B22" s="217"/>
      <c r="C22" s="217"/>
      <c r="D22" s="217"/>
      <c r="E22" s="217"/>
      <c r="F22" s="217"/>
      <c r="G22" s="218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</row>
    <row r="23" spans="1:57" s="239" customFormat="1" ht="3.75" customHeight="1" x14ac:dyDescent="0.2">
      <c r="A23" s="219"/>
      <c r="B23" s="220"/>
      <c r="C23" s="220"/>
      <c r="D23" s="220"/>
      <c r="E23" s="220"/>
      <c r="F23" s="220"/>
      <c r="G23" s="221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</row>
    <row r="24" spans="1:57" x14ac:dyDescent="0.2">
      <c r="A24" s="209" t="s">
        <v>210</v>
      </c>
      <c r="B24" s="230" t="s">
        <v>14</v>
      </c>
      <c r="C24" s="230" t="s">
        <v>14</v>
      </c>
      <c r="D24" s="230">
        <v>731.21922302250005</v>
      </c>
      <c r="E24" s="231">
        <v>731.21922302250005</v>
      </c>
      <c r="F24" s="230">
        <v>731.21922302246094</v>
      </c>
      <c r="G24" s="230">
        <v>6.8910115361213684</v>
      </c>
    </row>
    <row r="25" spans="1:57" x14ac:dyDescent="0.2">
      <c r="A25" s="209" t="s">
        <v>128</v>
      </c>
      <c r="B25" s="230" t="s">
        <v>14</v>
      </c>
      <c r="C25" s="230" t="s">
        <v>14</v>
      </c>
      <c r="D25" s="230">
        <v>80.689987182600007</v>
      </c>
      <c r="E25" s="231">
        <v>80.689987182600007</v>
      </c>
      <c r="F25" s="230">
        <v>80.689987182617188</v>
      </c>
      <c r="G25" s="230">
        <v>1.4927648305892944</v>
      </c>
    </row>
    <row r="26" spans="1:57" x14ac:dyDescent="0.2">
      <c r="A26" s="209" t="s">
        <v>220</v>
      </c>
      <c r="B26" s="230" t="s">
        <v>14</v>
      </c>
      <c r="C26" s="230" t="s">
        <v>14</v>
      </c>
      <c r="D26" s="230">
        <v>244.35026931760001</v>
      </c>
      <c r="E26" s="231">
        <v>244.35026931760001</v>
      </c>
      <c r="F26" s="230">
        <v>244.35026931762695</v>
      </c>
      <c r="G26" s="230" t="s">
        <v>14</v>
      </c>
    </row>
    <row r="27" spans="1:57" s="234" customFormat="1" ht="3.75" customHeight="1" x14ac:dyDescent="0.2">
      <c r="A27" s="212"/>
      <c r="B27" s="232"/>
      <c r="C27" s="232"/>
      <c r="D27" s="232"/>
      <c r="E27" s="233"/>
      <c r="F27" s="232"/>
      <c r="G27" s="232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</row>
    <row r="28" spans="1:57" s="234" customFormat="1" ht="15" customHeight="1" x14ac:dyDescent="0.2">
      <c r="A28" s="764" t="s">
        <v>219</v>
      </c>
      <c r="B28" s="766" t="s">
        <v>14</v>
      </c>
      <c r="C28" s="766" t="s">
        <v>14</v>
      </c>
      <c r="D28" s="766">
        <v>1056.2594795227001</v>
      </c>
      <c r="E28" s="766">
        <v>1056.2594795227001</v>
      </c>
      <c r="F28" s="766" t="s">
        <v>14</v>
      </c>
      <c r="G28" s="766">
        <v>8.3837763667106628</v>
      </c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</row>
    <row r="29" spans="1:57" s="234" customFormat="1" ht="6" customHeight="1" x14ac:dyDescent="0.2">
      <c r="A29" s="203"/>
      <c r="B29" s="244"/>
      <c r="C29" s="244"/>
      <c r="D29" s="244"/>
      <c r="E29" s="244"/>
      <c r="F29" s="244"/>
      <c r="G29" s="244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</row>
    <row r="30" spans="1:57" s="203" customFormat="1" x14ac:dyDescent="0.2">
      <c r="A30" s="167" t="s">
        <v>221</v>
      </c>
    </row>
    <row r="31" spans="1:57" s="203" customFormat="1" x14ac:dyDescent="0.2"/>
    <row r="32" spans="1:57" s="203" customFormat="1" x14ac:dyDescent="0.2"/>
    <row r="33" s="203" customFormat="1" x14ac:dyDescent="0.2"/>
    <row r="34" s="203" customFormat="1" x14ac:dyDescent="0.2"/>
    <row r="35" s="203" customFormat="1" x14ac:dyDescent="0.2"/>
    <row r="36" s="203" customFormat="1" x14ac:dyDescent="0.2"/>
    <row r="37" s="203" customFormat="1" x14ac:dyDescent="0.2"/>
    <row r="38" s="203" customFormat="1" x14ac:dyDescent="0.2"/>
    <row r="39" s="203" customFormat="1" x14ac:dyDescent="0.2"/>
    <row r="40" s="203" customFormat="1" x14ac:dyDescent="0.2"/>
    <row r="41" s="203" customFormat="1" x14ac:dyDescent="0.2"/>
    <row r="42" s="203" customFormat="1" x14ac:dyDescent="0.2"/>
    <row r="43" s="203" customFormat="1" x14ac:dyDescent="0.2"/>
    <row r="44" s="203" customFormat="1" x14ac:dyDescent="0.2"/>
    <row r="45" s="203" customFormat="1" x14ac:dyDescent="0.2"/>
    <row r="46" s="203" customFormat="1" x14ac:dyDescent="0.2"/>
    <row r="47" s="203" customFormat="1" x14ac:dyDescent="0.2"/>
    <row r="48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  <row r="82" s="203" customFormat="1" x14ac:dyDescent="0.2"/>
    <row r="83" s="203" customFormat="1" x14ac:dyDescent="0.2"/>
    <row r="84" s="203" customFormat="1" x14ac:dyDescent="0.2"/>
    <row r="85" s="203" customFormat="1" x14ac:dyDescent="0.2"/>
    <row r="86" s="203" customFormat="1" x14ac:dyDescent="0.2"/>
    <row r="87" s="203" customFormat="1" x14ac:dyDescent="0.2"/>
    <row r="88" s="203" customFormat="1" x14ac:dyDescent="0.2"/>
    <row r="89" s="203" customFormat="1" x14ac:dyDescent="0.2"/>
    <row r="90" s="203" customFormat="1" x14ac:dyDescent="0.2"/>
    <row r="91" s="203" customFormat="1" x14ac:dyDescent="0.2"/>
    <row r="92" s="203" customFormat="1" x14ac:dyDescent="0.2"/>
    <row r="93" s="203" customFormat="1" x14ac:dyDescent="0.2"/>
    <row r="94" s="203" customFormat="1" x14ac:dyDescent="0.2"/>
    <row r="95" s="203" customFormat="1" x14ac:dyDescent="0.2"/>
    <row r="96" s="203" customFormat="1" x14ac:dyDescent="0.2"/>
    <row r="97" s="203" customFormat="1" x14ac:dyDescent="0.2"/>
    <row r="98" s="203" customFormat="1" x14ac:dyDescent="0.2"/>
    <row r="99" s="203" customFormat="1" x14ac:dyDescent="0.2"/>
    <row r="100" s="203" customFormat="1" x14ac:dyDescent="0.2"/>
    <row r="101" s="203" customFormat="1" x14ac:dyDescent="0.2"/>
    <row r="102" s="203" customFormat="1" x14ac:dyDescent="0.2"/>
    <row r="103" s="203" customFormat="1" x14ac:dyDescent="0.2"/>
    <row r="104" s="203" customFormat="1" x14ac:dyDescent="0.2"/>
    <row r="105" s="203" customFormat="1" x14ac:dyDescent="0.2"/>
    <row r="106" s="203" customFormat="1" x14ac:dyDescent="0.2"/>
    <row r="107" s="203" customFormat="1" x14ac:dyDescent="0.2"/>
    <row r="108" s="203" customFormat="1" x14ac:dyDescent="0.2"/>
    <row r="109" s="203" customFormat="1" x14ac:dyDescent="0.2"/>
    <row r="110" s="203" customFormat="1" x14ac:dyDescent="0.2"/>
    <row r="111" s="203" customFormat="1" x14ac:dyDescent="0.2"/>
  </sheetData>
  <mergeCells count="1">
    <mergeCell ref="B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0.59999389629810485"/>
  </sheetPr>
  <dimension ref="A1:BF99"/>
  <sheetViews>
    <sheetView showGridLines="0" workbookViewId="0">
      <selection activeCell="L1" sqref="L1"/>
    </sheetView>
  </sheetViews>
  <sheetFormatPr defaultRowHeight="12.75" x14ac:dyDescent="0.2"/>
  <cols>
    <col min="1" max="1" width="40.7109375" style="224" customWidth="1"/>
    <col min="2" max="2" width="10.7109375" style="224" bestFit="1" customWidth="1"/>
    <col min="3" max="3" width="6.85546875" style="224" bestFit="1" customWidth="1"/>
    <col min="4" max="4" width="9.7109375" style="224" bestFit="1" customWidth="1"/>
    <col min="5" max="5" width="13.28515625" style="224" bestFit="1" customWidth="1"/>
    <col min="6" max="6" width="12.5703125" style="224" bestFit="1" customWidth="1"/>
    <col min="7" max="7" width="12.28515625" style="224" bestFit="1" customWidth="1"/>
    <col min="8" max="8" width="8.5703125" style="224" bestFit="1" customWidth="1"/>
    <col min="9" max="9" width="11.28515625" style="224" bestFit="1" customWidth="1"/>
    <col min="10" max="10" width="11.140625" style="224" bestFit="1" customWidth="1"/>
    <col min="11" max="11" width="10" style="224" bestFit="1" customWidth="1"/>
    <col min="12" max="58" width="12.7109375" style="203" customWidth="1"/>
    <col min="59" max="62" width="12.7109375" style="224" customWidth="1"/>
    <col min="63" max="16384" width="9.140625" style="224"/>
  </cols>
  <sheetData>
    <row r="1" spans="1:58" s="194" customFormat="1" ht="15" customHeight="1" x14ac:dyDescent="0.25">
      <c r="A1" s="193" t="s">
        <v>536</v>
      </c>
    </row>
    <row r="2" spans="1:58" s="196" customFormat="1" ht="15" customHeight="1" x14ac:dyDescent="0.25">
      <c r="A2" s="195"/>
    </row>
    <row r="3" spans="1:58" s="196" customFormat="1" ht="15" customHeight="1" x14ac:dyDescent="0.25">
      <c r="A3" s="197"/>
      <c r="B3" s="907" t="s">
        <v>242</v>
      </c>
      <c r="C3" s="907"/>
      <c r="D3" s="907"/>
      <c r="E3" s="907"/>
      <c r="F3" s="907"/>
      <c r="G3" s="907"/>
      <c r="H3" s="907"/>
      <c r="I3" s="225"/>
      <c r="J3" s="225"/>
      <c r="K3" s="198"/>
    </row>
    <row r="4" spans="1:58" s="196" customFormat="1" ht="6" customHeight="1" x14ac:dyDescent="0.25">
      <c r="A4" s="199"/>
      <c r="B4" s="200"/>
      <c r="C4" s="200"/>
      <c r="D4" s="200"/>
      <c r="E4" s="200"/>
      <c r="F4" s="200"/>
      <c r="G4" s="200"/>
      <c r="H4" s="200"/>
      <c r="I4" s="201"/>
      <c r="J4" s="201"/>
      <c r="K4" s="202"/>
    </row>
    <row r="5" spans="1:58" s="38" customFormat="1" ht="36" customHeight="1" thickBot="1" x14ac:dyDescent="0.25">
      <c r="A5" s="762" t="s">
        <v>243</v>
      </c>
      <c r="B5" s="763" t="s">
        <v>258</v>
      </c>
      <c r="C5" s="763" t="s">
        <v>254</v>
      </c>
      <c r="D5" s="763" t="s">
        <v>245</v>
      </c>
      <c r="E5" s="763" t="s">
        <v>406</v>
      </c>
      <c r="F5" s="763" t="s">
        <v>400</v>
      </c>
      <c r="G5" s="763" t="s">
        <v>398</v>
      </c>
      <c r="H5" s="763" t="s">
        <v>409</v>
      </c>
      <c r="I5" s="763" t="s">
        <v>247</v>
      </c>
      <c r="J5" s="763" t="s">
        <v>248</v>
      </c>
      <c r="K5" s="763" t="s">
        <v>249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 t="s">
        <v>256</v>
      </c>
      <c r="BF5" s="8"/>
    </row>
    <row r="6" spans="1:58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6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8"/>
    </row>
    <row r="7" spans="1:58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8"/>
    </row>
    <row r="8" spans="1:58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5"/>
      <c r="J8" s="205"/>
      <c r="K8" s="206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</row>
    <row r="9" spans="1:58" x14ac:dyDescent="0.2">
      <c r="A9" s="209" t="s">
        <v>81</v>
      </c>
      <c r="B9" s="230" t="s">
        <v>14</v>
      </c>
      <c r="C9" s="230" t="s">
        <v>14</v>
      </c>
      <c r="D9" s="230" t="s">
        <v>14</v>
      </c>
      <c r="E9" s="230">
        <v>40.752132415799998</v>
      </c>
      <c r="F9" s="230" t="s">
        <v>14</v>
      </c>
      <c r="G9" s="230" t="s">
        <v>14</v>
      </c>
      <c r="H9" s="230" t="s">
        <v>14</v>
      </c>
      <c r="I9" s="231">
        <v>40.752132415799998</v>
      </c>
      <c r="J9" s="230">
        <v>40.752132415771484</v>
      </c>
      <c r="K9" s="230">
        <v>20.376066207885742</v>
      </c>
    </row>
    <row r="10" spans="1:58" x14ac:dyDescent="0.2">
      <c r="A10" s="209" t="s">
        <v>87</v>
      </c>
      <c r="B10" s="230" t="s">
        <v>14</v>
      </c>
      <c r="C10" s="230" t="s">
        <v>14</v>
      </c>
      <c r="D10" s="230" t="s">
        <v>14</v>
      </c>
      <c r="E10" s="230" t="s">
        <v>14</v>
      </c>
      <c r="F10" s="230">
        <v>38.061973571800003</v>
      </c>
      <c r="G10" s="230" t="s">
        <v>14</v>
      </c>
      <c r="H10" s="230" t="s">
        <v>14</v>
      </c>
      <c r="I10" s="231">
        <v>38.061973571800003</v>
      </c>
      <c r="J10" s="230">
        <v>38.061973571777344</v>
      </c>
      <c r="K10" s="230">
        <v>18.8109130859375</v>
      </c>
    </row>
    <row r="11" spans="1:58" x14ac:dyDescent="0.2">
      <c r="A11" s="209" t="s">
        <v>102</v>
      </c>
      <c r="B11" s="230" t="s">
        <v>14</v>
      </c>
      <c r="C11" s="230" t="s">
        <v>14</v>
      </c>
      <c r="D11" s="230" t="s">
        <v>14</v>
      </c>
      <c r="E11" s="230" t="s">
        <v>14</v>
      </c>
      <c r="F11" s="230">
        <v>38.061973571800003</v>
      </c>
      <c r="G11" s="230" t="s">
        <v>14</v>
      </c>
      <c r="H11" s="230" t="s">
        <v>14</v>
      </c>
      <c r="I11" s="231">
        <v>38.061973571800003</v>
      </c>
      <c r="J11" s="230">
        <v>38.061973571777344</v>
      </c>
      <c r="K11" s="230">
        <v>2.9392216205596924</v>
      </c>
    </row>
    <row r="12" spans="1:58" x14ac:dyDescent="0.2">
      <c r="A12" s="209" t="s">
        <v>108</v>
      </c>
      <c r="B12" s="230" t="s">
        <v>14</v>
      </c>
      <c r="C12" s="230" t="s">
        <v>14</v>
      </c>
      <c r="D12" s="230" t="s">
        <v>14</v>
      </c>
      <c r="E12" s="230" t="s">
        <v>14</v>
      </c>
      <c r="F12" s="230">
        <v>68.511550903300005</v>
      </c>
      <c r="G12" s="230" t="s">
        <v>14</v>
      </c>
      <c r="H12" s="230" t="s">
        <v>14</v>
      </c>
      <c r="I12" s="231">
        <v>68.511550903300005</v>
      </c>
      <c r="J12" s="230">
        <v>34.255775451660156</v>
      </c>
      <c r="K12" s="230">
        <v>15.672019958496094</v>
      </c>
    </row>
    <row r="13" spans="1:58" x14ac:dyDescent="0.2">
      <c r="A13" s="209" t="s">
        <v>130</v>
      </c>
      <c r="B13" s="230" t="s">
        <v>14</v>
      </c>
      <c r="C13" s="230" t="s">
        <v>14</v>
      </c>
      <c r="D13" s="230" t="s">
        <v>14</v>
      </c>
      <c r="E13" s="230" t="s">
        <v>14</v>
      </c>
      <c r="F13" s="230">
        <v>33.255630493200002</v>
      </c>
      <c r="G13" s="230" t="s">
        <v>14</v>
      </c>
      <c r="H13" s="230" t="s">
        <v>14</v>
      </c>
      <c r="I13" s="231">
        <v>33.255630493200002</v>
      </c>
      <c r="J13" s="230">
        <v>33.255630493164063</v>
      </c>
      <c r="K13" s="230">
        <v>14.126325607299805</v>
      </c>
    </row>
    <row r="14" spans="1:58" x14ac:dyDescent="0.2">
      <c r="A14" s="209" t="s">
        <v>131</v>
      </c>
      <c r="B14" s="230" t="s">
        <v>14</v>
      </c>
      <c r="C14" s="230" t="s">
        <v>14</v>
      </c>
      <c r="D14" s="230" t="s">
        <v>14</v>
      </c>
      <c r="E14" s="230" t="s">
        <v>14</v>
      </c>
      <c r="F14" s="230">
        <v>38.187385559100001</v>
      </c>
      <c r="G14" s="230" t="s">
        <v>14</v>
      </c>
      <c r="H14" s="230" t="s">
        <v>14</v>
      </c>
      <c r="I14" s="231">
        <v>38.187385559100001</v>
      </c>
      <c r="J14" s="230">
        <v>38.187385559082031</v>
      </c>
      <c r="K14" s="230">
        <v>9.5468463897705078</v>
      </c>
    </row>
    <row r="15" spans="1:58" x14ac:dyDescent="0.2">
      <c r="A15" s="209" t="s">
        <v>136</v>
      </c>
      <c r="B15" s="230" t="s">
        <v>14</v>
      </c>
      <c r="C15" s="230" t="s">
        <v>14</v>
      </c>
      <c r="D15" s="230" t="s">
        <v>14</v>
      </c>
      <c r="E15" s="230" t="s">
        <v>14</v>
      </c>
      <c r="F15" s="230">
        <v>318.00336456299999</v>
      </c>
      <c r="G15" s="230" t="s">
        <v>14</v>
      </c>
      <c r="H15" s="230" t="s">
        <v>14</v>
      </c>
      <c r="I15" s="231">
        <v>318.00336456299999</v>
      </c>
      <c r="J15" s="230">
        <v>106.00112152099609</v>
      </c>
      <c r="K15" s="230">
        <v>140.98149108886719</v>
      </c>
    </row>
    <row r="16" spans="1:58" s="234" customFormat="1" ht="3.75" customHeight="1" x14ac:dyDescent="0.2">
      <c r="A16" s="212"/>
      <c r="B16" s="232"/>
      <c r="C16" s="232"/>
      <c r="D16" s="232"/>
      <c r="E16" s="232"/>
      <c r="F16" s="232"/>
      <c r="G16" s="232"/>
      <c r="H16" s="232"/>
      <c r="I16" s="233"/>
      <c r="J16" s="232"/>
      <c r="K16" s="232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</row>
    <row r="17" spans="1:58" s="234" customFormat="1" ht="15" customHeight="1" x14ac:dyDescent="0.2">
      <c r="A17" s="764" t="s">
        <v>137</v>
      </c>
      <c r="B17" s="766" t="s">
        <v>14</v>
      </c>
      <c r="C17" s="766" t="s">
        <v>14</v>
      </c>
      <c r="D17" s="766" t="s">
        <v>14</v>
      </c>
      <c r="E17" s="766">
        <v>40.752132415799998</v>
      </c>
      <c r="F17" s="766">
        <v>534.08187866219998</v>
      </c>
      <c r="G17" s="766" t="s">
        <v>14</v>
      </c>
      <c r="H17" s="766" t="s">
        <v>14</v>
      </c>
      <c r="I17" s="766">
        <v>574.834011078</v>
      </c>
      <c r="J17" s="766" t="s">
        <v>14</v>
      </c>
      <c r="K17" s="766">
        <v>222.45288395881653</v>
      </c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</row>
    <row r="18" spans="1:58" s="234" customFormat="1" ht="6" customHeight="1" x14ac:dyDescent="0.2">
      <c r="A18" s="212"/>
      <c r="B18" s="235"/>
      <c r="C18" s="235"/>
      <c r="D18" s="235"/>
      <c r="E18" s="235"/>
      <c r="F18" s="235"/>
      <c r="G18" s="235"/>
      <c r="H18" s="235"/>
      <c r="I18" s="235"/>
      <c r="J18" s="235"/>
      <c r="K18" s="236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</row>
    <row r="19" spans="1:58" s="238" customFormat="1" ht="19.5" customHeight="1" x14ac:dyDescent="0.3">
      <c r="A19" s="852" t="s">
        <v>250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</row>
    <row r="20" spans="1:58" s="239" customFormat="1" ht="3.75" customHeight="1" x14ac:dyDescent="0.2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21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</row>
    <row r="21" spans="1:58" x14ac:dyDescent="0.2">
      <c r="A21" s="209" t="s">
        <v>147</v>
      </c>
      <c r="B21" s="230" t="s">
        <v>14</v>
      </c>
      <c r="C21" s="230" t="s">
        <v>14</v>
      </c>
      <c r="D21" s="230" t="s">
        <v>14</v>
      </c>
      <c r="E21" s="230" t="s">
        <v>14</v>
      </c>
      <c r="F21" s="230" t="s">
        <v>14</v>
      </c>
      <c r="G21" s="230">
        <v>38.187385559100001</v>
      </c>
      <c r="H21" s="230" t="s">
        <v>14</v>
      </c>
      <c r="I21" s="231">
        <v>38.187385559100001</v>
      </c>
      <c r="J21" s="230">
        <v>38.187385559082031</v>
      </c>
      <c r="K21" s="230">
        <v>19.590127944946289</v>
      </c>
    </row>
    <row r="22" spans="1:58" x14ac:dyDescent="0.2">
      <c r="A22" s="209" t="s">
        <v>156</v>
      </c>
      <c r="B22" s="230">
        <v>33.255630493200002</v>
      </c>
      <c r="C22" s="230" t="s">
        <v>14</v>
      </c>
      <c r="D22" s="230" t="s">
        <v>14</v>
      </c>
      <c r="E22" s="230" t="s">
        <v>14</v>
      </c>
      <c r="F22" s="230" t="s">
        <v>14</v>
      </c>
      <c r="G22" s="230">
        <v>34.255775451700003</v>
      </c>
      <c r="H22" s="230" t="s">
        <v>14</v>
      </c>
      <c r="I22" s="231">
        <v>67.511405944800003</v>
      </c>
      <c r="J22" s="230">
        <v>67.511405944824219</v>
      </c>
      <c r="K22" s="230">
        <v>0.51784349977970123</v>
      </c>
    </row>
    <row r="23" spans="1:58" x14ac:dyDescent="0.2">
      <c r="A23" s="209" t="s">
        <v>157</v>
      </c>
      <c r="B23" s="230" t="s">
        <v>14</v>
      </c>
      <c r="C23" s="230" t="s">
        <v>14</v>
      </c>
      <c r="D23" s="230" t="s">
        <v>14</v>
      </c>
      <c r="E23" s="230" t="s">
        <v>14</v>
      </c>
      <c r="F23" s="230" t="s">
        <v>14</v>
      </c>
      <c r="G23" s="230">
        <v>127.7847442627</v>
      </c>
      <c r="H23" s="230" t="s">
        <v>14</v>
      </c>
      <c r="I23" s="231">
        <v>127.7847442627</v>
      </c>
      <c r="J23" s="230">
        <v>127.78474426269531</v>
      </c>
      <c r="K23" s="230">
        <v>2.1723406314849854</v>
      </c>
    </row>
    <row r="24" spans="1:58" x14ac:dyDescent="0.2">
      <c r="A24" s="209" t="s">
        <v>162</v>
      </c>
      <c r="B24" s="230" t="s">
        <v>14</v>
      </c>
      <c r="C24" s="230" t="s">
        <v>14</v>
      </c>
      <c r="D24" s="230" t="s">
        <v>14</v>
      </c>
      <c r="E24" s="230" t="s">
        <v>14</v>
      </c>
      <c r="F24" s="230" t="s">
        <v>14</v>
      </c>
      <c r="G24" s="230">
        <v>184.81522750849999</v>
      </c>
      <c r="H24" s="230" t="s">
        <v>14</v>
      </c>
      <c r="I24" s="231">
        <v>184.81522750849999</v>
      </c>
      <c r="J24" s="230">
        <v>184.81522750854492</v>
      </c>
      <c r="K24" s="230">
        <v>32.015754222869873</v>
      </c>
    </row>
    <row r="25" spans="1:58" x14ac:dyDescent="0.2">
      <c r="A25" s="209" t="s">
        <v>166</v>
      </c>
      <c r="B25" s="230" t="s">
        <v>14</v>
      </c>
      <c r="C25" s="230">
        <v>40.752132415799998</v>
      </c>
      <c r="D25" s="230">
        <v>233.78586578369999</v>
      </c>
      <c r="E25" s="230" t="s">
        <v>14</v>
      </c>
      <c r="F25" s="230" t="s">
        <v>14</v>
      </c>
      <c r="G25" s="230" t="s">
        <v>14</v>
      </c>
      <c r="H25" s="230" t="s">
        <v>14</v>
      </c>
      <c r="I25" s="231">
        <v>274.53799819950001</v>
      </c>
      <c r="J25" s="230">
        <v>274.53799819946289</v>
      </c>
      <c r="K25" s="230">
        <v>161.70142555236816</v>
      </c>
    </row>
    <row r="26" spans="1:58" x14ac:dyDescent="0.2">
      <c r="A26" s="209" t="s">
        <v>175</v>
      </c>
      <c r="B26" s="230" t="s">
        <v>14</v>
      </c>
      <c r="C26" s="230" t="s">
        <v>14</v>
      </c>
      <c r="D26" s="230" t="s">
        <v>14</v>
      </c>
      <c r="E26" s="230" t="s">
        <v>14</v>
      </c>
      <c r="F26" s="230" t="s">
        <v>14</v>
      </c>
      <c r="G26" s="230">
        <v>72.317749023399998</v>
      </c>
      <c r="H26" s="230" t="s">
        <v>14</v>
      </c>
      <c r="I26" s="231">
        <v>72.317749023399998</v>
      </c>
      <c r="J26" s="230">
        <v>72.3177490234375</v>
      </c>
      <c r="K26" s="230" t="s">
        <v>64</v>
      </c>
    </row>
    <row r="27" spans="1:58" x14ac:dyDescent="0.2">
      <c r="A27" s="209" t="s">
        <v>176</v>
      </c>
      <c r="B27" s="230">
        <v>33.255630493200002</v>
      </c>
      <c r="C27" s="230" t="s">
        <v>14</v>
      </c>
      <c r="D27" s="230" t="s">
        <v>14</v>
      </c>
      <c r="E27" s="230" t="s">
        <v>14</v>
      </c>
      <c r="F27" s="230" t="s">
        <v>14</v>
      </c>
      <c r="G27" s="230" t="s">
        <v>14</v>
      </c>
      <c r="H27" s="230" t="s">
        <v>14</v>
      </c>
      <c r="I27" s="231">
        <v>33.255630493200002</v>
      </c>
      <c r="J27" s="230">
        <v>33.255630493164063</v>
      </c>
      <c r="K27" s="230">
        <v>0.85463553667068481</v>
      </c>
    </row>
    <row r="28" spans="1:58" x14ac:dyDescent="0.2">
      <c r="A28" s="209" t="s">
        <v>180</v>
      </c>
      <c r="B28" s="230" t="s">
        <v>14</v>
      </c>
      <c r="C28" s="230" t="s">
        <v>14</v>
      </c>
      <c r="D28" s="230" t="s">
        <v>14</v>
      </c>
      <c r="E28" s="230" t="s">
        <v>14</v>
      </c>
      <c r="F28" s="230" t="s">
        <v>14</v>
      </c>
      <c r="G28" s="230" t="s">
        <v>14</v>
      </c>
      <c r="H28" s="230">
        <v>40.752132415799998</v>
      </c>
      <c r="I28" s="231">
        <v>40.752132415799998</v>
      </c>
      <c r="J28" s="230">
        <v>40.752132415771484</v>
      </c>
      <c r="K28" s="230">
        <v>2.6488938331604004</v>
      </c>
    </row>
    <row r="29" spans="1:58" x14ac:dyDescent="0.2">
      <c r="A29" s="209" t="s">
        <v>186</v>
      </c>
      <c r="B29" s="230" t="s">
        <v>14</v>
      </c>
      <c r="C29" s="230" t="s">
        <v>14</v>
      </c>
      <c r="D29" s="230" t="s">
        <v>14</v>
      </c>
      <c r="E29" s="230" t="s">
        <v>14</v>
      </c>
      <c r="F29" s="230" t="s">
        <v>14</v>
      </c>
      <c r="G29" s="230">
        <v>146.75325393680001</v>
      </c>
      <c r="H29" s="230" t="s">
        <v>14</v>
      </c>
      <c r="I29" s="231">
        <v>146.75325393680001</v>
      </c>
      <c r="J29" s="230">
        <v>146.75325393676758</v>
      </c>
      <c r="K29" s="230">
        <v>2.547577977180481</v>
      </c>
    </row>
    <row r="30" spans="1:58" s="234" customFormat="1" ht="3.75" customHeight="1" x14ac:dyDescent="0.2">
      <c r="A30" s="212"/>
      <c r="B30" s="232"/>
      <c r="C30" s="232"/>
      <c r="D30" s="232"/>
      <c r="E30" s="232"/>
      <c r="F30" s="232"/>
      <c r="G30" s="232"/>
      <c r="H30" s="232"/>
      <c r="I30" s="233"/>
      <c r="J30" s="232"/>
      <c r="K30" s="232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</row>
    <row r="31" spans="1:58" s="234" customFormat="1" ht="15" customHeight="1" x14ac:dyDescent="0.2">
      <c r="A31" s="764" t="s">
        <v>188</v>
      </c>
      <c r="B31" s="766">
        <v>66.511260986400004</v>
      </c>
      <c r="C31" s="766">
        <v>40.752132415799998</v>
      </c>
      <c r="D31" s="766">
        <v>233.78586578369999</v>
      </c>
      <c r="E31" s="766" t="s">
        <v>14</v>
      </c>
      <c r="F31" s="766" t="s">
        <v>14</v>
      </c>
      <c r="G31" s="766">
        <v>604.11413574220001</v>
      </c>
      <c r="H31" s="766">
        <v>40.752132415799998</v>
      </c>
      <c r="I31" s="766">
        <v>985.91552734380002</v>
      </c>
      <c r="J31" s="766" t="s">
        <v>14</v>
      </c>
      <c r="K31" s="766">
        <v>222.33273151516914</v>
      </c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</row>
    <row r="32" spans="1:58" s="234" customFormat="1" ht="6" customHeight="1" x14ac:dyDescent="0.2">
      <c r="A32" s="148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</row>
    <row r="33" s="203" customFormat="1" x14ac:dyDescent="0.2"/>
    <row r="34" s="203" customFormat="1" x14ac:dyDescent="0.2"/>
    <row r="35" s="203" customFormat="1" x14ac:dyDescent="0.2"/>
    <row r="36" s="203" customFormat="1" x14ac:dyDescent="0.2"/>
    <row r="37" s="203" customFormat="1" x14ac:dyDescent="0.2"/>
    <row r="38" s="203" customFormat="1" x14ac:dyDescent="0.2"/>
    <row r="39" s="203" customFormat="1" x14ac:dyDescent="0.2"/>
    <row r="40" s="203" customFormat="1" x14ac:dyDescent="0.2"/>
    <row r="41" s="203" customFormat="1" x14ac:dyDescent="0.2"/>
    <row r="42" s="203" customFormat="1" x14ac:dyDescent="0.2"/>
    <row r="43" s="203" customFormat="1" x14ac:dyDescent="0.2"/>
    <row r="44" s="203" customFormat="1" x14ac:dyDescent="0.2"/>
    <row r="45" s="203" customFormat="1" x14ac:dyDescent="0.2"/>
    <row r="46" s="203" customFormat="1" x14ac:dyDescent="0.2"/>
    <row r="47" s="203" customFormat="1" x14ac:dyDescent="0.2"/>
    <row r="48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  <row r="82" s="203" customFormat="1" x14ac:dyDescent="0.2"/>
    <row r="83" s="203" customFormat="1" x14ac:dyDescent="0.2"/>
    <row r="84" s="203" customFormat="1" x14ac:dyDescent="0.2"/>
    <row r="85" s="203" customFormat="1" x14ac:dyDescent="0.2"/>
    <row r="86" s="203" customFormat="1" x14ac:dyDescent="0.2"/>
    <row r="87" s="203" customFormat="1" x14ac:dyDescent="0.2"/>
    <row r="88" s="203" customFormat="1" x14ac:dyDescent="0.2"/>
    <row r="89" s="203" customFormat="1" x14ac:dyDescent="0.2"/>
    <row r="90" s="203" customFormat="1" x14ac:dyDescent="0.2"/>
    <row r="91" s="203" customFormat="1" x14ac:dyDescent="0.2"/>
    <row r="92" s="203" customFormat="1" x14ac:dyDescent="0.2"/>
    <row r="93" s="203" customFormat="1" x14ac:dyDescent="0.2"/>
    <row r="94" s="203" customFormat="1" x14ac:dyDescent="0.2"/>
    <row r="95" s="203" customFormat="1" x14ac:dyDescent="0.2"/>
    <row r="96" s="203" customFormat="1" x14ac:dyDescent="0.2"/>
    <row r="97" s="203" customFormat="1" x14ac:dyDescent="0.2"/>
    <row r="98" s="203" customFormat="1" x14ac:dyDescent="0.2"/>
    <row r="99" s="203" customFormat="1" x14ac:dyDescent="0.2"/>
  </sheetData>
  <mergeCells count="1">
    <mergeCell ref="B3:H3"/>
  </mergeCells>
  <pageMargins left="0.7" right="0.7" top="0.75" bottom="0.75" header="0.3" footer="0.3"/>
  <pageSetup orientation="portrait" horizontalDpi="90" verticalDpi="9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0.59999389629810485"/>
  </sheetPr>
  <dimension ref="A1:BB103"/>
  <sheetViews>
    <sheetView showGridLines="0" workbookViewId="0">
      <selection activeCell="E29" sqref="E29"/>
    </sheetView>
  </sheetViews>
  <sheetFormatPr defaultRowHeight="12.75" x14ac:dyDescent="0.2"/>
  <cols>
    <col min="1" max="1" width="40.7109375" style="224" customWidth="1"/>
    <col min="2" max="2" width="12.140625" style="224" bestFit="1" customWidth="1"/>
    <col min="3" max="3" width="9.28515625" style="224" bestFit="1" customWidth="1"/>
    <col min="4" max="4" width="9.42578125" style="224" bestFit="1" customWidth="1"/>
    <col min="5" max="5" width="11.28515625" style="224" bestFit="1" customWidth="1"/>
    <col min="6" max="6" width="11.140625" style="224" bestFit="1" customWidth="1"/>
    <col min="7" max="7" width="10" style="224" bestFit="1" customWidth="1"/>
    <col min="8" max="8" width="4.7109375" style="203" customWidth="1"/>
    <col min="9" max="54" width="12.7109375" style="203" customWidth="1"/>
    <col min="55" max="58" width="12.7109375" style="224" customWidth="1"/>
    <col min="59" max="16384" width="9.140625" style="224"/>
  </cols>
  <sheetData>
    <row r="1" spans="1:54" s="194" customFormat="1" ht="15" customHeight="1" x14ac:dyDescent="0.25">
      <c r="A1" s="193" t="s">
        <v>536</v>
      </c>
    </row>
    <row r="2" spans="1:54" s="196" customFormat="1" ht="15" customHeight="1" x14ac:dyDescent="0.25">
      <c r="A2" s="195"/>
    </row>
    <row r="3" spans="1:54" s="196" customFormat="1" ht="15" customHeight="1" x14ac:dyDescent="0.25">
      <c r="A3" s="197"/>
      <c r="B3" s="907" t="s">
        <v>242</v>
      </c>
      <c r="C3" s="907"/>
      <c r="D3" s="907"/>
      <c r="E3" s="225"/>
      <c r="F3" s="225"/>
      <c r="G3" s="198"/>
    </row>
    <row r="4" spans="1:54" s="196" customFormat="1" ht="6" customHeight="1" x14ac:dyDescent="0.25">
      <c r="A4" s="199"/>
      <c r="B4" s="200"/>
      <c r="C4" s="200"/>
      <c r="D4" s="200"/>
      <c r="E4" s="201"/>
      <c r="F4" s="201"/>
      <c r="G4" s="202"/>
    </row>
    <row r="5" spans="1:54" s="38" customFormat="1" ht="36" customHeight="1" thickBot="1" x14ac:dyDescent="0.25">
      <c r="A5" s="762" t="s">
        <v>243</v>
      </c>
      <c r="B5" s="763" t="s">
        <v>402</v>
      </c>
      <c r="C5" s="763" t="s">
        <v>403</v>
      </c>
      <c r="D5" s="763" t="s">
        <v>399</v>
      </c>
      <c r="E5" s="763" t="s">
        <v>247</v>
      </c>
      <c r="F5" s="763" t="s">
        <v>248</v>
      </c>
      <c r="G5" s="763" t="s">
        <v>249</v>
      </c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 t="s">
        <v>256</v>
      </c>
      <c r="BB5" s="8"/>
    </row>
    <row r="6" spans="1:54" s="228" customFormat="1" ht="6" customHeight="1" thickTop="1" x14ac:dyDescent="0.2">
      <c r="A6" s="204"/>
      <c r="B6" s="205"/>
      <c r="C6" s="205"/>
      <c r="D6" s="205"/>
      <c r="E6" s="205"/>
      <c r="F6" s="205"/>
      <c r="G6" s="206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8"/>
    </row>
    <row r="7" spans="1:54" s="238" customFormat="1" ht="19.5" customHeight="1" x14ac:dyDescent="0.3">
      <c r="A7" s="852" t="s">
        <v>54</v>
      </c>
      <c r="B7" s="240"/>
      <c r="C7" s="240"/>
      <c r="D7" s="240"/>
      <c r="E7" s="240"/>
      <c r="F7" s="240"/>
      <c r="G7" s="241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</row>
    <row r="8" spans="1:54" s="239" customFormat="1" ht="3.75" customHeight="1" x14ac:dyDescent="0.2">
      <c r="A8" s="219"/>
      <c r="B8" s="242"/>
      <c r="C8" s="242"/>
      <c r="D8" s="242"/>
      <c r="E8" s="242"/>
      <c r="F8" s="242"/>
      <c r="G8" s="243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</row>
    <row r="9" spans="1:54" x14ac:dyDescent="0.2">
      <c r="A9" s="209" t="s">
        <v>192</v>
      </c>
      <c r="B9" s="230">
        <v>34.255775451700003</v>
      </c>
      <c r="C9" s="230" t="s">
        <v>14</v>
      </c>
      <c r="D9" s="230" t="s">
        <v>14</v>
      </c>
      <c r="E9" s="231">
        <v>34.255775451700003</v>
      </c>
      <c r="F9" s="230">
        <v>34.255775451660156</v>
      </c>
      <c r="G9" s="230" t="s">
        <v>64</v>
      </c>
    </row>
    <row r="10" spans="1:54" s="234" customFormat="1" ht="3.75" customHeight="1" x14ac:dyDescent="0.2">
      <c r="A10" s="212"/>
      <c r="B10" s="232"/>
      <c r="C10" s="232"/>
      <c r="D10" s="232"/>
      <c r="E10" s="233"/>
      <c r="F10" s="232"/>
      <c r="G10" s="232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</row>
    <row r="11" spans="1:54" s="234" customFormat="1" ht="15" customHeight="1" x14ac:dyDescent="0.2">
      <c r="A11" s="764" t="s">
        <v>194</v>
      </c>
      <c r="B11" s="766">
        <v>34.255775451700003</v>
      </c>
      <c r="C11" s="766" t="s">
        <v>14</v>
      </c>
      <c r="D11" s="766" t="s">
        <v>14</v>
      </c>
      <c r="E11" s="766">
        <v>34.255775451700003</v>
      </c>
      <c r="F11" s="766" t="s">
        <v>14</v>
      </c>
      <c r="G11" s="766" t="s">
        <v>64</v>
      </c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</row>
    <row r="12" spans="1:54" s="234" customFormat="1" ht="6" customHeight="1" x14ac:dyDescent="0.2">
      <c r="A12" s="212"/>
      <c r="B12" s="235"/>
      <c r="C12" s="235"/>
      <c r="D12" s="235"/>
      <c r="E12" s="235"/>
      <c r="F12" s="235"/>
      <c r="G12" s="236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</row>
    <row r="13" spans="1:54" s="238" customFormat="1" ht="19.5" customHeight="1" x14ac:dyDescent="0.3">
      <c r="A13" s="852" t="s">
        <v>252</v>
      </c>
      <c r="B13" s="217"/>
      <c r="C13" s="217"/>
      <c r="D13" s="217"/>
      <c r="E13" s="217"/>
      <c r="F13" s="217"/>
      <c r="G13" s="218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</row>
    <row r="14" spans="1:54" s="239" customFormat="1" ht="3.75" customHeight="1" x14ac:dyDescent="0.2">
      <c r="A14" s="219"/>
      <c r="B14" s="220"/>
      <c r="C14" s="220"/>
      <c r="D14" s="220"/>
      <c r="E14" s="220"/>
      <c r="F14" s="220"/>
      <c r="G14" s="221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</row>
    <row r="15" spans="1:54" x14ac:dyDescent="0.2">
      <c r="A15" s="209" t="s">
        <v>199</v>
      </c>
      <c r="B15" s="230" t="s">
        <v>14</v>
      </c>
      <c r="C15" s="230">
        <v>274.53799819950001</v>
      </c>
      <c r="D15" s="230" t="s">
        <v>14</v>
      </c>
      <c r="E15" s="231">
        <v>274.53799819950001</v>
      </c>
      <c r="F15" s="230">
        <v>274.53799819946289</v>
      </c>
      <c r="G15" s="230">
        <v>170.93941116333008</v>
      </c>
    </row>
    <row r="16" spans="1:54" x14ac:dyDescent="0.2">
      <c r="A16" s="209" t="s">
        <v>202</v>
      </c>
      <c r="B16" s="230" t="s">
        <v>14</v>
      </c>
      <c r="C16" s="230">
        <v>34.255775451700003</v>
      </c>
      <c r="D16" s="230" t="s">
        <v>14</v>
      </c>
      <c r="E16" s="231">
        <v>34.255775451700003</v>
      </c>
      <c r="F16" s="230">
        <v>34.255775451660156</v>
      </c>
      <c r="G16" s="230">
        <v>1.2845916748046875</v>
      </c>
    </row>
    <row r="17" spans="1:54" x14ac:dyDescent="0.2">
      <c r="A17" s="209" t="s">
        <v>203</v>
      </c>
      <c r="B17" s="230" t="s">
        <v>14</v>
      </c>
      <c r="C17" s="230">
        <v>76.250614166299997</v>
      </c>
      <c r="D17" s="230" t="s">
        <v>14</v>
      </c>
      <c r="E17" s="231">
        <v>76.250614166299997</v>
      </c>
      <c r="F17" s="230">
        <v>57.218999862670898</v>
      </c>
      <c r="G17" s="230">
        <v>3.3131881952285767</v>
      </c>
    </row>
    <row r="18" spans="1:54" s="234" customFormat="1" ht="3.75" customHeight="1" x14ac:dyDescent="0.2">
      <c r="A18" s="212"/>
      <c r="B18" s="232"/>
      <c r="C18" s="232"/>
      <c r="D18" s="232"/>
      <c r="E18" s="233"/>
      <c r="F18" s="232"/>
      <c r="G18" s="232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</row>
    <row r="19" spans="1:54" s="234" customFormat="1" ht="15" customHeight="1" x14ac:dyDescent="0.2">
      <c r="A19" s="764" t="s">
        <v>204</v>
      </c>
      <c r="B19" s="766" t="s">
        <v>14</v>
      </c>
      <c r="C19" s="766">
        <v>385.04438781750002</v>
      </c>
      <c r="D19" s="766" t="s">
        <v>14</v>
      </c>
      <c r="E19" s="766">
        <v>385.04438781750002</v>
      </c>
      <c r="F19" s="766" t="s">
        <v>14</v>
      </c>
      <c r="G19" s="766">
        <v>175.53719103336334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</row>
    <row r="20" spans="1:54" s="234" customFormat="1" ht="6" customHeight="1" x14ac:dyDescent="0.2">
      <c r="A20" s="212"/>
      <c r="B20" s="235"/>
      <c r="C20" s="235"/>
      <c r="D20" s="235"/>
      <c r="E20" s="235"/>
      <c r="F20" s="235"/>
      <c r="G20" s="236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</row>
    <row r="21" spans="1:54" s="238" customFormat="1" ht="19.5" customHeight="1" x14ac:dyDescent="0.3">
      <c r="A21" s="852" t="s">
        <v>58</v>
      </c>
      <c r="B21" s="217"/>
      <c r="C21" s="217"/>
      <c r="D21" s="217"/>
      <c r="E21" s="217"/>
      <c r="F21" s="217"/>
      <c r="G21" s="218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</row>
    <row r="22" spans="1:54" s="239" customFormat="1" ht="3.75" customHeight="1" x14ac:dyDescent="0.2">
      <c r="A22" s="219"/>
      <c r="B22" s="220"/>
      <c r="C22" s="220"/>
      <c r="D22" s="220"/>
      <c r="E22" s="220"/>
      <c r="F22" s="220"/>
      <c r="G22" s="221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</row>
    <row r="23" spans="1:54" x14ac:dyDescent="0.2">
      <c r="A23" s="209" t="s">
        <v>210</v>
      </c>
      <c r="B23" s="230" t="s">
        <v>14</v>
      </c>
      <c r="C23" s="230" t="s">
        <v>14</v>
      </c>
      <c r="D23" s="230">
        <v>252.4520454407</v>
      </c>
      <c r="E23" s="231">
        <v>252.4520454407</v>
      </c>
      <c r="F23" s="230">
        <v>252.45204544067383</v>
      </c>
      <c r="G23" s="230">
        <v>2.4372274875640869</v>
      </c>
    </row>
    <row r="24" spans="1:54" x14ac:dyDescent="0.2">
      <c r="A24" s="209" t="s">
        <v>220</v>
      </c>
      <c r="B24" s="230" t="s">
        <v>14</v>
      </c>
      <c r="C24" s="230" t="s">
        <v>14</v>
      </c>
      <c r="D24" s="230">
        <v>165.8467178345</v>
      </c>
      <c r="E24" s="231">
        <v>165.8467178345</v>
      </c>
      <c r="F24" s="230">
        <v>165.84671783447266</v>
      </c>
      <c r="G24" s="230" t="s">
        <v>14</v>
      </c>
    </row>
    <row r="25" spans="1:54" s="234" customFormat="1" ht="3.75" customHeight="1" x14ac:dyDescent="0.2">
      <c r="A25" s="212"/>
      <c r="B25" s="232"/>
      <c r="C25" s="232"/>
      <c r="D25" s="232"/>
      <c r="E25" s="233"/>
      <c r="F25" s="232"/>
      <c r="G25" s="232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</row>
    <row r="26" spans="1:54" s="234" customFormat="1" ht="15" customHeight="1" x14ac:dyDescent="0.2">
      <c r="A26" s="764" t="s">
        <v>219</v>
      </c>
      <c r="B26" s="766" t="s">
        <v>14</v>
      </c>
      <c r="C26" s="766" t="s">
        <v>14</v>
      </c>
      <c r="D26" s="766">
        <v>418.29876327520003</v>
      </c>
      <c r="E26" s="766">
        <v>418.29876327520003</v>
      </c>
      <c r="F26" s="766" t="s">
        <v>14</v>
      </c>
      <c r="G26" s="766">
        <v>2.4372274875640869</v>
      </c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</row>
    <row r="27" spans="1:54" s="234" customFormat="1" ht="6" customHeight="1" x14ac:dyDescent="0.2">
      <c r="A27" s="203"/>
      <c r="B27" s="244"/>
      <c r="C27" s="244"/>
      <c r="D27" s="244"/>
      <c r="E27" s="244"/>
      <c r="F27" s="244"/>
      <c r="G27" s="244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</row>
    <row r="28" spans="1:54" s="203" customFormat="1" x14ac:dyDescent="0.2">
      <c r="A28" s="167" t="s">
        <v>221</v>
      </c>
    </row>
    <row r="29" spans="1:54" s="203" customFormat="1" x14ac:dyDescent="0.2"/>
    <row r="30" spans="1:54" s="203" customFormat="1" x14ac:dyDescent="0.2"/>
    <row r="31" spans="1:54" s="203" customFormat="1" x14ac:dyDescent="0.2"/>
    <row r="32" spans="1:54" s="203" customFormat="1" x14ac:dyDescent="0.2"/>
    <row r="33" s="203" customFormat="1" x14ac:dyDescent="0.2"/>
    <row r="34" s="203" customFormat="1" x14ac:dyDescent="0.2"/>
    <row r="35" s="203" customFormat="1" x14ac:dyDescent="0.2"/>
    <row r="36" s="203" customFormat="1" x14ac:dyDescent="0.2"/>
    <row r="37" s="203" customFormat="1" x14ac:dyDescent="0.2"/>
    <row r="38" s="203" customFormat="1" x14ac:dyDescent="0.2"/>
    <row r="39" s="203" customFormat="1" x14ac:dyDescent="0.2"/>
    <row r="40" s="203" customFormat="1" x14ac:dyDescent="0.2"/>
    <row r="41" s="203" customFormat="1" x14ac:dyDescent="0.2"/>
    <row r="42" s="203" customFormat="1" x14ac:dyDescent="0.2"/>
    <row r="43" s="203" customFormat="1" x14ac:dyDescent="0.2"/>
    <row r="44" s="203" customFormat="1" x14ac:dyDescent="0.2"/>
    <row r="45" s="203" customFormat="1" x14ac:dyDescent="0.2"/>
    <row r="46" s="203" customFormat="1" x14ac:dyDescent="0.2"/>
    <row r="47" s="203" customFormat="1" x14ac:dyDescent="0.2"/>
    <row r="48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  <row r="82" s="203" customFormat="1" x14ac:dyDescent="0.2"/>
    <row r="83" s="203" customFormat="1" x14ac:dyDescent="0.2"/>
    <row r="84" s="203" customFormat="1" x14ac:dyDescent="0.2"/>
    <row r="85" s="203" customFormat="1" x14ac:dyDescent="0.2"/>
    <row r="86" s="203" customFormat="1" x14ac:dyDescent="0.2"/>
    <row r="87" s="203" customFormat="1" x14ac:dyDescent="0.2"/>
    <row r="88" s="203" customFormat="1" x14ac:dyDescent="0.2"/>
    <row r="89" s="203" customFormat="1" x14ac:dyDescent="0.2"/>
    <row r="90" s="203" customFormat="1" x14ac:dyDescent="0.2"/>
    <row r="91" s="203" customFormat="1" x14ac:dyDescent="0.2"/>
    <row r="92" s="203" customFormat="1" x14ac:dyDescent="0.2"/>
    <row r="93" s="203" customFormat="1" x14ac:dyDescent="0.2"/>
    <row r="94" s="203" customFormat="1" x14ac:dyDescent="0.2"/>
    <row r="95" s="203" customFormat="1" x14ac:dyDescent="0.2"/>
    <row r="96" s="203" customFormat="1" x14ac:dyDescent="0.2"/>
    <row r="97" s="203" customFormat="1" x14ac:dyDescent="0.2"/>
    <row r="98" s="203" customFormat="1" x14ac:dyDescent="0.2"/>
    <row r="99" s="203" customFormat="1" x14ac:dyDescent="0.2"/>
    <row r="100" s="203" customFormat="1" x14ac:dyDescent="0.2"/>
    <row r="101" s="203" customFormat="1" x14ac:dyDescent="0.2"/>
    <row r="102" s="203" customFormat="1" x14ac:dyDescent="0.2"/>
    <row r="103" s="203" customFormat="1" x14ac:dyDescent="0.2"/>
  </sheetData>
  <mergeCells count="1">
    <mergeCell ref="B3:D3"/>
  </mergeCells>
  <pageMargins left="0.7" right="0.7" top="0.75" bottom="0.75" header="0.3" footer="0.3"/>
  <pageSetup orientation="portrait" horizontalDpi="90" verticalDpi="9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0.59999389629810485"/>
  </sheetPr>
  <dimension ref="A1:BI141"/>
  <sheetViews>
    <sheetView showGridLines="0" workbookViewId="0">
      <selection activeCell="J1" sqref="J1"/>
    </sheetView>
  </sheetViews>
  <sheetFormatPr defaultRowHeight="12.75" x14ac:dyDescent="0.2"/>
  <cols>
    <col min="1" max="1" width="37.7109375" style="224" customWidth="1"/>
    <col min="2" max="2" width="12.5703125" style="224" bestFit="1" customWidth="1"/>
    <col min="3" max="3" width="12.140625" style="224" bestFit="1" customWidth="1"/>
    <col min="4" max="4" width="12.28515625" style="224" bestFit="1" customWidth="1"/>
    <col min="5" max="5" width="9.28515625" style="224" bestFit="1" customWidth="1"/>
    <col min="6" max="6" width="9.42578125" style="224" bestFit="1" customWidth="1"/>
    <col min="7" max="7" width="11.28515625" style="224" bestFit="1" customWidth="1"/>
    <col min="8" max="8" width="11.140625" style="224" bestFit="1" customWidth="1"/>
    <col min="9" max="9" width="10" style="224" bestFit="1" customWidth="1"/>
    <col min="10" max="61" width="12.7109375" style="203" customWidth="1"/>
    <col min="62" max="65" width="12.7109375" style="224" customWidth="1"/>
    <col min="66" max="16384" width="9.140625" style="224"/>
  </cols>
  <sheetData>
    <row r="1" spans="1:61" s="194" customFormat="1" ht="15" customHeight="1" x14ac:dyDescent="0.25">
      <c r="A1" s="193" t="s">
        <v>537</v>
      </c>
    </row>
    <row r="2" spans="1:61" s="196" customFormat="1" ht="15" customHeight="1" x14ac:dyDescent="0.25">
      <c r="A2" s="195"/>
    </row>
    <row r="3" spans="1:61" s="196" customFormat="1" ht="15" customHeight="1" x14ac:dyDescent="0.25">
      <c r="A3" s="197"/>
      <c r="B3" s="907" t="s">
        <v>242</v>
      </c>
      <c r="C3" s="907"/>
      <c r="D3" s="907"/>
      <c r="E3" s="907"/>
      <c r="F3" s="907"/>
      <c r="G3" s="225"/>
      <c r="H3" s="225"/>
      <c r="I3" s="198"/>
    </row>
    <row r="4" spans="1:61" s="196" customFormat="1" ht="6" customHeight="1" x14ac:dyDescent="0.25">
      <c r="A4" s="199"/>
      <c r="B4" s="200"/>
      <c r="C4" s="200"/>
      <c r="D4" s="200"/>
      <c r="E4" s="200"/>
      <c r="F4" s="200"/>
      <c r="G4" s="201"/>
      <c r="H4" s="201"/>
      <c r="I4" s="202"/>
    </row>
    <row r="5" spans="1:61" s="38" customFormat="1" ht="36" customHeight="1" thickBot="1" x14ac:dyDescent="0.25">
      <c r="A5" s="762" t="s">
        <v>243</v>
      </c>
      <c r="B5" s="763" t="s">
        <v>400</v>
      </c>
      <c r="C5" s="763" t="s">
        <v>402</v>
      </c>
      <c r="D5" s="763" t="s">
        <v>398</v>
      </c>
      <c r="E5" s="763" t="s">
        <v>403</v>
      </c>
      <c r="F5" s="763" t="s">
        <v>399</v>
      </c>
      <c r="G5" s="763" t="s">
        <v>247</v>
      </c>
      <c r="H5" s="763" t="s">
        <v>248</v>
      </c>
      <c r="I5" s="763" t="s">
        <v>249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 t="s">
        <v>262</v>
      </c>
      <c r="BI5" s="8"/>
    </row>
    <row r="6" spans="1:61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6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8"/>
    </row>
    <row r="7" spans="1:61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8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8"/>
    </row>
    <row r="8" spans="1:61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6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</row>
    <row r="9" spans="1:61" x14ac:dyDescent="0.2">
      <c r="A9" s="209" t="s">
        <v>103</v>
      </c>
      <c r="B9" s="230">
        <v>138.8065032959</v>
      </c>
      <c r="C9" s="230" t="s">
        <v>14</v>
      </c>
      <c r="D9" s="230" t="s">
        <v>14</v>
      </c>
      <c r="E9" s="230" t="s">
        <v>14</v>
      </c>
      <c r="F9" s="230" t="s">
        <v>14</v>
      </c>
      <c r="G9" s="231">
        <v>138.8065032959</v>
      </c>
      <c r="H9" s="230">
        <v>138.80650329589844</v>
      </c>
      <c r="I9" s="230">
        <v>57.951713562011719</v>
      </c>
    </row>
    <row r="10" spans="1:61" x14ac:dyDescent="0.2">
      <c r="A10" s="209" t="s">
        <v>121</v>
      </c>
      <c r="B10" s="230">
        <v>138.8065032959</v>
      </c>
      <c r="C10" s="230" t="s">
        <v>14</v>
      </c>
      <c r="D10" s="230" t="s">
        <v>14</v>
      </c>
      <c r="E10" s="230" t="s">
        <v>14</v>
      </c>
      <c r="F10" s="230" t="s">
        <v>14</v>
      </c>
      <c r="G10" s="231">
        <v>138.8065032959</v>
      </c>
      <c r="H10" s="230">
        <v>138.80650329589844</v>
      </c>
      <c r="I10" s="230">
        <v>28.628843307495117</v>
      </c>
    </row>
    <row r="11" spans="1:61" x14ac:dyDescent="0.2">
      <c r="A11" s="209" t="s">
        <v>127</v>
      </c>
      <c r="B11" s="230">
        <v>138.8065032959</v>
      </c>
      <c r="C11" s="230" t="s">
        <v>14</v>
      </c>
      <c r="D11" s="230" t="s">
        <v>14</v>
      </c>
      <c r="E11" s="230" t="s">
        <v>14</v>
      </c>
      <c r="F11" s="230" t="s">
        <v>14</v>
      </c>
      <c r="G11" s="231">
        <v>138.8065032959</v>
      </c>
      <c r="H11" s="230">
        <v>138.80650329589844</v>
      </c>
      <c r="I11" s="230">
        <v>5.5522599220275879</v>
      </c>
    </row>
    <row r="12" spans="1:61" x14ac:dyDescent="0.2">
      <c r="A12" s="209" t="s">
        <v>134</v>
      </c>
      <c r="B12" s="230">
        <v>138.8065032959</v>
      </c>
      <c r="C12" s="230" t="s">
        <v>14</v>
      </c>
      <c r="D12" s="230" t="s">
        <v>14</v>
      </c>
      <c r="E12" s="230" t="s">
        <v>14</v>
      </c>
      <c r="F12" s="230" t="s">
        <v>14</v>
      </c>
      <c r="G12" s="231">
        <v>138.8065032959</v>
      </c>
      <c r="H12" s="230">
        <v>138.80650329589844</v>
      </c>
      <c r="I12" s="230">
        <v>20.820976257324219</v>
      </c>
    </row>
    <row r="13" spans="1:61" s="234" customFormat="1" ht="3.75" customHeight="1" x14ac:dyDescent="0.2">
      <c r="A13" s="212"/>
      <c r="B13" s="232"/>
      <c r="C13" s="232"/>
      <c r="D13" s="232"/>
      <c r="E13" s="232"/>
      <c r="F13" s="232"/>
      <c r="G13" s="233"/>
      <c r="H13" s="232"/>
      <c r="I13" s="232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</row>
    <row r="14" spans="1:61" s="234" customFormat="1" ht="15" customHeight="1" x14ac:dyDescent="0.2">
      <c r="A14" s="764" t="s">
        <v>137</v>
      </c>
      <c r="B14" s="766">
        <v>555.2260131836</v>
      </c>
      <c r="C14" s="766" t="s">
        <v>14</v>
      </c>
      <c r="D14" s="766" t="s">
        <v>14</v>
      </c>
      <c r="E14" s="766" t="s">
        <v>14</v>
      </c>
      <c r="F14" s="766" t="s">
        <v>14</v>
      </c>
      <c r="G14" s="766">
        <v>555.2260131836</v>
      </c>
      <c r="H14" s="766" t="s">
        <v>14</v>
      </c>
      <c r="I14" s="766">
        <v>112.95379304885864</v>
      </c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</row>
    <row r="15" spans="1:61" s="234" customFormat="1" ht="6" customHeight="1" x14ac:dyDescent="0.2">
      <c r="A15" s="212"/>
      <c r="B15" s="235"/>
      <c r="C15" s="235"/>
      <c r="D15" s="235"/>
      <c r="E15" s="235"/>
      <c r="F15" s="235"/>
      <c r="G15" s="235"/>
      <c r="H15" s="235"/>
      <c r="I15" s="236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</row>
    <row r="16" spans="1:61" s="238" customFormat="1" ht="19.5" customHeight="1" x14ac:dyDescent="0.3">
      <c r="A16" s="852" t="s">
        <v>250</v>
      </c>
      <c r="B16" s="217"/>
      <c r="C16" s="217"/>
      <c r="D16" s="217"/>
      <c r="E16" s="217"/>
      <c r="F16" s="217"/>
      <c r="G16" s="217"/>
      <c r="H16" s="217"/>
      <c r="I16" s="218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</row>
    <row r="17" spans="1:61" s="239" customFormat="1" ht="3.75" customHeight="1" x14ac:dyDescent="0.2">
      <c r="A17" s="219"/>
      <c r="B17" s="220"/>
      <c r="C17" s="220"/>
      <c r="D17" s="220"/>
      <c r="E17" s="220"/>
      <c r="F17" s="220"/>
      <c r="G17" s="220"/>
      <c r="H17" s="220"/>
      <c r="I17" s="221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</row>
    <row r="18" spans="1:61" x14ac:dyDescent="0.2">
      <c r="A18" s="209" t="s">
        <v>156</v>
      </c>
      <c r="B18" s="230" t="s">
        <v>14</v>
      </c>
      <c r="C18" s="230" t="s">
        <v>14</v>
      </c>
      <c r="D18" s="230">
        <v>138.8065032959</v>
      </c>
      <c r="E18" s="230" t="s">
        <v>14</v>
      </c>
      <c r="F18" s="230" t="s">
        <v>14</v>
      </c>
      <c r="G18" s="231">
        <v>138.8065032959</v>
      </c>
      <c r="H18" s="230">
        <v>138.80650329589844</v>
      </c>
      <c r="I18" s="230">
        <v>1.1659759283065796</v>
      </c>
    </row>
    <row r="19" spans="1:61" s="234" customFormat="1" ht="3.75" customHeight="1" x14ac:dyDescent="0.2">
      <c r="A19" s="212"/>
      <c r="B19" s="232"/>
      <c r="C19" s="232"/>
      <c r="D19" s="232"/>
      <c r="E19" s="232"/>
      <c r="F19" s="232"/>
      <c r="G19" s="233"/>
      <c r="H19" s="232"/>
      <c r="I19" s="232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</row>
    <row r="20" spans="1:61" s="234" customFormat="1" ht="15" customHeight="1" x14ac:dyDescent="0.2">
      <c r="A20" s="764" t="s">
        <v>188</v>
      </c>
      <c r="B20" s="766" t="s">
        <v>14</v>
      </c>
      <c r="C20" s="766" t="s">
        <v>14</v>
      </c>
      <c r="D20" s="766">
        <v>138.8065032959</v>
      </c>
      <c r="E20" s="766" t="s">
        <v>14</v>
      </c>
      <c r="F20" s="766" t="s">
        <v>14</v>
      </c>
      <c r="G20" s="766">
        <v>138.8065032959</v>
      </c>
      <c r="H20" s="766" t="s">
        <v>14</v>
      </c>
      <c r="I20" s="766">
        <v>1.1659759283065796</v>
      </c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</row>
    <row r="21" spans="1:61" s="234" customFormat="1" ht="6" customHeight="1" x14ac:dyDescent="0.2">
      <c r="A21" s="212"/>
      <c r="B21" s="235"/>
      <c r="C21" s="235"/>
      <c r="D21" s="235"/>
      <c r="E21" s="235"/>
      <c r="F21" s="235"/>
      <c r="G21" s="235"/>
      <c r="H21" s="235"/>
      <c r="I21" s="236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</row>
    <row r="22" spans="1:61" s="238" customFormat="1" ht="19.5" customHeight="1" x14ac:dyDescent="0.3">
      <c r="A22" s="852" t="s">
        <v>54</v>
      </c>
      <c r="B22" s="217"/>
      <c r="C22" s="217"/>
      <c r="D22" s="217"/>
      <c r="E22" s="217"/>
      <c r="F22" s="217"/>
      <c r="G22" s="217"/>
      <c r="H22" s="217"/>
      <c r="I22" s="218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</row>
    <row r="23" spans="1:61" s="239" customFormat="1" ht="3.75" customHeight="1" x14ac:dyDescent="0.2">
      <c r="A23" s="219"/>
      <c r="B23" s="220"/>
      <c r="C23" s="220"/>
      <c r="D23" s="220"/>
      <c r="E23" s="220"/>
      <c r="F23" s="220"/>
      <c r="G23" s="220"/>
      <c r="H23" s="220"/>
      <c r="I23" s="221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</row>
    <row r="24" spans="1:61" x14ac:dyDescent="0.2">
      <c r="A24" s="209" t="s">
        <v>192</v>
      </c>
      <c r="B24" s="230" t="s">
        <v>14</v>
      </c>
      <c r="C24" s="230">
        <v>138.8065032959</v>
      </c>
      <c r="D24" s="230" t="s">
        <v>14</v>
      </c>
      <c r="E24" s="230" t="s">
        <v>14</v>
      </c>
      <c r="F24" s="230" t="s">
        <v>14</v>
      </c>
      <c r="G24" s="231">
        <v>138.8065032959</v>
      </c>
      <c r="H24" s="230">
        <v>138.80650329589844</v>
      </c>
      <c r="I24" s="230">
        <v>0.69403249025344849</v>
      </c>
    </row>
    <row r="25" spans="1:61" s="234" customFormat="1" ht="3.75" customHeight="1" x14ac:dyDescent="0.2">
      <c r="A25" s="212"/>
      <c r="B25" s="232"/>
      <c r="C25" s="232"/>
      <c r="D25" s="232"/>
      <c r="E25" s="232"/>
      <c r="F25" s="232"/>
      <c r="G25" s="233"/>
      <c r="H25" s="232"/>
      <c r="I25" s="232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</row>
    <row r="26" spans="1:61" s="234" customFormat="1" ht="15" customHeight="1" x14ac:dyDescent="0.2">
      <c r="A26" s="764" t="s">
        <v>194</v>
      </c>
      <c r="B26" s="766" t="s">
        <v>14</v>
      </c>
      <c r="C26" s="766">
        <v>138.8065032959</v>
      </c>
      <c r="D26" s="766" t="s">
        <v>14</v>
      </c>
      <c r="E26" s="766" t="s">
        <v>14</v>
      </c>
      <c r="F26" s="766" t="s">
        <v>14</v>
      </c>
      <c r="G26" s="766">
        <v>138.8065032959</v>
      </c>
      <c r="H26" s="766" t="s">
        <v>14</v>
      </c>
      <c r="I26" s="766">
        <v>0.69403249025344849</v>
      </c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</row>
    <row r="27" spans="1:61" s="234" customFormat="1" ht="6" customHeight="1" x14ac:dyDescent="0.2">
      <c r="A27" s="245"/>
      <c r="B27" s="246"/>
      <c r="C27" s="246"/>
      <c r="D27" s="246"/>
      <c r="E27" s="246"/>
      <c r="F27" s="246"/>
      <c r="G27" s="246"/>
      <c r="H27" s="246"/>
      <c r="I27" s="247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</row>
    <row r="28" spans="1:61" s="238" customFormat="1" ht="19.5" customHeight="1" x14ac:dyDescent="0.3">
      <c r="A28" s="852" t="s">
        <v>252</v>
      </c>
      <c r="B28" s="217"/>
      <c r="C28" s="217"/>
      <c r="D28" s="217"/>
      <c r="E28" s="217"/>
      <c r="F28" s="217"/>
      <c r="G28" s="217"/>
      <c r="H28" s="217"/>
      <c r="I28" s="218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</row>
    <row r="29" spans="1:61" s="239" customFormat="1" ht="3.75" customHeight="1" x14ac:dyDescent="0.2">
      <c r="A29" s="219"/>
      <c r="B29" s="220"/>
      <c r="C29" s="220"/>
      <c r="D29" s="220"/>
      <c r="E29" s="220"/>
      <c r="F29" s="220"/>
      <c r="G29" s="220"/>
      <c r="H29" s="220"/>
      <c r="I29" s="221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</row>
    <row r="30" spans="1:61" x14ac:dyDescent="0.2">
      <c r="A30" s="209" t="s">
        <v>199</v>
      </c>
      <c r="B30" s="230" t="s">
        <v>14</v>
      </c>
      <c r="C30" s="230" t="s">
        <v>14</v>
      </c>
      <c r="D30" s="230" t="s">
        <v>14</v>
      </c>
      <c r="E30" s="230">
        <v>138.8065032959</v>
      </c>
      <c r="F30" s="230" t="s">
        <v>14</v>
      </c>
      <c r="G30" s="231">
        <v>138.8065032959</v>
      </c>
      <c r="H30" s="230">
        <v>138.80650329589844</v>
      </c>
      <c r="I30" s="230">
        <v>104.10487365722656</v>
      </c>
    </row>
    <row r="31" spans="1:61" x14ac:dyDescent="0.2">
      <c r="A31" s="209" t="s">
        <v>202</v>
      </c>
      <c r="B31" s="230" t="s">
        <v>14</v>
      </c>
      <c r="C31" s="230" t="s">
        <v>14</v>
      </c>
      <c r="D31" s="230" t="s">
        <v>14</v>
      </c>
      <c r="E31" s="230">
        <v>138.8065032959</v>
      </c>
      <c r="F31" s="230" t="s">
        <v>14</v>
      </c>
      <c r="G31" s="231">
        <v>138.8065032959</v>
      </c>
      <c r="H31" s="230">
        <v>138.80650329589844</v>
      </c>
      <c r="I31" s="230">
        <v>6.9403247833251953</v>
      </c>
    </row>
    <row r="32" spans="1:61" s="234" customFormat="1" ht="3.75" customHeight="1" x14ac:dyDescent="0.2">
      <c r="A32" s="212"/>
      <c r="B32" s="232"/>
      <c r="C32" s="232"/>
      <c r="D32" s="232"/>
      <c r="E32" s="232"/>
      <c r="F32" s="232"/>
      <c r="G32" s="233"/>
      <c r="H32" s="232"/>
      <c r="I32" s="232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</row>
    <row r="33" spans="1:61" s="234" customFormat="1" ht="15" customHeight="1" x14ac:dyDescent="0.2">
      <c r="A33" s="764" t="s">
        <v>204</v>
      </c>
      <c r="B33" s="766" t="s">
        <v>14</v>
      </c>
      <c r="C33" s="766" t="s">
        <v>14</v>
      </c>
      <c r="D33" s="766" t="s">
        <v>14</v>
      </c>
      <c r="E33" s="766">
        <v>277.6130065918</v>
      </c>
      <c r="F33" s="766" t="s">
        <v>14</v>
      </c>
      <c r="G33" s="766">
        <v>277.6130065918</v>
      </c>
      <c r="H33" s="766" t="s">
        <v>14</v>
      </c>
      <c r="I33" s="766">
        <v>111.04519844055176</v>
      </c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</row>
    <row r="34" spans="1:61" s="234" customFormat="1" ht="6" customHeight="1" x14ac:dyDescent="0.2">
      <c r="A34" s="212"/>
      <c r="B34" s="235"/>
      <c r="C34" s="235"/>
      <c r="D34" s="235"/>
      <c r="E34" s="235"/>
      <c r="F34" s="235"/>
      <c r="G34" s="235"/>
      <c r="H34" s="235"/>
      <c r="I34" s="236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</row>
    <row r="35" spans="1:61" s="238" customFormat="1" ht="19.5" customHeight="1" x14ac:dyDescent="0.3">
      <c r="A35" s="852" t="s">
        <v>58</v>
      </c>
      <c r="B35" s="217"/>
      <c r="C35" s="217"/>
      <c r="D35" s="217"/>
      <c r="E35" s="217"/>
      <c r="F35" s="217"/>
      <c r="G35" s="217"/>
      <c r="H35" s="217"/>
      <c r="I35" s="218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</row>
    <row r="36" spans="1:61" s="239" customFormat="1" ht="3.75" customHeight="1" x14ac:dyDescent="0.2">
      <c r="A36" s="219"/>
      <c r="B36" s="220"/>
      <c r="C36" s="220"/>
      <c r="D36" s="220"/>
      <c r="E36" s="220"/>
      <c r="F36" s="220"/>
      <c r="G36" s="220"/>
      <c r="H36" s="220"/>
      <c r="I36" s="221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</row>
    <row r="37" spans="1:61" x14ac:dyDescent="0.2">
      <c r="A37" s="209" t="s">
        <v>220</v>
      </c>
      <c r="B37" s="230" t="s">
        <v>14</v>
      </c>
      <c r="C37" s="230" t="s">
        <v>14</v>
      </c>
      <c r="D37" s="230" t="s">
        <v>14</v>
      </c>
      <c r="E37" s="230" t="s">
        <v>14</v>
      </c>
      <c r="F37" s="230">
        <v>138.8065032959</v>
      </c>
      <c r="G37" s="231">
        <v>138.8065032959</v>
      </c>
      <c r="H37" s="230">
        <v>138.80650329589844</v>
      </c>
      <c r="I37" s="230" t="s">
        <v>14</v>
      </c>
    </row>
    <row r="38" spans="1:61" s="234" customFormat="1" ht="3.75" customHeight="1" x14ac:dyDescent="0.2">
      <c r="A38" s="212"/>
      <c r="B38" s="232"/>
      <c r="C38" s="232"/>
      <c r="D38" s="232"/>
      <c r="E38" s="232"/>
      <c r="F38" s="232"/>
      <c r="G38" s="233"/>
      <c r="H38" s="232"/>
      <c r="I38" s="232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</row>
    <row r="39" spans="1:61" s="234" customFormat="1" ht="15" customHeight="1" x14ac:dyDescent="0.2">
      <c r="A39" s="764" t="s">
        <v>219</v>
      </c>
      <c r="B39" s="766" t="s">
        <v>14</v>
      </c>
      <c r="C39" s="766" t="s">
        <v>14</v>
      </c>
      <c r="D39" s="766" t="s">
        <v>14</v>
      </c>
      <c r="E39" s="766" t="s">
        <v>14</v>
      </c>
      <c r="F39" s="766">
        <v>138.8065032959</v>
      </c>
      <c r="G39" s="766">
        <v>138.8065032959</v>
      </c>
      <c r="H39" s="766" t="s">
        <v>14</v>
      </c>
      <c r="I39" s="766" t="s">
        <v>14</v>
      </c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</row>
    <row r="40" spans="1:61" s="234" customFormat="1" ht="6" customHeight="1" x14ac:dyDescent="0.2">
      <c r="A40" s="203"/>
      <c r="B40" s="244"/>
      <c r="C40" s="244"/>
      <c r="D40" s="244"/>
      <c r="E40" s="244"/>
      <c r="F40" s="244"/>
      <c r="G40" s="244"/>
      <c r="H40" s="244"/>
      <c r="I40" s="244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</row>
    <row r="41" spans="1:61" s="203" customFormat="1" x14ac:dyDescent="0.2">
      <c r="A41" s="167" t="s">
        <v>221</v>
      </c>
    </row>
    <row r="42" spans="1:61" s="203" customFormat="1" x14ac:dyDescent="0.2"/>
    <row r="43" spans="1:61" s="203" customFormat="1" x14ac:dyDescent="0.2"/>
    <row r="44" spans="1:61" s="203" customFormat="1" x14ac:dyDescent="0.2"/>
    <row r="45" spans="1:61" s="203" customFormat="1" x14ac:dyDescent="0.2"/>
    <row r="46" spans="1:61" s="203" customFormat="1" x14ac:dyDescent="0.2"/>
    <row r="47" spans="1:61" s="203" customFormat="1" x14ac:dyDescent="0.2"/>
    <row r="48" spans="1:61" s="203" customFormat="1" x14ac:dyDescent="0.2"/>
    <row r="49" s="203" customFormat="1" x14ac:dyDescent="0.2"/>
    <row r="50" s="203" customFormat="1" x14ac:dyDescent="0.2"/>
    <row r="51" s="203" customFormat="1" x14ac:dyDescent="0.2"/>
    <row r="52" s="203" customFormat="1" x14ac:dyDescent="0.2"/>
    <row r="53" s="203" customFormat="1" x14ac:dyDescent="0.2"/>
    <row r="54" s="203" customFormat="1" x14ac:dyDescent="0.2"/>
    <row r="55" s="203" customFormat="1" x14ac:dyDescent="0.2"/>
    <row r="56" s="203" customFormat="1" x14ac:dyDescent="0.2"/>
    <row r="57" s="203" customFormat="1" x14ac:dyDescent="0.2"/>
    <row r="58" s="203" customFormat="1" x14ac:dyDescent="0.2"/>
    <row r="59" s="203" customFormat="1" x14ac:dyDescent="0.2"/>
    <row r="60" s="203" customFormat="1" x14ac:dyDescent="0.2"/>
    <row r="61" s="203" customFormat="1" x14ac:dyDescent="0.2"/>
    <row r="62" s="203" customFormat="1" x14ac:dyDescent="0.2"/>
    <row r="63" s="203" customFormat="1" x14ac:dyDescent="0.2"/>
    <row r="64" s="203" customFormat="1" x14ac:dyDescent="0.2"/>
    <row r="65" s="203" customFormat="1" x14ac:dyDescent="0.2"/>
    <row r="66" s="203" customFormat="1" x14ac:dyDescent="0.2"/>
    <row r="67" s="203" customFormat="1" x14ac:dyDescent="0.2"/>
    <row r="68" s="203" customFormat="1" x14ac:dyDescent="0.2"/>
    <row r="69" s="203" customFormat="1" x14ac:dyDescent="0.2"/>
    <row r="70" s="203" customFormat="1" x14ac:dyDescent="0.2"/>
    <row r="71" s="203" customFormat="1" x14ac:dyDescent="0.2"/>
    <row r="72" s="203" customFormat="1" x14ac:dyDescent="0.2"/>
    <row r="73" s="203" customFormat="1" x14ac:dyDescent="0.2"/>
    <row r="74" s="203" customFormat="1" x14ac:dyDescent="0.2"/>
    <row r="75" s="203" customFormat="1" x14ac:dyDescent="0.2"/>
    <row r="76" s="203" customFormat="1" x14ac:dyDescent="0.2"/>
    <row r="77" s="203" customFormat="1" x14ac:dyDescent="0.2"/>
    <row r="78" s="203" customFormat="1" x14ac:dyDescent="0.2"/>
    <row r="79" s="203" customFormat="1" x14ac:dyDescent="0.2"/>
    <row r="80" s="203" customFormat="1" x14ac:dyDescent="0.2"/>
    <row r="81" s="203" customFormat="1" x14ac:dyDescent="0.2"/>
    <row r="82" s="203" customFormat="1" x14ac:dyDescent="0.2"/>
    <row r="83" s="203" customFormat="1" x14ac:dyDescent="0.2"/>
    <row r="84" s="203" customFormat="1" x14ac:dyDescent="0.2"/>
    <row r="85" s="203" customFormat="1" x14ac:dyDescent="0.2"/>
    <row r="86" s="203" customFormat="1" x14ac:dyDescent="0.2"/>
    <row r="87" s="203" customFormat="1" x14ac:dyDescent="0.2"/>
    <row r="88" s="203" customFormat="1" x14ac:dyDescent="0.2"/>
    <row r="89" s="203" customFormat="1" x14ac:dyDescent="0.2"/>
    <row r="90" s="203" customFormat="1" x14ac:dyDescent="0.2"/>
    <row r="91" s="203" customFormat="1" x14ac:dyDescent="0.2"/>
    <row r="92" s="203" customFormat="1" x14ac:dyDescent="0.2"/>
    <row r="93" s="203" customFormat="1" x14ac:dyDescent="0.2"/>
    <row r="94" s="203" customFormat="1" x14ac:dyDescent="0.2"/>
    <row r="95" s="203" customFormat="1" x14ac:dyDescent="0.2"/>
    <row r="96" s="203" customFormat="1" x14ac:dyDescent="0.2"/>
    <row r="97" s="203" customFormat="1" x14ac:dyDescent="0.2"/>
    <row r="98" s="203" customFormat="1" x14ac:dyDescent="0.2"/>
    <row r="99" s="203" customFormat="1" x14ac:dyDescent="0.2"/>
    <row r="100" s="203" customFormat="1" x14ac:dyDescent="0.2"/>
    <row r="101" s="203" customFormat="1" x14ac:dyDescent="0.2"/>
    <row r="102" s="203" customFormat="1" x14ac:dyDescent="0.2"/>
    <row r="103" s="203" customFormat="1" x14ac:dyDescent="0.2"/>
    <row r="104" s="203" customFormat="1" x14ac:dyDescent="0.2"/>
    <row r="105" s="203" customFormat="1" x14ac:dyDescent="0.2"/>
    <row r="106" s="203" customFormat="1" x14ac:dyDescent="0.2"/>
    <row r="107" s="203" customFormat="1" x14ac:dyDescent="0.2"/>
    <row r="108" s="203" customFormat="1" x14ac:dyDescent="0.2"/>
    <row r="109" s="203" customFormat="1" x14ac:dyDescent="0.2"/>
    <row r="110" s="203" customFormat="1" x14ac:dyDescent="0.2"/>
    <row r="111" s="203" customFormat="1" x14ac:dyDescent="0.2"/>
    <row r="112" s="203" customFormat="1" x14ac:dyDescent="0.2"/>
    <row r="113" s="203" customFormat="1" x14ac:dyDescent="0.2"/>
    <row r="114" s="203" customFormat="1" x14ac:dyDescent="0.2"/>
    <row r="115" s="203" customFormat="1" x14ac:dyDescent="0.2"/>
    <row r="116" s="203" customFormat="1" x14ac:dyDescent="0.2"/>
    <row r="117" s="203" customFormat="1" x14ac:dyDescent="0.2"/>
    <row r="118" s="203" customFormat="1" x14ac:dyDescent="0.2"/>
    <row r="119" s="203" customFormat="1" x14ac:dyDescent="0.2"/>
    <row r="120" s="203" customFormat="1" x14ac:dyDescent="0.2"/>
    <row r="121" s="203" customFormat="1" x14ac:dyDescent="0.2"/>
    <row r="122" s="203" customFormat="1" x14ac:dyDescent="0.2"/>
    <row r="123" s="203" customFormat="1" x14ac:dyDescent="0.2"/>
    <row r="124" s="203" customFormat="1" x14ac:dyDescent="0.2"/>
    <row r="125" s="203" customFormat="1" x14ac:dyDescent="0.2"/>
    <row r="126" s="203" customFormat="1" x14ac:dyDescent="0.2"/>
    <row r="127" s="203" customFormat="1" x14ac:dyDescent="0.2"/>
    <row r="128" s="203" customFormat="1" x14ac:dyDescent="0.2"/>
    <row r="129" s="203" customFormat="1" x14ac:dyDescent="0.2"/>
    <row r="130" s="203" customFormat="1" x14ac:dyDescent="0.2"/>
    <row r="131" s="203" customFormat="1" x14ac:dyDescent="0.2"/>
    <row r="132" s="203" customFormat="1" x14ac:dyDescent="0.2"/>
    <row r="133" s="203" customFormat="1" x14ac:dyDescent="0.2"/>
    <row r="134" s="203" customFormat="1" x14ac:dyDescent="0.2"/>
    <row r="135" s="203" customFormat="1" x14ac:dyDescent="0.2"/>
    <row r="136" s="203" customFormat="1" x14ac:dyDescent="0.2"/>
    <row r="137" s="203" customFormat="1" x14ac:dyDescent="0.2"/>
    <row r="138" s="203" customFormat="1" x14ac:dyDescent="0.2"/>
    <row r="139" s="203" customFormat="1" x14ac:dyDescent="0.2"/>
    <row r="140" s="203" customFormat="1" x14ac:dyDescent="0.2"/>
    <row r="141" s="203" customFormat="1" x14ac:dyDescent="0.2"/>
  </sheetData>
  <mergeCells count="1"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2">
    <tabColor theme="9" tint="0.59999389629810485"/>
  </sheetPr>
  <dimension ref="A1:G21"/>
  <sheetViews>
    <sheetView showGridLines="0" workbookViewId="0">
      <selection activeCell="H1" sqref="H1"/>
    </sheetView>
  </sheetViews>
  <sheetFormatPr defaultRowHeight="12.75" x14ac:dyDescent="0.2"/>
  <cols>
    <col min="1" max="1" width="19.28515625" style="3" bestFit="1" customWidth="1"/>
    <col min="2" max="7" width="11.7109375" style="3" customWidth="1"/>
    <col min="8" max="16384" width="9.140625" style="3"/>
  </cols>
  <sheetData>
    <row r="1" spans="1:7" s="21" customFormat="1" ht="15" customHeight="1" x14ac:dyDescent="0.2">
      <c r="A1" s="20" t="s">
        <v>513</v>
      </c>
    </row>
    <row r="2" spans="1:7" s="36" customFormat="1" ht="15" customHeight="1" x14ac:dyDescent="0.25"/>
    <row r="3" spans="1:7" s="36" customFormat="1" ht="15" customHeight="1" x14ac:dyDescent="0.25">
      <c r="B3" s="893" t="s">
        <v>10</v>
      </c>
      <c r="C3" s="893"/>
      <c r="D3" s="893"/>
      <c r="E3" s="893"/>
      <c r="F3" s="893"/>
      <c r="G3" s="37"/>
    </row>
    <row r="4" spans="1:7" s="36" customFormat="1" ht="3.75" customHeight="1" x14ac:dyDescent="0.25"/>
    <row r="5" spans="1:7" ht="28.5" customHeight="1" thickBot="1" x14ac:dyDescent="0.25">
      <c r="A5" s="728" t="s">
        <v>21</v>
      </c>
      <c r="B5" s="729" t="s">
        <v>13</v>
      </c>
      <c r="C5" s="729" t="s">
        <v>15</v>
      </c>
      <c r="D5" s="729" t="s">
        <v>16</v>
      </c>
      <c r="E5" s="729" t="s">
        <v>17</v>
      </c>
      <c r="F5" s="729" t="s">
        <v>18</v>
      </c>
      <c r="G5" s="729" t="s">
        <v>19</v>
      </c>
    </row>
    <row r="6" spans="1:7" s="39" customFormat="1" ht="3.75" customHeight="1" thickTop="1" x14ac:dyDescent="0.2">
      <c r="A6" s="25"/>
      <c r="B6" s="25"/>
      <c r="C6" s="25"/>
      <c r="D6" s="25"/>
      <c r="E6" s="25"/>
      <c r="F6" s="25"/>
      <c r="G6" s="25"/>
    </row>
    <row r="7" spans="1:7" x14ac:dyDescent="0.2">
      <c r="A7" s="27" t="s">
        <v>26</v>
      </c>
      <c r="B7" s="28" t="s">
        <v>14</v>
      </c>
      <c r="C7" s="28" t="s">
        <v>14</v>
      </c>
      <c r="D7" s="28">
        <v>87.992814302444458</v>
      </c>
      <c r="E7" s="28" t="s">
        <v>14</v>
      </c>
      <c r="F7" s="28" t="s">
        <v>14</v>
      </c>
      <c r="G7" s="40">
        <v>87.992814302444458</v>
      </c>
    </row>
    <row r="8" spans="1:7" x14ac:dyDescent="0.2">
      <c r="A8" s="27" t="s">
        <v>28</v>
      </c>
      <c r="B8" s="28" t="s">
        <v>14</v>
      </c>
      <c r="C8" s="28">
        <v>20.930000305175781</v>
      </c>
      <c r="D8" s="28">
        <v>326.73546981811523</v>
      </c>
      <c r="E8" s="28" t="s">
        <v>14</v>
      </c>
      <c r="F8" s="28">
        <v>57.464870452880859</v>
      </c>
      <c r="G8" s="41">
        <v>405.13034057617188</v>
      </c>
    </row>
    <row r="9" spans="1:7" x14ac:dyDescent="0.2">
      <c r="A9" s="27" t="s">
        <v>30</v>
      </c>
      <c r="B9" s="28" t="s">
        <v>14</v>
      </c>
      <c r="C9" s="28">
        <v>1762.6479797363281</v>
      </c>
      <c r="D9" s="28" t="s">
        <v>14</v>
      </c>
      <c r="E9" s="28" t="s">
        <v>14</v>
      </c>
      <c r="F9" s="28" t="s">
        <v>14</v>
      </c>
      <c r="G9" s="41">
        <v>1762.6479797363281</v>
      </c>
    </row>
    <row r="10" spans="1:7" x14ac:dyDescent="0.2">
      <c r="A10" s="27" t="s">
        <v>32</v>
      </c>
      <c r="B10" s="28" t="s">
        <v>14</v>
      </c>
      <c r="C10" s="28" t="s">
        <v>14</v>
      </c>
      <c r="D10" s="28">
        <v>398.5</v>
      </c>
      <c r="E10" s="28" t="s">
        <v>14</v>
      </c>
      <c r="F10" s="28" t="s">
        <v>14</v>
      </c>
      <c r="G10" s="41">
        <v>398.5</v>
      </c>
    </row>
    <row r="11" spans="1:7" x14ac:dyDescent="0.2">
      <c r="A11" s="27" t="s">
        <v>34</v>
      </c>
      <c r="B11" s="28">
        <v>2317.1260604858398</v>
      </c>
      <c r="C11" s="28">
        <v>996.80555152893066</v>
      </c>
      <c r="D11" s="28">
        <v>5906.7345581054688</v>
      </c>
      <c r="E11" s="28">
        <v>2671.9541902542114</v>
      </c>
      <c r="F11" s="28">
        <v>671.87952423095703</v>
      </c>
      <c r="G11" s="41">
        <v>12564.499884605408</v>
      </c>
    </row>
    <row r="12" spans="1:7" x14ac:dyDescent="0.2">
      <c r="A12" s="27" t="s">
        <v>36</v>
      </c>
      <c r="B12" s="28">
        <v>367.72842407226563</v>
      </c>
      <c r="C12" s="28">
        <v>33.353622436523438</v>
      </c>
      <c r="D12" s="28">
        <v>29.929513931274414</v>
      </c>
      <c r="E12" s="28">
        <v>221.1580924987793</v>
      </c>
      <c r="F12" s="28">
        <v>424.330322265625</v>
      </c>
      <c r="G12" s="41">
        <v>1076.4999752044678</v>
      </c>
    </row>
    <row r="13" spans="1:7" x14ac:dyDescent="0.2">
      <c r="A13" s="27" t="s">
        <v>37</v>
      </c>
      <c r="B13" s="28">
        <v>233.78586578369141</v>
      </c>
      <c r="C13" s="28">
        <v>34.255775451660156</v>
      </c>
      <c r="D13" s="28">
        <v>112.07099151611328</v>
      </c>
      <c r="E13" s="28">
        <v>38.187385559082031</v>
      </c>
      <c r="F13" s="28" t="s">
        <v>14</v>
      </c>
      <c r="G13" s="41">
        <v>418.30001831054688</v>
      </c>
    </row>
    <row r="14" spans="1:7" x14ac:dyDescent="0.2">
      <c r="A14" s="27" t="s">
        <v>39</v>
      </c>
      <c r="B14" s="28" t="s">
        <v>14</v>
      </c>
      <c r="C14" s="28">
        <v>138.80650329589844</v>
      </c>
      <c r="D14" s="28" t="s">
        <v>14</v>
      </c>
      <c r="E14" s="28" t="s">
        <v>14</v>
      </c>
      <c r="F14" s="28" t="s">
        <v>14</v>
      </c>
      <c r="G14" s="41">
        <v>138.80650329589844</v>
      </c>
    </row>
    <row r="15" spans="1:7" x14ac:dyDescent="0.2">
      <c r="A15" s="31" t="s">
        <v>41</v>
      </c>
      <c r="B15" s="28">
        <v>107.16053771972656</v>
      </c>
      <c r="C15" s="28" t="s">
        <v>14</v>
      </c>
      <c r="D15" s="28">
        <v>3209.1393785476685</v>
      </c>
      <c r="E15" s="28" t="s">
        <v>14</v>
      </c>
      <c r="F15" s="28" t="s">
        <v>14</v>
      </c>
      <c r="G15" s="41">
        <v>3316.299916267395</v>
      </c>
    </row>
    <row r="16" spans="1:7" x14ac:dyDescent="0.2">
      <c r="A16" s="27" t="s">
        <v>42</v>
      </c>
      <c r="B16" s="28">
        <v>967.05415725708008</v>
      </c>
      <c r="C16" s="28">
        <v>494.36882019042969</v>
      </c>
      <c r="D16" s="28">
        <v>3643.8110332489014</v>
      </c>
      <c r="E16" s="28">
        <v>2088.4146037101746</v>
      </c>
      <c r="F16" s="28">
        <v>578.25149536132813</v>
      </c>
      <c r="G16" s="41">
        <v>7771.9001097679138</v>
      </c>
    </row>
    <row r="17" spans="1:7" x14ac:dyDescent="0.2">
      <c r="A17" s="27" t="s">
        <v>44</v>
      </c>
      <c r="B17" s="28">
        <v>60.756736278533936</v>
      </c>
      <c r="C17" s="28">
        <v>116.76242446899414</v>
      </c>
      <c r="D17" s="28">
        <v>391.30572891235352</v>
      </c>
      <c r="E17" s="28">
        <v>196.86452865600586</v>
      </c>
      <c r="F17" s="28">
        <v>37.010589599609375</v>
      </c>
      <c r="G17" s="41">
        <v>802.70000791549683</v>
      </c>
    </row>
    <row r="18" spans="1:7" x14ac:dyDescent="0.2">
      <c r="A18" s="27" t="s">
        <v>45</v>
      </c>
      <c r="B18" s="28" t="s">
        <v>14</v>
      </c>
      <c r="C18" s="28">
        <v>129.96993637084961</v>
      </c>
      <c r="D18" s="28">
        <v>397.12971305847168</v>
      </c>
      <c r="E18" s="28">
        <v>90.351249694824219</v>
      </c>
      <c r="F18" s="28" t="s">
        <v>14</v>
      </c>
      <c r="G18" s="41">
        <v>617.45089912414551</v>
      </c>
    </row>
    <row r="19" spans="1:7" x14ac:dyDescent="0.2">
      <c r="A19" s="27" t="s">
        <v>47</v>
      </c>
      <c r="B19" s="28">
        <v>1200.403902053833</v>
      </c>
      <c r="C19" s="28">
        <v>728.45793914794922</v>
      </c>
      <c r="D19" s="28">
        <v>3688.2851028442383</v>
      </c>
      <c r="E19" s="28">
        <v>988.68745994567871</v>
      </c>
      <c r="F19" s="28">
        <v>107.56536483764648</v>
      </c>
      <c r="G19" s="41">
        <v>6713.3997688293457</v>
      </c>
    </row>
    <row r="20" spans="1:7" s="8" customFormat="1" ht="3.75" customHeight="1" x14ac:dyDescent="0.2">
      <c r="A20" s="42"/>
      <c r="B20" s="43"/>
      <c r="C20" s="43"/>
      <c r="D20" s="43"/>
      <c r="E20" s="43"/>
      <c r="F20" s="43"/>
      <c r="G20" s="44"/>
    </row>
    <row r="21" spans="1:7" x14ac:dyDescent="0.2">
      <c r="A21" s="730" t="s">
        <v>49</v>
      </c>
      <c r="B21" s="731">
        <v>5254.0156836509705</v>
      </c>
      <c r="C21" s="731">
        <v>4456.3585529327393</v>
      </c>
      <c r="D21" s="731">
        <v>18191.634304285049</v>
      </c>
      <c r="E21" s="731">
        <v>6295.6175103187561</v>
      </c>
      <c r="F21" s="731">
        <v>1876.5021667480469</v>
      </c>
      <c r="G21" s="731">
        <v>36074.128217935562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0.59999389629810485"/>
  </sheetPr>
  <dimension ref="A1:BF60"/>
  <sheetViews>
    <sheetView showGridLines="0" workbookViewId="0">
      <selection activeCell="N1" sqref="N1"/>
    </sheetView>
  </sheetViews>
  <sheetFormatPr defaultRowHeight="12.75" x14ac:dyDescent="0.2"/>
  <cols>
    <col min="1" max="1" width="38.7109375" style="256" customWidth="1"/>
    <col min="2" max="2" width="6.28515625" style="256" bestFit="1" customWidth="1"/>
    <col min="3" max="4" width="6.85546875" style="256" bestFit="1" customWidth="1"/>
    <col min="5" max="5" width="9.7109375" style="256" bestFit="1" customWidth="1"/>
    <col min="6" max="6" width="13.28515625" style="256" customWidth="1"/>
    <col min="7" max="7" width="12.5703125" style="256" bestFit="1" customWidth="1"/>
    <col min="8" max="8" width="12.28515625" style="256" bestFit="1" customWidth="1"/>
    <col min="9" max="9" width="13.28515625" style="256" bestFit="1" customWidth="1"/>
    <col min="10" max="10" width="8" style="256" customWidth="1"/>
    <col min="11" max="11" width="11.28515625" style="256" bestFit="1" customWidth="1"/>
    <col min="12" max="12" width="11.140625" style="256" bestFit="1" customWidth="1"/>
    <col min="13" max="13" width="10" style="256" bestFit="1" customWidth="1"/>
    <col min="14" max="58" width="12.7109375" style="255" customWidth="1"/>
    <col min="59" max="62" width="12.7109375" style="256" customWidth="1"/>
    <col min="63" max="16384" width="9.140625" style="256"/>
  </cols>
  <sheetData>
    <row r="1" spans="1:58" s="248" customFormat="1" ht="15" customHeight="1" x14ac:dyDescent="0.25">
      <c r="A1" s="193" t="s">
        <v>538</v>
      </c>
    </row>
    <row r="2" spans="1:58" s="249" customFormat="1" ht="15" customHeight="1" x14ac:dyDescent="0.25">
      <c r="A2" s="195"/>
    </row>
    <row r="3" spans="1:58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907"/>
      <c r="H3" s="907"/>
      <c r="I3" s="907"/>
      <c r="J3" s="907"/>
      <c r="K3" s="250"/>
      <c r="L3" s="250"/>
      <c r="M3" s="251"/>
    </row>
    <row r="4" spans="1:58" s="249" customFormat="1" ht="6" customHeight="1" x14ac:dyDescent="0.25">
      <c r="A4" s="199"/>
      <c r="B4" s="252"/>
      <c r="C4" s="252"/>
      <c r="D4" s="252"/>
      <c r="E4" s="252"/>
      <c r="F4" s="252"/>
      <c r="G4" s="252"/>
      <c r="H4" s="252"/>
      <c r="I4" s="252"/>
      <c r="J4" s="252"/>
      <c r="K4" s="253"/>
      <c r="L4" s="253"/>
      <c r="M4" s="254"/>
    </row>
    <row r="5" spans="1:58" s="38" customFormat="1" ht="36" customHeight="1" thickBot="1" x14ac:dyDescent="0.25">
      <c r="A5" s="762" t="s">
        <v>243</v>
      </c>
      <c r="B5" s="763" t="s">
        <v>253</v>
      </c>
      <c r="C5" s="763" t="s">
        <v>244</v>
      </c>
      <c r="D5" s="763" t="s">
        <v>254</v>
      </c>
      <c r="E5" s="763" t="s">
        <v>245</v>
      </c>
      <c r="F5" s="763" t="s">
        <v>406</v>
      </c>
      <c r="G5" s="763" t="s">
        <v>400</v>
      </c>
      <c r="H5" s="763" t="s">
        <v>398</v>
      </c>
      <c r="I5" s="763" t="s">
        <v>246</v>
      </c>
      <c r="J5" s="763" t="s">
        <v>263</v>
      </c>
      <c r="K5" s="763" t="s">
        <v>247</v>
      </c>
      <c r="L5" s="763" t="s">
        <v>248</v>
      </c>
      <c r="M5" s="763" t="s">
        <v>249</v>
      </c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 t="s">
        <v>264</v>
      </c>
      <c r="BF5" s="8"/>
    </row>
    <row r="6" spans="1:58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6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8"/>
    </row>
    <row r="7" spans="1:58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8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8"/>
    </row>
    <row r="8" spans="1:58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6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</row>
    <row r="9" spans="1:58" x14ac:dyDescent="0.2">
      <c r="A9" s="209" t="s">
        <v>69</v>
      </c>
      <c r="B9" s="222" t="s">
        <v>14</v>
      </c>
      <c r="C9" s="222" t="s">
        <v>14</v>
      </c>
      <c r="D9" s="222" t="s">
        <v>14</v>
      </c>
      <c r="E9" s="222" t="s">
        <v>14</v>
      </c>
      <c r="F9" s="222">
        <v>428.6421508789</v>
      </c>
      <c r="G9" s="222">
        <v>1685.7279052734</v>
      </c>
      <c r="H9" s="222" t="s">
        <v>14</v>
      </c>
      <c r="I9" s="222" t="s">
        <v>14</v>
      </c>
      <c r="J9" s="222" t="s">
        <v>14</v>
      </c>
      <c r="K9" s="211">
        <v>2114.3700561523001</v>
      </c>
      <c r="L9" s="222">
        <v>950.02449035644531</v>
      </c>
      <c r="M9" s="222">
        <v>888.03550720214844</v>
      </c>
    </row>
    <row r="10" spans="1:58" x14ac:dyDescent="0.2">
      <c r="A10" s="209" t="s">
        <v>70</v>
      </c>
      <c r="B10" s="222" t="s">
        <v>14</v>
      </c>
      <c r="C10" s="222">
        <v>2758.4742431640998</v>
      </c>
      <c r="D10" s="222" t="s">
        <v>14</v>
      </c>
      <c r="E10" s="222" t="s">
        <v>14</v>
      </c>
      <c r="F10" s="222">
        <v>321.48161315919998</v>
      </c>
      <c r="G10" s="222" t="s">
        <v>14</v>
      </c>
      <c r="H10" s="222" t="s">
        <v>14</v>
      </c>
      <c r="I10" s="222" t="s">
        <v>14</v>
      </c>
      <c r="J10" s="222" t="s">
        <v>14</v>
      </c>
      <c r="K10" s="211">
        <v>3079.9558563231999</v>
      </c>
      <c r="L10" s="222">
        <v>1563.0251007080078</v>
      </c>
      <c r="M10" s="222">
        <v>181.43294620513916</v>
      </c>
    </row>
    <row r="11" spans="1:58" x14ac:dyDescent="0.2">
      <c r="A11" s="209" t="s">
        <v>73</v>
      </c>
      <c r="B11" s="222" t="s">
        <v>14</v>
      </c>
      <c r="C11" s="222">
        <v>1226.0012207031</v>
      </c>
      <c r="D11" s="222" t="s">
        <v>14</v>
      </c>
      <c r="E11" s="222" t="s">
        <v>14</v>
      </c>
      <c r="F11" s="222" t="s">
        <v>14</v>
      </c>
      <c r="G11" s="222" t="s">
        <v>14</v>
      </c>
      <c r="H11" s="222" t="s">
        <v>14</v>
      </c>
      <c r="I11" s="222" t="s">
        <v>14</v>
      </c>
      <c r="J11" s="222" t="s">
        <v>14</v>
      </c>
      <c r="K11" s="211">
        <v>1226.0012207031</v>
      </c>
      <c r="L11" s="222">
        <v>613.0006103515625</v>
      </c>
      <c r="M11" s="222">
        <v>25.211432456970215</v>
      </c>
    </row>
    <row r="12" spans="1:58" x14ac:dyDescent="0.2">
      <c r="A12" s="209" t="s">
        <v>74</v>
      </c>
      <c r="B12" s="222" t="s">
        <v>14</v>
      </c>
      <c r="C12" s="222">
        <v>153.2548828125</v>
      </c>
      <c r="D12" s="222" t="s">
        <v>14</v>
      </c>
      <c r="E12" s="222" t="s">
        <v>14</v>
      </c>
      <c r="F12" s="222">
        <v>214.32107543949999</v>
      </c>
      <c r="G12" s="222">
        <v>842.86395263669999</v>
      </c>
      <c r="H12" s="222" t="s">
        <v>14</v>
      </c>
      <c r="I12" s="222" t="s">
        <v>14</v>
      </c>
      <c r="J12" s="222" t="s">
        <v>14</v>
      </c>
      <c r="K12" s="211">
        <v>1210.4399108887001</v>
      </c>
      <c r="L12" s="222">
        <v>1103.2793731689453</v>
      </c>
      <c r="M12" s="222">
        <v>1389.5851287841797</v>
      </c>
    </row>
    <row r="13" spans="1:58" x14ac:dyDescent="0.2">
      <c r="A13" s="209" t="s">
        <v>92</v>
      </c>
      <c r="B13" s="222" t="s">
        <v>14</v>
      </c>
      <c r="C13" s="222">
        <v>3874.5150299072002</v>
      </c>
      <c r="D13" s="222" t="s">
        <v>14</v>
      </c>
      <c r="E13" s="222" t="s">
        <v>14</v>
      </c>
      <c r="F13" s="222">
        <v>107.1605377197</v>
      </c>
      <c r="G13" s="222">
        <v>2528.5918579101999</v>
      </c>
      <c r="H13" s="222" t="s">
        <v>14</v>
      </c>
      <c r="I13" s="222" t="s">
        <v>14</v>
      </c>
      <c r="J13" s="222" t="s">
        <v>14</v>
      </c>
      <c r="K13" s="211">
        <v>6510.2674255371003</v>
      </c>
      <c r="L13" s="222">
        <v>2226.0392837524414</v>
      </c>
      <c r="M13" s="222">
        <v>520.82139778137207</v>
      </c>
    </row>
    <row r="14" spans="1:58" x14ac:dyDescent="0.2">
      <c r="A14" s="209" t="s">
        <v>94</v>
      </c>
      <c r="B14" s="222" t="s">
        <v>14</v>
      </c>
      <c r="C14" s="222">
        <v>1072.7841796875</v>
      </c>
      <c r="D14" s="222" t="s">
        <v>14</v>
      </c>
      <c r="E14" s="222" t="s">
        <v>14</v>
      </c>
      <c r="F14" s="222">
        <v>214.32107543949999</v>
      </c>
      <c r="G14" s="222">
        <v>842.86395263669999</v>
      </c>
      <c r="H14" s="222" t="s">
        <v>14</v>
      </c>
      <c r="I14" s="222" t="s">
        <v>14</v>
      </c>
      <c r="J14" s="222" t="s">
        <v>14</v>
      </c>
      <c r="K14" s="211">
        <v>2129.9692077637001</v>
      </c>
      <c r="L14" s="222">
        <v>1103.2793731689453</v>
      </c>
      <c r="M14" s="222">
        <v>222.80031204223633</v>
      </c>
    </row>
    <row r="15" spans="1:58" x14ac:dyDescent="0.2">
      <c r="A15" s="209" t="s">
        <v>95</v>
      </c>
      <c r="B15" s="222" t="s">
        <v>14</v>
      </c>
      <c r="C15" s="222">
        <v>459.74572753910002</v>
      </c>
      <c r="D15" s="222" t="s">
        <v>14</v>
      </c>
      <c r="E15" s="222" t="s">
        <v>14</v>
      </c>
      <c r="F15" s="222" t="s">
        <v>14</v>
      </c>
      <c r="G15" s="222" t="s">
        <v>14</v>
      </c>
      <c r="H15" s="222" t="s">
        <v>14</v>
      </c>
      <c r="I15" s="222" t="s">
        <v>14</v>
      </c>
      <c r="J15" s="222" t="s">
        <v>14</v>
      </c>
      <c r="K15" s="211">
        <v>459.74572753910002</v>
      </c>
      <c r="L15" s="222">
        <v>459.7457275390625</v>
      </c>
      <c r="M15" s="222">
        <v>136.328857421875</v>
      </c>
    </row>
    <row r="16" spans="1:58" x14ac:dyDescent="0.2">
      <c r="A16" s="209" t="s">
        <v>96</v>
      </c>
      <c r="B16" s="222" t="s">
        <v>14</v>
      </c>
      <c r="C16" s="222">
        <v>153.2548828125</v>
      </c>
      <c r="D16" s="222" t="s">
        <v>14</v>
      </c>
      <c r="E16" s="222" t="s">
        <v>14</v>
      </c>
      <c r="F16" s="222" t="s">
        <v>14</v>
      </c>
      <c r="G16" s="222" t="s">
        <v>14</v>
      </c>
      <c r="H16" s="222" t="s">
        <v>14</v>
      </c>
      <c r="I16" s="222" t="s">
        <v>14</v>
      </c>
      <c r="J16" s="222" t="s">
        <v>14</v>
      </c>
      <c r="K16" s="211">
        <v>153.2548828125</v>
      </c>
      <c r="L16" s="222">
        <v>153.2548828125</v>
      </c>
      <c r="M16" s="222">
        <v>277.77447509765625</v>
      </c>
    </row>
    <row r="17" spans="1:58" x14ac:dyDescent="0.2">
      <c r="A17" s="209" t="s">
        <v>97</v>
      </c>
      <c r="B17" s="222" t="s">
        <v>14</v>
      </c>
      <c r="C17" s="222">
        <v>919.49145507809999</v>
      </c>
      <c r="D17" s="222" t="s">
        <v>14</v>
      </c>
      <c r="E17" s="222" t="s">
        <v>14</v>
      </c>
      <c r="F17" s="222">
        <v>107.1605377197</v>
      </c>
      <c r="G17" s="222">
        <v>842.86395263669999</v>
      </c>
      <c r="H17" s="222" t="s">
        <v>14</v>
      </c>
      <c r="I17" s="222" t="s">
        <v>14</v>
      </c>
      <c r="J17" s="222" t="s">
        <v>14</v>
      </c>
      <c r="K17" s="211">
        <v>1869.5159454346001</v>
      </c>
      <c r="L17" s="222">
        <v>1409.7702178955078</v>
      </c>
      <c r="M17" s="222">
        <v>2042.1640701293945</v>
      </c>
    </row>
    <row r="18" spans="1:58" x14ac:dyDescent="0.2">
      <c r="A18" s="209" t="s">
        <v>101</v>
      </c>
      <c r="B18" s="222" t="s">
        <v>14</v>
      </c>
      <c r="C18" s="222">
        <v>6509.1528186797996</v>
      </c>
      <c r="D18" s="222" t="s">
        <v>14</v>
      </c>
      <c r="E18" s="222" t="s">
        <v>14</v>
      </c>
      <c r="F18" s="222" t="s">
        <v>14</v>
      </c>
      <c r="G18" s="222" t="s">
        <v>14</v>
      </c>
      <c r="H18" s="222" t="s">
        <v>14</v>
      </c>
      <c r="I18" s="222" t="s">
        <v>14</v>
      </c>
      <c r="J18" s="222" t="s">
        <v>14</v>
      </c>
      <c r="K18" s="211">
        <v>6509.1528186797996</v>
      </c>
      <c r="L18" s="222">
        <v>1906.5296983718872</v>
      </c>
      <c r="M18" s="222">
        <v>11045.673004150391</v>
      </c>
    </row>
    <row r="19" spans="1:58" x14ac:dyDescent="0.2">
      <c r="A19" s="209" t="s">
        <v>111</v>
      </c>
      <c r="B19" s="222" t="s">
        <v>14</v>
      </c>
      <c r="C19" s="222">
        <v>564.24457740779997</v>
      </c>
      <c r="D19" s="222" t="s">
        <v>14</v>
      </c>
      <c r="E19" s="222" t="s">
        <v>14</v>
      </c>
      <c r="F19" s="222" t="s">
        <v>14</v>
      </c>
      <c r="G19" s="222" t="s">
        <v>14</v>
      </c>
      <c r="H19" s="222" t="s">
        <v>14</v>
      </c>
      <c r="I19" s="222" t="s">
        <v>14</v>
      </c>
      <c r="J19" s="222" t="s">
        <v>14</v>
      </c>
      <c r="K19" s="211">
        <v>564.24457740779997</v>
      </c>
      <c r="L19" s="222">
        <v>357.85981464385986</v>
      </c>
      <c r="M19" s="222">
        <v>97.890753030776978</v>
      </c>
    </row>
    <row r="20" spans="1:58" x14ac:dyDescent="0.2">
      <c r="A20" s="209" t="s">
        <v>112</v>
      </c>
      <c r="B20" s="222" t="s">
        <v>14</v>
      </c>
      <c r="C20" s="222">
        <v>5056.5559911727996</v>
      </c>
      <c r="D20" s="222" t="s">
        <v>14</v>
      </c>
      <c r="E20" s="222" t="s">
        <v>14</v>
      </c>
      <c r="F20" s="222">
        <v>107.1605377197</v>
      </c>
      <c r="G20" s="222">
        <v>3371.4558105469</v>
      </c>
      <c r="H20" s="222" t="s">
        <v>14</v>
      </c>
      <c r="I20" s="222" t="s">
        <v>14</v>
      </c>
      <c r="J20" s="222" t="s">
        <v>14</v>
      </c>
      <c r="K20" s="211">
        <v>8535.1723394393994</v>
      </c>
      <c r="L20" s="222">
        <v>3163.045033454895</v>
      </c>
      <c r="M20" s="222">
        <v>9222.6134796142578</v>
      </c>
    </row>
    <row r="21" spans="1:58" x14ac:dyDescent="0.2">
      <c r="A21" s="209" t="s">
        <v>123</v>
      </c>
      <c r="B21" s="222" t="s">
        <v>14</v>
      </c>
      <c r="C21" s="222">
        <v>3828.0443801880001</v>
      </c>
      <c r="D21" s="222" t="s">
        <v>14</v>
      </c>
      <c r="E21" s="222" t="s">
        <v>14</v>
      </c>
      <c r="F21" s="222" t="s">
        <v>14</v>
      </c>
      <c r="G21" s="222" t="s">
        <v>14</v>
      </c>
      <c r="H21" s="222" t="s">
        <v>14</v>
      </c>
      <c r="I21" s="222" t="s">
        <v>14</v>
      </c>
      <c r="J21" s="222" t="s">
        <v>14</v>
      </c>
      <c r="K21" s="211">
        <v>3828.0443801880001</v>
      </c>
      <c r="L21" s="222">
        <v>1276.0147933959961</v>
      </c>
      <c r="M21" s="222">
        <v>574.2066707611084</v>
      </c>
    </row>
    <row r="22" spans="1:58" x14ac:dyDescent="0.2">
      <c r="A22" s="209" t="s">
        <v>125</v>
      </c>
      <c r="B22" s="222" t="s">
        <v>14</v>
      </c>
      <c r="C22" s="222">
        <v>1838.9827880859</v>
      </c>
      <c r="D22" s="222" t="s">
        <v>14</v>
      </c>
      <c r="E22" s="222" t="s">
        <v>14</v>
      </c>
      <c r="F22" s="222">
        <v>321.48161315919998</v>
      </c>
      <c r="G22" s="222" t="s">
        <v>14</v>
      </c>
      <c r="H22" s="222" t="s">
        <v>14</v>
      </c>
      <c r="I22" s="222" t="s">
        <v>14</v>
      </c>
      <c r="J22" s="222" t="s">
        <v>14</v>
      </c>
      <c r="K22" s="211">
        <v>2160.4644012450999</v>
      </c>
      <c r="L22" s="222">
        <v>1103.2793731689453</v>
      </c>
      <c r="M22" s="222">
        <v>32.406968355178833</v>
      </c>
    </row>
    <row r="23" spans="1:58" s="257" customFormat="1" ht="3.75" customHeight="1" x14ac:dyDescent="0.2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14"/>
      <c r="L23" s="213"/>
      <c r="M23" s="213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</row>
    <row r="24" spans="1:58" s="257" customFormat="1" ht="15" customHeight="1" x14ac:dyDescent="0.2">
      <c r="A24" s="764" t="s">
        <v>137</v>
      </c>
      <c r="B24" s="765" t="s">
        <v>14</v>
      </c>
      <c r="C24" s="765">
        <v>28414.502177238403</v>
      </c>
      <c r="D24" s="765" t="s">
        <v>14</v>
      </c>
      <c r="E24" s="765" t="s">
        <v>14</v>
      </c>
      <c r="F24" s="765">
        <v>1821.7291412353998</v>
      </c>
      <c r="G24" s="765">
        <v>10114.3674316406</v>
      </c>
      <c r="H24" s="765" t="s">
        <v>14</v>
      </c>
      <c r="I24" s="765" t="s">
        <v>14</v>
      </c>
      <c r="J24" s="765" t="s">
        <v>14</v>
      </c>
      <c r="K24" s="765">
        <v>40350.598750114405</v>
      </c>
      <c r="L24" s="765" t="s">
        <v>14</v>
      </c>
      <c r="M24" s="765">
        <v>26656.945003032684</v>
      </c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</row>
    <row r="25" spans="1:58" s="257" customFormat="1" ht="6" customHeight="1" x14ac:dyDescent="0.2">
      <c r="A25" s="212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6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</row>
    <row r="26" spans="1:58" s="259" customFormat="1" ht="19.5" customHeight="1" x14ac:dyDescent="0.3">
      <c r="A26" s="852" t="s">
        <v>250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</row>
    <row r="27" spans="1:58" s="261" customFormat="1" ht="3.75" customHeight="1" x14ac:dyDescent="0.2">
      <c r="A27" s="260"/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1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</row>
    <row r="28" spans="1:58" x14ac:dyDescent="0.2">
      <c r="A28" s="209" t="s">
        <v>138</v>
      </c>
      <c r="B28" s="222" t="s">
        <v>14</v>
      </c>
      <c r="C28" s="222" t="s">
        <v>14</v>
      </c>
      <c r="D28" s="222" t="s">
        <v>14</v>
      </c>
      <c r="E28" s="222" t="s">
        <v>14</v>
      </c>
      <c r="F28" s="222" t="s">
        <v>14</v>
      </c>
      <c r="G28" s="222" t="s">
        <v>14</v>
      </c>
      <c r="H28" s="222">
        <v>459.74572753910002</v>
      </c>
      <c r="I28" s="222" t="s">
        <v>14</v>
      </c>
      <c r="J28" s="222" t="s">
        <v>14</v>
      </c>
      <c r="K28" s="211">
        <v>459.74572753910002</v>
      </c>
      <c r="L28" s="222">
        <v>459.7457275390625</v>
      </c>
      <c r="M28" s="222">
        <v>436.93359375</v>
      </c>
    </row>
    <row r="29" spans="1:58" x14ac:dyDescent="0.2">
      <c r="A29" s="209" t="s">
        <v>142</v>
      </c>
      <c r="B29" s="222" t="s">
        <v>14</v>
      </c>
      <c r="C29" s="222" t="s">
        <v>14</v>
      </c>
      <c r="D29" s="222" t="s">
        <v>14</v>
      </c>
      <c r="E29" s="222">
        <v>3253.2674808502002</v>
      </c>
      <c r="F29" s="222" t="s">
        <v>14</v>
      </c>
      <c r="G29" s="222" t="s">
        <v>14</v>
      </c>
      <c r="H29" s="222" t="s">
        <v>14</v>
      </c>
      <c r="I29" s="222" t="s">
        <v>14</v>
      </c>
      <c r="J29" s="222" t="s">
        <v>14</v>
      </c>
      <c r="K29" s="211">
        <v>3253.2674808502002</v>
      </c>
      <c r="L29" s="222">
        <v>1626.6337404251099</v>
      </c>
      <c r="M29" s="222">
        <v>155.81602561473846</v>
      </c>
    </row>
    <row r="30" spans="1:58" x14ac:dyDescent="0.2">
      <c r="A30" s="209" t="s">
        <v>144</v>
      </c>
      <c r="B30" s="222" t="s">
        <v>14</v>
      </c>
      <c r="C30" s="222" t="s">
        <v>14</v>
      </c>
      <c r="D30" s="222" t="s">
        <v>14</v>
      </c>
      <c r="E30" s="222" t="s">
        <v>14</v>
      </c>
      <c r="F30" s="222" t="s">
        <v>14</v>
      </c>
      <c r="G30" s="222" t="s">
        <v>14</v>
      </c>
      <c r="H30" s="222" t="s">
        <v>14</v>
      </c>
      <c r="I30" s="222">
        <v>325.67135620120001</v>
      </c>
      <c r="J30" s="222">
        <v>37.868762969999999</v>
      </c>
      <c r="K30" s="211">
        <v>363.5401191711</v>
      </c>
      <c r="L30" s="222">
        <v>363.54011917114258</v>
      </c>
      <c r="M30" s="222">
        <v>32.718613147735596</v>
      </c>
    </row>
    <row r="31" spans="1:58" x14ac:dyDescent="0.2">
      <c r="A31" s="209" t="s">
        <v>153</v>
      </c>
      <c r="B31" s="222" t="s">
        <v>14</v>
      </c>
      <c r="C31" s="222" t="s">
        <v>14</v>
      </c>
      <c r="D31" s="222" t="s">
        <v>14</v>
      </c>
      <c r="E31" s="222" t="s">
        <v>14</v>
      </c>
      <c r="F31" s="222" t="s">
        <v>14</v>
      </c>
      <c r="G31" s="222" t="s">
        <v>14</v>
      </c>
      <c r="H31" s="222" t="s">
        <v>14</v>
      </c>
      <c r="I31" s="222">
        <v>1122.7599105835</v>
      </c>
      <c r="J31" s="222" t="s">
        <v>14</v>
      </c>
      <c r="K31" s="211">
        <v>1122.7599105835</v>
      </c>
      <c r="L31" s="222">
        <v>1122.7599105834961</v>
      </c>
      <c r="M31" s="222">
        <v>449.10398101806641</v>
      </c>
    </row>
    <row r="32" spans="1:58" x14ac:dyDescent="0.2">
      <c r="A32" s="209" t="s">
        <v>158</v>
      </c>
      <c r="B32" s="222" t="s">
        <v>14</v>
      </c>
      <c r="C32" s="222" t="s">
        <v>14</v>
      </c>
      <c r="D32" s="222" t="s">
        <v>14</v>
      </c>
      <c r="E32" s="222" t="s">
        <v>14</v>
      </c>
      <c r="F32" s="222" t="s">
        <v>14</v>
      </c>
      <c r="G32" s="222" t="s">
        <v>14</v>
      </c>
      <c r="H32" s="222">
        <v>613.00061035160002</v>
      </c>
      <c r="I32" s="222" t="s">
        <v>14</v>
      </c>
      <c r="J32" s="222" t="s">
        <v>14</v>
      </c>
      <c r="K32" s="211">
        <v>613.00061035160002</v>
      </c>
      <c r="L32" s="222">
        <v>613.0006103515625</v>
      </c>
      <c r="M32" s="222">
        <v>399.23954772949219</v>
      </c>
    </row>
    <row r="33" spans="1:58" x14ac:dyDescent="0.2">
      <c r="A33" s="209" t="s">
        <v>166</v>
      </c>
      <c r="B33" s="222" t="s">
        <v>14</v>
      </c>
      <c r="C33" s="222" t="s">
        <v>14</v>
      </c>
      <c r="D33" s="222" t="s">
        <v>14</v>
      </c>
      <c r="E33" s="222" t="s">
        <v>14</v>
      </c>
      <c r="F33" s="222" t="s">
        <v>14</v>
      </c>
      <c r="G33" s="222" t="s">
        <v>14</v>
      </c>
      <c r="H33" s="222">
        <v>260.41542053220002</v>
      </c>
      <c r="I33" s="222" t="s">
        <v>14</v>
      </c>
      <c r="J33" s="222" t="s">
        <v>14</v>
      </c>
      <c r="K33" s="211">
        <v>260.41542053220002</v>
      </c>
      <c r="L33" s="222">
        <v>260.41542053222656</v>
      </c>
      <c r="M33" s="222">
        <v>143.03544235229492</v>
      </c>
    </row>
    <row r="34" spans="1:58" x14ac:dyDescent="0.2">
      <c r="A34" s="209" t="s">
        <v>174</v>
      </c>
      <c r="B34" s="222" t="s">
        <v>14</v>
      </c>
      <c r="C34" s="222" t="s">
        <v>14</v>
      </c>
      <c r="D34" s="222" t="s">
        <v>14</v>
      </c>
      <c r="E34" s="222" t="s">
        <v>14</v>
      </c>
      <c r="F34" s="222" t="s">
        <v>14</v>
      </c>
      <c r="G34" s="222" t="s">
        <v>14</v>
      </c>
      <c r="H34" s="222">
        <v>367.57595825200002</v>
      </c>
      <c r="I34" s="222">
        <v>2558.2700052260998</v>
      </c>
      <c r="J34" s="222">
        <v>37.868762969999999</v>
      </c>
      <c r="K34" s="211">
        <v>2963.7147264481</v>
      </c>
      <c r="L34" s="222">
        <v>2856.5541887283325</v>
      </c>
      <c r="M34" s="222">
        <v>1662.0939292907715</v>
      </c>
    </row>
    <row r="35" spans="1:58" x14ac:dyDescent="0.2">
      <c r="A35" s="209" t="s">
        <v>181</v>
      </c>
      <c r="B35" s="222" t="s">
        <v>14</v>
      </c>
      <c r="C35" s="222" t="s">
        <v>14</v>
      </c>
      <c r="D35" s="222" t="s">
        <v>14</v>
      </c>
      <c r="E35" s="222" t="s">
        <v>14</v>
      </c>
      <c r="F35" s="222" t="s">
        <v>14</v>
      </c>
      <c r="G35" s="222" t="s">
        <v>14</v>
      </c>
      <c r="H35" s="222">
        <v>150.70961475370001</v>
      </c>
      <c r="I35" s="222" t="s">
        <v>14</v>
      </c>
      <c r="J35" s="222" t="s">
        <v>14</v>
      </c>
      <c r="K35" s="211">
        <v>150.70961475370001</v>
      </c>
      <c r="L35" s="222">
        <v>150.70961475372314</v>
      </c>
      <c r="M35" s="222">
        <v>22.606443166732788</v>
      </c>
    </row>
    <row r="36" spans="1:58" x14ac:dyDescent="0.2">
      <c r="A36" s="209" t="s">
        <v>183</v>
      </c>
      <c r="B36" s="222" t="s">
        <v>14</v>
      </c>
      <c r="C36" s="222" t="s">
        <v>14</v>
      </c>
      <c r="D36" s="222" t="s">
        <v>14</v>
      </c>
      <c r="E36" s="222" t="s">
        <v>14</v>
      </c>
      <c r="F36" s="222" t="s">
        <v>14</v>
      </c>
      <c r="G36" s="222" t="s">
        <v>14</v>
      </c>
      <c r="H36" s="222">
        <v>260.41542053220002</v>
      </c>
      <c r="I36" s="222">
        <v>842.86395263669999</v>
      </c>
      <c r="J36" s="222" t="s">
        <v>14</v>
      </c>
      <c r="K36" s="211">
        <v>1103.2793731689001</v>
      </c>
      <c r="L36" s="222">
        <v>1103.2793731689453</v>
      </c>
      <c r="M36" s="222">
        <v>2145.2568054199219</v>
      </c>
    </row>
    <row r="37" spans="1:58" x14ac:dyDescent="0.2">
      <c r="A37" s="209" t="s">
        <v>184</v>
      </c>
      <c r="B37" s="222" t="s">
        <v>14</v>
      </c>
      <c r="C37" s="222" t="s">
        <v>14</v>
      </c>
      <c r="D37" s="222" t="s">
        <v>14</v>
      </c>
      <c r="E37" s="222">
        <v>3028.0701904296998</v>
      </c>
      <c r="F37" s="222" t="s">
        <v>14</v>
      </c>
      <c r="G37" s="222" t="s">
        <v>14</v>
      </c>
      <c r="H37" s="222" t="s">
        <v>14</v>
      </c>
      <c r="I37" s="222" t="s">
        <v>14</v>
      </c>
      <c r="J37" s="222" t="s">
        <v>14</v>
      </c>
      <c r="K37" s="211">
        <v>3028.0701904296998</v>
      </c>
      <c r="L37" s="222">
        <v>2012.0945129394531</v>
      </c>
      <c r="M37" s="222">
        <v>64.195095062255859</v>
      </c>
    </row>
    <row r="38" spans="1:58" x14ac:dyDescent="0.2">
      <c r="A38" s="209" t="s">
        <v>185</v>
      </c>
      <c r="B38" s="222" t="s">
        <v>14</v>
      </c>
      <c r="C38" s="222" t="s">
        <v>14</v>
      </c>
      <c r="D38" s="222" t="s">
        <v>14</v>
      </c>
      <c r="E38" s="222" t="s">
        <v>14</v>
      </c>
      <c r="F38" s="222" t="s">
        <v>14</v>
      </c>
      <c r="G38" s="222" t="s">
        <v>14</v>
      </c>
      <c r="H38" s="222">
        <v>741.34870910639995</v>
      </c>
      <c r="I38" s="222" t="s">
        <v>14</v>
      </c>
      <c r="J38" s="222" t="s">
        <v>14</v>
      </c>
      <c r="K38" s="211">
        <v>741.34870910639995</v>
      </c>
      <c r="L38" s="222">
        <v>741.34870910644531</v>
      </c>
      <c r="M38" s="222">
        <v>9.2668591439723969</v>
      </c>
    </row>
    <row r="39" spans="1:58" x14ac:dyDescent="0.2">
      <c r="A39" s="209" t="s">
        <v>187</v>
      </c>
      <c r="B39" s="222" t="s">
        <v>14</v>
      </c>
      <c r="C39" s="222" t="s">
        <v>14</v>
      </c>
      <c r="D39" s="222">
        <v>107.1605377197</v>
      </c>
      <c r="E39" s="222" t="s">
        <v>14</v>
      </c>
      <c r="F39" s="222" t="s">
        <v>14</v>
      </c>
      <c r="G39" s="222" t="s">
        <v>14</v>
      </c>
      <c r="H39" s="222" t="s">
        <v>14</v>
      </c>
      <c r="I39" s="222" t="s">
        <v>14</v>
      </c>
      <c r="J39" s="222" t="s">
        <v>14</v>
      </c>
      <c r="K39" s="211">
        <v>107.1605377197</v>
      </c>
      <c r="L39" s="222">
        <v>107.16053771972656</v>
      </c>
      <c r="M39" s="222">
        <v>107.16053771972656</v>
      </c>
    </row>
    <row r="40" spans="1:58" s="257" customFormat="1" ht="3.75" customHeight="1" x14ac:dyDescent="0.2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  <c r="L40" s="213"/>
      <c r="M40" s="213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</row>
    <row r="41" spans="1:58" s="257" customFormat="1" ht="15" customHeight="1" x14ac:dyDescent="0.2">
      <c r="A41" s="764" t="s">
        <v>188</v>
      </c>
      <c r="B41" s="765" t="s">
        <v>14</v>
      </c>
      <c r="C41" s="765" t="s">
        <v>14</v>
      </c>
      <c r="D41" s="765">
        <v>107.1605377197</v>
      </c>
      <c r="E41" s="765">
        <v>6281.3376712799</v>
      </c>
      <c r="F41" s="765" t="s">
        <v>14</v>
      </c>
      <c r="G41" s="765" t="s">
        <v>14</v>
      </c>
      <c r="H41" s="765">
        <v>2853.2114610671997</v>
      </c>
      <c r="I41" s="765">
        <v>4849.5652246474992</v>
      </c>
      <c r="J41" s="765">
        <v>75.737525939999998</v>
      </c>
      <c r="K41" s="765">
        <v>14167.012420654199</v>
      </c>
      <c r="L41" s="765" t="s">
        <v>14</v>
      </c>
      <c r="M41" s="765">
        <v>5627.4268734157085</v>
      </c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</row>
    <row r="42" spans="1:58" s="255" customFormat="1" x14ac:dyDescent="0.2"/>
    <row r="43" spans="1:58" s="255" customFormat="1" x14ac:dyDescent="0.2"/>
    <row r="44" spans="1:58" s="255" customFormat="1" x14ac:dyDescent="0.2"/>
    <row r="45" spans="1:58" s="255" customFormat="1" x14ac:dyDescent="0.2"/>
    <row r="46" spans="1:58" s="255" customFormat="1" x14ac:dyDescent="0.2"/>
    <row r="47" spans="1:58" s="255" customFormat="1" x14ac:dyDescent="0.2"/>
    <row r="48" spans="1:58" s="255" customFormat="1" x14ac:dyDescent="0.2"/>
    <row r="49" s="255" customFormat="1" x14ac:dyDescent="0.2"/>
    <row r="50" s="255" customFormat="1" x14ac:dyDescent="0.2"/>
    <row r="51" s="255" customFormat="1" x14ac:dyDescent="0.2"/>
    <row r="52" s="255" customFormat="1" x14ac:dyDescent="0.2"/>
    <row r="53" s="255" customFormat="1" x14ac:dyDescent="0.2"/>
    <row r="54" s="255" customFormat="1" x14ac:dyDescent="0.2"/>
    <row r="55" s="255" customFormat="1" x14ac:dyDescent="0.2"/>
    <row r="56" s="255" customFormat="1" x14ac:dyDescent="0.2"/>
    <row r="57" s="255" customFormat="1" x14ac:dyDescent="0.2"/>
    <row r="58" s="255" customFormat="1" x14ac:dyDescent="0.2"/>
    <row r="59" s="255" customFormat="1" x14ac:dyDescent="0.2"/>
    <row r="60" s="255" customFormat="1" x14ac:dyDescent="0.2"/>
  </sheetData>
  <mergeCells count="1">
    <mergeCell ref="B3:J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0.59999389629810485"/>
  </sheetPr>
  <dimension ref="A1:BA105"/>
  <sheetViews>
    <sheetView showGridLines="0" workbookViewId="0">
      <selection activeCell="J1" sqref="J1"/>
    </sheetView>
  </sheetViews>
  <sheetFormatPr defaultRowHeight="12.75" x14ac:dyDescent="0.2"/>
  <cols>
    <col min="1" max="1" width="38.7109375" style="256" customWidth="1"/>
    <col min="2" max="2" width="8.7109375" style="256" customWidth="1"/>
    <col min="3" max="3" width="12.140625" style="256" bestFit="1" customWidth="1"/>
    <col min="4" max="4" width="9.42578125" style="256" bestFit="1" customWidth="1"/>
    <col min="5" max="5" width="10.28515625" style="256" customWidth="1"/>
    <col min="6" max="6" width="11.28515625" style="256" bestFit="1" customWidth="1"/>
    <col min="7" max="7" width="11.140625" style="256" bestFit="1" customWidth="1"/>
    <col min="8" max="8" width="10" style="256" bestFit="1" customWidth="1"/>
    <col min="9" max="9" width="2.5703125" style="255" customWidth="1"/>
    <col min="10" max="53" width="12.7109375" style="255" customWidth="1"/>
    <col min="54" max="57" width="12.7109375" style="256" customWidth="1"/>
    <col min="58" max="16384" width="9.140625" style="256"/>
  </cols>
  <sheetData>
    <row r="1" spans="1:53" s="248" customFormat="1" ht="15" customHeight="1" x14ac:dyDescent="0.25">
      <c r="A1" s="193" t="s">
        <v>538</v>
      </c>
    </row>
    <row r="2" spans="1:53" s="249" customFormat="1" ht="15" customHeight="1" x14ac:dyDescent="0.25">
      <c r="A2" s="195"/>
    </row>
    <row r="3" spans="1:53" s="249" customFormat="1" ht="15" customHeight="1" x14ac:dyDescent="0.25">
      <c r="A3" s="197"/>
      <c r="B3" s="907" t="s">
        <v>242</v>
      </c>
      <c r="C3" s="907"/>
      <c r="D3" s="907"/>
      <c r="E3" s="907"/>
      <c r="F3" s="250"/>
      <c r="G3" s="250"/>
      <c r="H3" s="251"/>
    </row>
    <row r="4" spans="1:53" s="249" customFormat="1" ht="6" customHeight="1" x14ac:dyDescent="0.25">
      <c r="A4" s="199"/>
      <c r="B4" s="252"/>
      <c r="C4" s="252"/>
      <c r="D4" s="252"/>
      <c r="E4" s="252"/>
      <c r="F4" s="253"/>
      <c r="G4" s="253"/>
      <c r="H4" s="254"/>
    </row>
    <row r="5" spans="1:53" s="38" customFormat="1" ht="36" customHeight="1" thickBot="1" x14ac:dyDescent="0.25">
      <c r="A5" s="762" t="s">
        <v>243</v>
      </c>
      <c r="B5" s="763" t="s">
        <v>253</v>
      </c>
      <c r="C5" s="763" t="s">
        <v>402</v>
      </c>
      <c r="D5" s="763" t="s">
        <v>399</v>
      </c>
      <c r="E5" s="763" t="s">
        <v>261</v>
      </c>
      <c r="F5" s="763" t="s">
        <v>247</v>
      </c>
      <c r="G5" s="763" t="s">
        <v>248</v>
      </c>
      <c r="H5" s="763" t="s">
        <v>249</v>
      </c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 t="s">
        <v>264</v>
      </c>
      <c r="BA5" s="8"/>
    </row>
    <row r="6" spans="1:53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6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8"/>
    </row>
    <row r="7" spans="1:53" s="259" customFormat="1" ht="19.5" customHeight="1" x14ac:dyDescent="0.3">
      <c r="A7" s="852" t="s">
        <v>54</v>
      </c>
      <c r="B7" s="217"/>
      <c r="C7" s="217"/>
      <c r="D7" s="217"/>
      <c r="E7" s="217"/>
      <c r="F7" s="217"/>
      <c r="G7" s="217"/>
      <c r="H7" s="21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</row>
    <row r="8" spans="1:53" s="261" customFormat="1" ht="3.75" customHeight="1" x14ac:dyDescent="0.2">
      <c r="A8" s="260"/>
      <c r="B8" s="220"/>
      <c r="C8" s="220"/>
      <c r="D8" s="220"/>
      <c r="E8" s="220"/>
      <c r="F8" s="220"/>
      <c r="G8" s="220"/>
      <c r="H8" s="221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</row>
    <row r="9" spans="1:53" x14ac:dyDescent="0.2">
      <c r="A9" s="209" t="s">
        <v>192</v>
      </c>
      <c r="B9" s="222">
        <v>613.01953125</v>
      </c>
      <c r="C9" s="222">
        <v>1685.7279052734</v>
      </c>
      <c r="D9" s="222" t="s">
        <v>14</v>
      </c>
      <c r="E9" s="222" t="s">
        <v>14</v>
      </c>
      <c r="F9" s="211">
        <v>2298.7474365234002</v>
      </c>
      <c r="G9" s="222">
        <v>996.11883544921875</v>
      </c>
      <c r="H9" s="222">
        <v>17.240624904632568</v>
      </c>
    </row>
    <row r="10" spans="1:53" s="257" customFormat="1" ht="3.75" customHeight="1" x14ac:dyDescent="0.2">
      <c r="A10" s="212"/>
      <c r="B10" s="213"/>
      <c r="C10" s="213"/>
      <c r="D10" s="213"/>
      <c r="E10" s="213"/>
      <c r="F10" s="214"/>
      <c r="G10" s="213"/>
      <c r="H10" s="213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</row>
    <row r="11" spans="1:53" s="257" customFormat="1" ht="15" customHeight="1" x14ac:dyDescent="0.2">
      <c r="A11" s="764" t="s">
        <v>194</v>
      </c>
      <c r="B11" s="765">
        <v>613.01953125</v>
      </c>
      <c r="C11" s="765">
        <v>1685.7279052734</v>
      </c>
      <c r="D11" s="765" t="s">
        <v>14</v>
      </c>
      <c r="E11" s="765" t="s">
        <v>14</v>
      </c>
      <c r="F11" s="765">
        <v>2298.7474365234002</v>
      </c>
      <c r="G11" s="765" t="s">
        <v>14</v>
      </c>
      <c r="H11" s="765">
        <v>17.240624904632568</v>
      </c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</row>
    <row r="12" spans="1:53" s="257" customFormat="1" ht="6" customHeight="1" x14ac:dyDescent="0.2">
      <c r="A12" s="212"/>
      <c r="B12" s="215"/>
      <c r="C12" s="215"/>
      <c r="D12" s="215"/>
      <c r="E12" s="215"/>
      <c r="F12" s="215"/>
      <c r="G12" s="215"/>
      <c r="H12" s="216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</row>
    <row r="13" spans="1:53" s="259" customFormat="1" ht="19.5" customHeight="1" x14ac:dyDescent="0.3">
      <c r="A13" s="852" t="s">
        <v>55</v>
      </c>
      <c r="B13" s="217"/>
      <c r="C13" s="217"/>
      <c r="D13" s="217"/>
      <c r="E13" s="217"/>
      <c r="F13" s="217"/>
      <c r="G13" s="217"/>
      <c r="H13" s="21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</row>
    <row r="14" spans="1:53" s="261" customFormat="1" ht="3.75" customHeight="1" x14ac:dyDescent="0.2">
      <c r="A14" s="260"/>
      <c r="B14" s="220"/>
      <c r="C14" s="220"/>
      <c r="D14" s="220"/>
      <c r="E14" s="220"/>
      <c r="F14" s="220"/>
      <c r="G14" s="220"/>
      <c r="H14" s="221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</row>
    <row r="15" spans="1:53" x14ac:dyDescent="0.2">
      <c r="A15" s="209" t="s">
        <v>195</v>
      </c>
      <c r="B15" s="222" t="s">
        <v>14</v>
      </c>
      <c r="C15" s="222" t="s">
        <v>14</v>
      </c>
      <c r="D15" s="222" t="s">
        <v>14</v>
      </c>
      <c r="E15" s="222">
        <v>3548.5247268676999</v>
      </c>
      <c r="F15" s="211">
        <v>3548.5247268676999</v>
      </c>
      <c r="G15" s="222">
        <v>2226.0392837524414</v>
      </c>
      <c r="H15" s="222">
        <v>703.23502731323242</v>
      </c>
    </row>
    <row r="16" spans="1:53" s="257" customFormat="1" ht="3.75" customHeight="1" x14ac:dyDescent="0.2">
      <c r="A16" s="212"/>
      <c r="B16" s="213"/>
      <c r="C16" s="213"/>
      <c r="D16" s="213"/>
      <c r="E16" s="213"/>
      <c r="F16" s="214"/>
      <c r="G16" s="213"/>
      <c r="H16" s="213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</row>
    <row r="17" spans="1:53" s="257" customFormat="1" ht="15" customHeight="1" x14ac:dyDescent="0.2">
      <c r="A17" s="764" t="s">
        <v>196</v>
      </c>
      <c r="B17" s="765" t="s">
        <v>14</v>
      </c>
      <c r="C17" s="765" t="s">
        <v>14</v>
      </c>
      <c r="D17" s="765" t="s">
        <v>14</v>
      </c>
      <c r="E17" s="765">
        <v>3548.5247268676999</v>
      </c>
      <c r="F17" s="765">
        <v>3548.5247268676999</v>
      </c>
      <c r="G17" s="765" t="s">
        <v>14</v>
      </c>
      <c r="H17" s="765">
        <v>703.23502731323242</v>
      </c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</row>
    <row r="18" spans="1:53" s="257" customFormat="1" ht="6" customHeight="1" x14ac:dyDescent="0.2">
      <c r="A18" s="212"/>
      <c r="B18" s="215"/>
      <c r="C18" s="215"/>
      <c r="D18" s="215"/>
      <c r="E18" s="215"/>
      <c r="F18" s="215"/>
      <c r="G18" s="215"/>
      <c r="H18" s="216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</row>
    <row r="19" spans="1:53" s="259" customFormat="1" ht="19.5" customHeight="1" x14ac:dyDescent="0.3">
      <c r="A19" s="852" t="s">
        <v>58</v>
      </c>
      <c r="B19" s="217"/>
      <c r="C19" s="217"/>
      <c r="D19" s="217"/>
      <c r="E19" s="217"/>
      <c r="F19" s="217"/>
      <c r="G19" s="217"/>
      <c r="H19" s="21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</row>
    <row r="20" spans="1:53" s="261" customFormat="1" ht="3.75" customHeight="1" x14ac:dyDescent="0.2">
      <c r="A20" s="260"/>
      <c r="B20" s="220"/>
      <c r="C20" s="220"/>
      <c r="D20" s="220"/>
      <c r="E20" s="220"/>
      <c r="F20" s="220"/>
      <c r="G20" s="220"/>
      <c r="H20" s="221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</row>
    <row r="21" spans="1:53" x14ac:dyDescent="0.2">
      <c r="A21" s="209" t="s">
        <v>215</v>
      </c>
      <c r="B21" s="222" t="s">
        <v>14</v>
      </c>
      <c r="C21" s="222" t="s">
        <v>14</v>
      </c>
      <c r="D21" s="222">
        <v>107.1605377197</v>
      </c>
      <c r="E21" s="222" t="s">
        <v>14</v>
      </c>
      <c r="F21" s="211">
        <v>107.1605377197</v>
      </c>
      <c r="G21" s="222">
        <v>107.16053771972656</v>
      </c>
      <c r="H21" s="222">
        <v>4.8222246170043945</v>
      </c>
    </row>
    <row r="22" spans="1:53" x14ac:dyDescent="0.2">
      <c r="A22" s="209" t="s">
        <v>220</v>
      </c>
      <c r="B22" s="222" t="s">
        <v>14</v>
      </c>
      <c r="C22" s="222" t="s">
        <v>14</v>
      </c>
      <c r="D22" s="222">
        <v>2749.3936510086</v>
      </c>
      <c r="E22" s="222" t="s">
        <v>14</v>
      </c>
      <c r="F22" s="211">
        <v>2749.3936510086</v>
      </c>
      <c r="G22" s="222">
        <v>2749.393651008606</v>
      </c>
      <c r="H22" s="222" t="s">
        <v>14</v>
      </c>
    </row>
    <row r="23" spans="1:53" s="257" customFormat="1" ht="3.75" customHeight="1" x14ac:dyDescent="0.2">
      <c r="A23" s="212"/>
      <c r="B23" s="213"/>
      <c r="C23" s="213"/>
      <c r="D23" s="213"/>
      <c r="E23" s="213"/>
      <c r="F23" s="214"/>
      <c r="G23" s="213"/>
      <c r="H23" s="213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</row>
    <row r="24" spans="1:53" s="257" customFormat="1" ht="15" customHeight="1" x14ac:dyDescent="0.2">
      <c r="A24" s="764" t="s">
        <v>219</v>
      </c>
      <c r="B24" s="765" t="s">
        <v>14</v>
      </c>
      <c r="C24" s="765" t="s">
        <v>14</v>
      </c>
      <c r="D24" s="765">
        <v>2856.5541887283002</v>
      </c>
      <c r="E24" s="765" t="s">
        <v>14</v>
      </c>
      <c r="F24" s="765">
        <v>2856.5541887283002</v>
      </c>
      <c r="G24" s="765" t="s">
        <v>14</v>
      </c>
      <c r="H24" s="765">
        <v>4.8222246170043945</v>
      </c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</row>
    <row r="25" spans="1:53" s="257" customFormat="1" ht="6" customHeight="1" x14ac:dyDescent="0.2">
      <c r="A25" s="203"/>
      <c r="B25" s="262"/>
      <c r="C25" s="262"/>
      <c r="D25" s="262"/>
      <c r="E25" s="262"/>
      <c r="F25" s="262"/>
      <c r="G25" s="262"/>
      <c r="H25" s="262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</row>
    <row r="26" spans="1:53" s="255" customFormat="1" x14ac:dyDescent="0.2">
      <c r="A26" s="167" t="s">
        <v>221</v>
      </c>
    </row>
    <row r="27" spans="1:53" s="255" customFormat="1" x14ac:dyDescent="0.2"/>
    <row r="28" spans="1:53" s="255" customFormat="1" x14ac:dyDescent="0.2"/>
    <row r="29" spans="1:53" s="255" customFormat="1" x14ac:dyDescent="0.2"/>
    <row r="30" spans="1:53" s="255" customFormat="1" x14ac:dyDescent="0.2"/>
    <row r="31" spans="1:53" s="255" customFormat="1" x14ac:dyDescent="0.2"/>
    <row r="32" spans="1:53" s="255" customFormat="1" x14ac:dyDescent="0.2"/>
    <row r="33" s="255" customFormat="1" x14ac:dyDescent="0.2"/>
    <row r="34" s="255" customFormat="1" x14ac:dyDescent="0.2"/>
    <row r="35" s="255" customFormat="1" x14ac:dyDescent="0.2"/>
    <row r="36" s="255" customFormat="1" x14ac:dyDescent="0.2"/>
    <row r="37" s="255" customFormat="1" x14ac:dyDescent="0.2"/>
    <row r="38" s="255" customFormat="1" x14ac:dyDescent="0.2"/>
    <row r="39" s="255" customFormat="1" x14ac:dyDescent="0.2"/>
    <row r="40" s="255" customFormat="1" x14ac:dyDescent="0.2"/>
    <row r="41" s="255" customFormat="1" x14ac:dyDescent="0.2"/>
    <row r="42" s="255" customFormat="1" x14ac:dyDescent="0.2"/>
    <row r="43" s="255" customFormat="1" x14ac:dyDescent="0.2"/>
    <row r="44" s="255" customFormat="1" x14ac:dyDescent="0.2"/>
    <row r="45" s="255" customFormat="1" x14ac:dyDescent="0.2"/>
    <row r="46" s="255" customFormat="1" x14ac:dyDescent="0.2"/>
    <row r="47" s="255" customFormat="1" x14ac:dyDescent="0.2"/>
    <row r="48" s="255" customFormat="1" x14ac:dyDescent="0.2"/>
    <row r="49" s="255" customFormat="1" x14ac:dyDescent="0.2"/>
    <row r="50" s="255" customFormat="1" x14ac:dyDescent="0.2"/>
    <row r="51" s="255" customFormat="1" x14ac:dyDescent="0.2"/>
    <row r="52" s="255" customFormat="1" x14ac:dyDescent="0.2"/>
    <row r="53" s="255" customFormat="1" x14ac:dyDescent="0.2"/>
    <row r="54" s="255" customFormat="1" x14ac:dyDescent="0.2"/>
    <row r="55" s="255" customFormat="1" x14ac:dyDescent="0.2"/>
    <row r="56" s="255" customFormat="1" x14ac:dyDescent="0.2"/>
    <row r="57" s="255" customFormat="1" x14ac:dyDescent="0.2"/>
    <row r="58" s="255" customFormat="1" x14ac:dyDescent="0.2"/>
    <row r="59" s="255" customFormat="1" x14ac:dyDescent="0.2"/>
    <row r="60" s="255" customFormat="1" x14ac:dyDescent="0.2"/>
    <row r="61" s="255" customFormat="1" x14ac:dyDescent="0.2"/>
    <row r="62" s="255" customFormat="1" x14ac:dyDescent="0.2"/>
    <row r="63" s="255" customFormat="1" x14ac:dyDescent="0.2"/>
    <row r="64" s="255" customFormat="1" x14ac:dyDescent="0.2"/>
    <row r="65" s="255" customFormat="1" x14ac:dyDescent="0.2"/>
    <row r="66" s="255" customFormat="1" x14ac:dyDescent="0.2"/>
    <row r="67" s="255" customFormat="1" x14ac:dyDescent="0.2"/>
    <row r="68" s="255" customFormat="1" x14ac:dyDescent="0.2"/>
    <row r="69" s="255" customFormat="1" x14ac:dyDescent="0.2"/>
    <row r="70" s="255" customFormat="1" x14ac:dyDescent="0.2"/>
    <row r="71" s="255" customFormat="1" x14ac:dyDescent="0.2"/>
    <row r="72" s="255" customFormat="1" x14ac:dyDescent="0.2"/>
    <row r="73" s="255" customFormat="1" x14ac:dyDescent="0.2"/>
    <row r="74" s="255" customFormat="1" x14ac:dyDescent="0.2"/>
    <row r="75" s="255" customFormat="1" x14ac:dyDescent="0.2"/>
    <row r="76" s="255" customFormat="1" x14ac:dyDescent="0.2"/>
    <row r="77" s="255" customFormat="1" x14ac:dyDescent="0.2"/>
    <row r="78" s="255" customFormat="1" x14ac:dyDescent="0.2"/>
    <row r="79" s="255" customFormat="1" x14ac:dyDescent="0.2"/>
    <row r="80" s="255" customFormat="1" x14ac:dyDescent="0.2"/>
    <row r="81" s="255" customFormat="1" x14ac:dyDescent="0.2"/>
    <row r="82" s="255" customFormat="1" x14ac:dyDescent="0.2"/>
    <row r="83" s="255" customFormat="1" x14ac:dyDescent="0.2"/>
    <row r="84" s="255" customFormat="1" x14ac:dyDescent="0.2"/>
    <row r="85" s="255" customFormat="1" x14ac:dyDescent="0.2"/>
    <row r="86" s="255" customFormat="1" x14ac:dyDescent="0.2"/>
    <row r="87" s="255" customFormat="1" x14ac:dyDescent="0.2"/>
    <row r="88" s="255" customFormat="1" x14ac:dyDescent="0.2"/>
    <row r="89" s="255" customFormat="1" x14ac:dyDescent="0.2"/>
    <row r="90" s="255" customFormat="1" x14ac:dyDescent="0.2"/>
    <row r="91" s="255" customFormat="1" x14ac:dyDescent="0.2"/>
    <row r="92" s="255" customFormat="1" x14ac:dyDescent="0.2"/>
    <row r="93" s="255" customFormat="1" x14ac:dyDescent="0.2"/>
    <row r="94" s="255" customFormat="1" x14ac:dyDescent="0.2"/>
    <row r="95" s="255" customFormat="1" x14ac:dyDescent="0.2"/>
    <row r="96" s="255" customFormat="1" x14ac:dyDescent="0.2"/>
    <row r="97" s="255" customFormat="1" x14ac:dyDescent="0.2"/>
    <row r="98" s="255" customFormat="1" x14ac:dyDescent="0.2"/>
    <row r="99" s="255" customFormat="1" x14ac:dyDescent="0.2"/>
    <row r="100" s="255" customFormat="1" x14ac:dyDescent="0.2"/>
    <row r="101" s="255" customFormat="1" x14ac:dyDescent="0.2"/>
    <row r="102" s="255" customFormat="1" x14ac:dyDescent="0.2"/>
    <row r="103" s="255" customFormat="1" x14ac:dyDescent="0.2"/>
    <row r="104" s="255" customFormat="1" x14ac:dyDescent="0.2"/>
    <row r="105" s="255" customFormat="1" x14ac:dyDescent="0.2"/>
  </sheetData>
  <mergeCells count="1">
    <mergeCell ref="B3:E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0.59999389629810485"/>
  </sheetPr>
  <dimension ref="A1:AR44"/>
  <sheetViews>
    <sheetView showGridLines="0" workbookViewId="0">
      <selection activeCell="J1" sqref="J1"/>
    </sheetView>
  </sheetViews>
  <sheetFormatPr defaultRowHeight="12.75" x14ac:dyDescent="0.2"/>
  <cols>
    <col min="1" max="1" width="51.7109375" style="256" customWidth="1"/>
    <col min="2" max="2" width="9.7109375" style="256" bestFit="1" customWidth="1"/>
    <col min="3" max="3" width="11.5703125" style="256" bestFit="1" customWidth="1"/>
    <col min="4" max="4" width="13.28515625" style="256" bestFit="1" customWidth="1"/>
    <col min="5" max="5" width="12.5703125" style="256" bestFit="1" customWidth="1"/>
    <col min="6" max="6" width="15.7109375" style="256" customWidth="1"/>
    <col min="7" max="7" width="11.28515625" style="256" bestFit="1" customWidth="1"/>
    <col min="8" max="8" width="11.140625" style="256" bestFit="1" customWidth="1"/>
    <col min="9" max="9" width="10" style="256" bestFit="1" customWidth="1"/>
    <col min="10" max="44" width="12.7109375" style="255" customWidth="1"/>
    <col min="45" max="48" width="12.7109375" style="256" customWidth="1"/>
    <col min="49" max="16384" width="9.140625" style="256"/>
  </cols>
  <sheetData>
    <row r="1" spans="1:44" s="248" customFormat="1" ht="15" customHeight="1" x14ac:dyDescent="0.25">
      <c r="A1" s="193" t="s">
        <v>539</v>
      </c>
    </row>
    <row r="2" spans="1:44" s="249" customFormat="1" ht="15" customHeight="1" x14ac:dyDescent="0.25">
      <c r="A2" s="195"/>
    </row>
    <row r="3" spans="1:44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250"/>
      <c r="H3" s="250"/>
      <c r="I3" s="251"/>
    </row>
    <row r="4" spans="1:44" s="249" customFormat="1" ht="6" customHeight="1" x14ac:dyDescent="0.25">
      <c r="A4" s="199"/>
      <c r="B4" s="252"/>
      <c r="C4" s="252"/>
      <c r="D4" s="252"/>
      <c r="E4" s="252"/>
      <c r="F4" s="252"/>
      <c r="G4" s="253"/>
      <c r="H4" s="253"/>
      <c r="I4" s="254"/>
    </row>
    <row r="5" spans="1:44" s="38" customFormat="1" ht="36" customHeight="1" thickBot="1" x14ac:dyDescent="0.25">
      <c r="A5" s="762" t="s">
        <v>243</v>
      </c>
      <c r="B5" s="763" t="s">
        <v>404</v>
      </c>
      <c r="C5" s="763" t="s">
        <v>405</v>
      </c>
      <c r="D5" s="763" t="s">
        <v>406</v>
      </c>
      <c r="E5" s="763" t="s">
        <v>400</v>
      </c>
      <c r="F5" s="763" t="s">
        <v>411</v>
      </c>
      <c r="G5" s="763" t="s">
        <v>247</v>
      </c>
      <c r="H5" s="763" t="s">
        <v>248</v>
      </c>
      <c r="I5" s="763" t="s">
        <v>249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 t="s">
        <v>264</v>
      </c>
      <c r="AR5" s="8"/>
    </row>
    <row r="6" spans="1:44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6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8"/>
    </row>
    <row r="7" spans="1:44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8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8"/>
    </row>
    <row r="8" spans="1:44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6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</row>
    <row r="9" spans="1:44" x14ac:dyDescent="0.2">
      <c r="A9" s="209" t="s">
        <v>71</v>
      </c>
      <c r="B9" s="222" t="s">
        <v>14</v>
      </c>
      <c r="C9" s="222" t="s">
        <v>14</v>
      </c>
      <c r="D9" s="222" t="s">
        <v>14</v>
      </c>
      <c r="E9" s="222">
        <v>115.77852630620001</v>
      </c>
      <c r="F9" s="222" t="s">
        <v>14</v>
      </c>
      <c r="G9" s="211">
        <v>115.77852630620001</v>
      </c>
      <c r="H9" s="222">
        <v>115.77852630615234</v>
      </c>
      <c r="I9" s="222">
        <v>21.708473205566406</v>
      </c>
    </row>
    <row r="10" spans="1:44" x14ac:dyDescent="0.2">
      <c r="A10" s="209" t="s">
        <v>75</v>
      </c>
      <c r="B10" s="222" t="s">
        <v>14</v>
      </c>
      <c r="C10" s="222" t="s">
        <v>14</v>
      </c>
      <c r="D10" s="222">
        <v>160.80351257320001</v>
      </c>
      <c r="E10" s="222">
        <v>141.50708770750001</v>
      </c>
      <c r="F10" s="222" t="s">
        <v>14</v>
      </c>
      <c r="G10" s="211">
        <v>302.31060028079997</v>
      </c>
      <c r="H10" s="222">
        <v>302.31060028076172</v>
      </c>
      <c r="I10" s="222">
        <v>15.372815251350403</v>
      </c>
    </row>
    <row r="11" spans="1:44" x14ac:dyDescent="0.2">
      <c r="A11" s="209" t="s">
        <v>77</v>
      </c>
      <c r="B11" s="222" t="s">
        <v>14</v>
      </c>
      <c r="C11" s="222" t="s">
        <v>14</v>
      </c>
      <c r="D11" s="222">
        <v>121.0411090851</v>
      </c>
      <c r="E11" s="222">
        <v>299.76733398440001</v>
      </c>
      <c r="F11" s="222" t="s">
        <v>14</v>
      </c>
      <c r="G11" s="211">
        <v>420.80844306950002</v>
      </c>
      <c r="H11" s="222">
        <v>420.80844306945801</v>
      </c>
      <c r="I11" s="222">
        <v>71.999081611633301</v>
      </c>
    </row>
    <row r="12" spans="1:44" x14ac:dyDescent="0.2">
      <c r="A12" s="209" t="s">
        <v>78</v>
      </c>
      <c r="B12" s="222" t="s">
        <v>14</v>
      </c>
      <c r="C12" s="222" t="s">
        <v>14</v>
      </c>
      <c r="D12" s="222" t="s">
        <v>14</v>
      </c>
      <c r="E12" s="222">
        <v>58.567855835000003</v>
      </c>
      <c r="F12" s="222" t="s">
        <v>14</v>
      </c>
      <c r="G12" s="211">
        <v>58.567855835000003</v>
      </c>
      <c r="H12" s="222">
        <v>58.567855834960938</v>
      </c>
      <c r="I12" s="222">
        <v>1.8302462100982666</v>
      </c>
    </row>
    <row r="13" spans="1:44" x14ac:dyDescent="0.2">
      <c r="A13" s="209" t="s">
        <v>80</v>
      </c>
      <c r="B13" s="222">
        <v>169.62426757809999</v>
      </c>
      <c r="C13" s="222">
        <v>108.4391326904</v>
      </c>
      <c r="D13" s="222">
        <v>623.44449615480005</v>
      </c>
      <c r="E13" s="222">
        <v>2967.2221827507001</v>
      </c>
      <c r="F13" s="222">
        <v>78.088752746599994</v>
      </c>
      <c r="G13" s="211">
        <v>3946.8188319206001</v>
      </c>
      <c r="H13" s="222">
        <v>2813.3702187538147</v>
      </c>
      <c r="I13" s="222">
        <v>634.10600262880325</v>
      </c>
    </row>
    <row r="14" spans="1:44" x14ac:dyDescent="0.2">
      <c r="A14" s="209" t="s">
        <v>81</v>
      </c>
      <c r="B14" s="222" t="s">
        <v>14</v>
      </c>
      <c r="C14" s="222" t="s">
        <v>14</v>
      </c>
      <c r="D14" s="222" t="s">
        <v>14</v>
      </c>
      <c r="E14" s="222">
        <v>316.22879695889998</v>
      </c>
      <c r="F14" s="222" t="s">
        <v>14</v>
      </c>
      <c r="G14" s="211">
        <v>316.22879695889998</v>
      </c>
      <c r="H14" s="222">
        <v>316.22879695892334</v>
      </c>
      <c r="I14" s="222">
        <v>95.727534055709839</v>
      </c>
    </row>
    <row r="15" spans="1:44" x14ac:dyDescent="0.2">
      <c r="A15" s="209" t="s">
        <v>83</v>
      </c>
      <c r="B15" s="222" t="s">
        <v>14</v>
      </c>
      <c r="C15" s="222" t="s">
        <v>14</v>
      </c>
      <c r="D15" s="222" t="s">
        <v>14</v>
      </c>
      <c r="E15" s="222">
        <v>27.915489196799999</v>
      </c>
      <c r="F15" s="222" t="s">
        <v>14</v>
      </c>
      <c r="G15" s="211">
        <v>27.915489196799999</v>
      </c>
      <c r="H15" s="222">
        <v>27.915489196777344</v>
      </c>
      <c r="I15" s="222">
        <v>3.977957010269165</v>
      </c>
    </row>
    <row r="16" spans="1:44" x14ac:dyDescent="0.2">
      <c r="A16" s="209" t="s">
        <v>87</v>
      </c>
      <c r="B16" s="222">
        <v>221.81634521480001</v>
      </c>
      <c r="C16" s="222">
        <v>108.4391326904</v>
      </c>
      <c r="D16" s="222">
        <v>778.01463508610004</v>
      </c>
      <c r="E16" s="222">
        <v>5223.7593889236005</v>
      </c>
      <c r="F16" s="222">
        <v>78.088752746599994</v>
      </c>
      <c r="G16" s="211">
        <v>6410.1182546616001</v>
      </c>
      <c r="H16" s="222">
        <v>4466.11585521698</v>
      </c>
      <c r="I16" s="222">
        <v>3805.8968703746796</v>
      </c>
    </row>
    <row r="17" spans="1:9" x14ac:dyDescent="0.2">
      <c r="A17" s="209" t="s">
        <v>90</v>
      </c>
      <c r="B17" s="222" t="s">
        <v>14</v>
      </c>
      <c r="C17" s="222" t="s">
        <v>14</v>
      </c>
      <c r="D17" s="222" t="s">
        <v>14</v>
      </c>
      <c r="E17" s="222">
        <v>52.059169769299999</v>
      </c>
      <c r="F17" s="222" t="s">
        <v>14</v>
      </c>
      <c r="G17" s="211">
        <v>52.059169769299999</v>
      </c>
      <c r="H17" s="222">
        <v>52.059169769287109</v>
      </c>
      <c r="I17" s="222">
        <v>27.916730880737305</v>
      </c>
    </row>
    <row r="18" spans="1:9" x14ac:dyDescent="0.2">
      <c r="A18" s="209" t="s">
        <v>91</v>
      </c>
      <c r="B18" s="222" t="s">
        <v>14</v>
      </c>
      <c r="C18" s="222" t="s">
        <v>14</v>
      </c>
      <c r="D18" s="222" t="s">
        <v>14</v>
      </c>
      <c r="E18" s="222">
        <v>52.059169769299999</v>
      </c>
      <c r="F18" s="222" t="s">
        <v>14</v>
      </c>
      <c r="G18" s="211">
        <v>52.059169769299999</v>
      </c>
      <c r="H18" s="222">
        <v>52.059169769287109</v>
      </c>
      <c r="I18" s="222">
        <v>68.327661514282227</v>
      </c>
    </row>
    <row r="19" spans="1:9" x14ac:dyDescent="0.2">
      <c r="A19" s="209" t="s">
        <v>93</v>
      </c>
      <c r="B19" s="222" t="s">
        <v>14</v>
      </c>
      <c r="C19" s="222" t="s">
        <v>14</v>
      </c>
      <c r="D19" s="222" t="s">
        <v>14</v>
      </c>
      <c r="E19" s="222">
        <v>78.276855468799994</v>
      </c>
      <c r="F19" s="222" t="s">
        <v>14</v>
      </c>
      <c r="G19" s="211">
        <v>78.276855468799994</v>
      </c>
      <c r="H19" s="222">
        <v>78.27685546875</v>
      </c>
      <c r="I19" s="222">
        <v>0.97846066951751709</v>
      </c>
    </row>
    <row r="20" spans="1:9" x14ac:dyDescent="0.2">
      <c r="A20" s="209" t="s">
        <v>98</v>
      </c>
      <c r="B20" s="222" t="s">
        <v>14</v>
      </c>
      <c r="C20" s="222" t="s">
        <v>14</v>
      </c>
      <c r="D20" s="222" t="s">
        <v>14</v>
      </c>
      <c r="E20" s="222">
        <v>192.96421051030001</v>
      </c>
      <c r="F20" s="222" t="s">
        <v>14</v>
      </c>
      <c r="G20" s="211">
        <v>192.96421051030001</v>
      </c>
      <c r="H20" s="222">
        <v>192.96421051025391</v>
      </c>
      <c r="I20" s="222">
        <v>11.577853202819824</v>
      </c>
    </row>
    <row r="21" spans="1:9" x14ac:dyDescent="0.2">
      <c r="A21" s="209" t="s">
        <v>99</v>
      </c>
      <c r="B21" s="222" t="s">
        <v>14</v>
      </c>
      <c r="C21" s="222" t="s">
        <v>14</v>
      </c>
      <c r="D21" s="222" t="s">
        <v>14</v>
      </c>
      <c r="E21" s="222">
        <v>302.71408081049998</v>
      </c>
      <c r="F21" s="222" t="s">
        <v>14</v>
      </c>
      <c r="G21" s="211">
        <v>302.71408081049998</v>
      </c>
      <c r="H21" s="222">
        <v>151.35704040527344</v>
      </c>
      <c r="I21" s="222">
        <v>104.05795669555664</v>
      </c>
    </row>
    <row r="22" spans="1:9" x14ac:dyDescent="0.2">
      <c r="A22" s="209" t="s">
        <v>102</v>
      </c>
      <c r="B22" s="222">
        <v>136.65533447269999</v>
      </c>
      <c r="C22" s="222" t="s">
        <v>14</v>
      </c>
      <c r="D22" s="222">
        <v>160.80351257320001</v>
      </c>
      <c r="E22" s="222">
        <v>1227.140745163</v>
      </c>
      <c r="F22" s="222" t="s">
        <v>14</v>
      </c>
      <c r="G22" s="211">
        <v>1524.5995922089</v>
      </c>
      <c r="H22" s="222">
        <v>993.3170108795166</v>
      </c>
      <c r="I22" s="222">
        <v>127.28211784362793</v>
      </c>
    </row>
    <row r="23" spans="1:9" x14ac:dyDescent="0.2">
      <c r="A23" s="209" t="s">
        <v>103</v>
      </c>
      <c r="B23" s="222" t="s">
        <v>14</v>
      </c>
      <c r="C23" s="222" t="s">
        <v>14</v>
      </c>
      <c r="D23" s="222" t="s">
        <v>14</v>
      </c>
      <c r="E23" s="222">
        <v>67.675765991199995</v>
      </c>
      <c r="F23" s="222" t="s">
        <v>14</v>
      </c>
      <c r="G23" s="211">
        <v>67.675765991199995</v>
      </c>
      <c r="H23" s="222">
        <v>67.675765991210938</v>
      </c>
      <c r="I23" s="222">
        <v>16.756723403930664</v>
      </c>
    </row>
    <row r="24" spans="1:9" x14ac:dyDescent="0.2">
      <c r="A24" s="209" t="s">
        <v>104</v>
      </c>
      <c r="B24" s="222" t="s">
        <v>14</v>
      </c>
      <c r="C24" s="222" t="s">
        <v>14</v>
      </c>
      <c r="D24" s="222" t="s">
        <v>14</v>
      </c>
      <c r="E24" s="222">
        <v>658.1453304291</v>
      </c>
      <c r="F24" s="222" t="s">
        <v>14</v>
      </c>
      <c r="G24" s="211">
        <v>658.1453304291</v>
      </c>
      <c r="H24" s="222">
        <v>658.14533042907715</v>
      </c>
      <c r="I24" s="222">
        <v>196.35661125183105</v>
      </c>
    </row>
    <row r="25" spans="1:9" x14ac:dyDescent="0.2">
      <c r="A25" s="209" t="s">
        <v>106</v>
      </c>
      <c r="B25" s="222" t="s">
        <v>14</v>
      </c>
      <c r="C25" s="222" t="s">
        <v>14</v>
      </c>
      <c r="D25" s="222">
        <v>117.1331329346</v>
      </c>
      <c r="E25" s="222">
        <v>334.39901733400001</v>
      </c>
      <c r="F25" s="222" t="s">
        <v>14</v>
      </c>
      <c r="G25" s="211">
        <v>451.53215026859999</v>
      </c>
      <c r="H25" s="222">
        <v>284.3326416015625</v>
      </c>
      <c r="I25" s="222">
        <v>64.618309020996094</v>
      </c>
    </row>
    <row r="26" spans="1:9" x14ac:dyDescent="0.2">
      <c r="A26" s="209" t="s">
        <v>107</v>
      </c>
      <c r="B26" s="222" t="s">
        <v>14</v>
      </c>
      <c r="C26" s="222" t="s">
        <v>14</v>
      </c>
      <c r="D26" s="222">
        <v>103.77081298829999</v>
      </c>
      <c r="E26" s="222">
        <v>387.56862640380001</v>
      </c>
      <c r="F26" s="222" t="s">
        <v>14</v>
      </c>
      <c r="G26" s="211">
        <v>491.33943939210002</v>
      </c>
      <c r="H26" s="222">
        <v>491.33943939208984</v>
      </c>
      <c r="I26" s="222">
        <v>113.52750253677368</v>
      </c>
    </row>
    <row r="27" spans="1:9" x14ac:dyDescent="0.2">
      <c r="A27" s="209" t="s">
        <v>109</v>
      </c>
      <c r="B27" s="222" t="s">
        <v>14</v>
      </c>
      <c r="C27" s="222" t="s">
        <v>14</v>
      </c>
      <c r="D27" s="222" t="s">
        <v>14</v>
      </c>
      <c r="E27" s="222">
        <v>27.915489196799999</v>
      </c>
      <c r="F27" s="222" t="s">
        <v>14</v>
      </c>
      <c r="G27" s="211">
        <v>27.915489196799999</v>
      </c>
      <c r="H27" s="222">
        <v>27.915489196777344</v>
      </c>
      <c r="I27" s="222">
        <v>4.086827278137207</v>
      </c>
    </row>
    <row r="28" spans="1:9" x14ac:dyDescent="0.2">
      <c r="A28" s="209" t="s">
        <v>114</v>
      </c>
      <c r="B28" s="222" t="s">
        <v>14</v>
      </c>
      <c r="C28" s="222" t="s">
        <v>14</v>
      </c>
      <c r="D28" s="222">
        <v>83.604103088399995</v>
      </c>
      <c r="E28" s="222">
        <v>1716.8281860351999</v>
      </c>
      <c r="F28" s="222" t="s">
        <v>14</v>
      </c>
      <c r="G28" s="211">
        <v>1800.4322891234999</v>
      </c>
      <c r="H28" s="222">
        <v>1492.4120254516602</v>
      </c>
      <c r="I28" s="222">
        <v>367.30873012542725</v>
      </c>
    </row>
    <row r="29" spans="1:9" x14ac:dyDescent="0.2">
      <c r="A29" s="209" t="s">
        <v>115</v>
      </c>
      <c r="B29" s="222" t="s">
        <v>14</v>
      </c>
      <c r="C29" s="222" t="s">
        <v>14</v>
      </c>
      <c r="D29" s="222">
        <v>117.1331329346</v>
      </c>
      <c r="E29" s="222" t="s">
        <v>14</v>
      </c>
      <c r="F29" s="222" t="s">
        <v>14</v>
      </c>
      <c r="G29" s="211">
        <v>117.1331329346</v>
      </c>
      <c r="H29" s="222">
        <v>117.13313293457031</v>
      </c>
      <c r="I29" s="222">
        <v>17.366743087768555</v>
      </c>
    </row>
    <row r="30" spans="1:9" x14ac:dyDescent="0.2">
      <c r="A30" s="209" t="s">
        <v>116</v>
      </c>
      <c r="B30" s="222">
        <v>136.65533447269999</v>
      </c>
      <c r="C30" s="222" t="s">
        <v>14</v>
      </c>
      <c r="D30" s="222">
        <v>98.9134597778</v>
      </c>
      <c r="E30" s="222">
        <v>1443.5894088744999</v>
      </c>
      <c r="F30" s="222" t="s">
        <v>14</v>
      </c>
      <c r="G30" s="211">
        <v>1679.158203125</v>
      </c>
      <c r="H30" s="222">
        <v>1064.579402923584</v>
      </c>
      <c r="I30" s="222">
        <v>106.78722351789474</v>
      </c>
    </row>
    <row r="31" spans="1:9" x14ac:dyDescent="0.2">
      <c r="A31" s="209" t="s">
        <v>119</v>
      </c>
      <c r="B31" s="222" t="s">
        <v>14</v>
      </c>
      <c r="C31" s="222" t="s">
        <v>14</v>
      </c>
      <c r="D31" s="222">
        <v>98.9134597778</v>
      </c>
      <c r="E31" s="222">
        <v>180.09992980960001</v>
      </c>
      <c r="F31" s="222" t="s">
        <v>14</v>
      </c>
      <c r="G31" s="211">
        <v>279.01338958740001</v>
      </c>
      <c r="H31" s="222">
        <v>279.01338958740234</v>
      </c>
      <c r="I31" s="222">
        <v>164.23505401611328</v>
      </c>
    </row>
    <row r="32" spans="1:9" x14ac:dyDescent="0.2">
      <c r="A32" s="209" t="s">
        <v>121</v>
      </c>
      <c r="B32" s="222" t="s">
        <v>14</v>
      </c>
      <c r="C32" s="222" t="s">
        <v>14</v>
      </c>
      <c r="D32" s="222" t="s">
        <v>14</v>
      </c>
      <c r="E32" s="222">
        <v>141.95240020750001</v>
      </c>
      <c r="F32" s="222" t="s">
        <v>14</v>
      </c>
      <c r="G32" s="211">
        <v>141.95240020750001</v>
      </c>
      <c r="H32" s="222">
        <v>141.95240020751953</v>
      </c>
      <c r="I32" s="222">
        <v>30.750362396240234</v>
      </c>
    </row>
    <row r="33" spans="1:44" x14ac:dyDescent="0.2">
      <c r="A33" s="209" t="s">
        <v>127</v>
      </c>
      <c r="B33" s="222" t="s">
        <v>14</v>
      </c>
      <c r="C33" s="222" t="s">
        <v>14</v>
      </c>
      <c r="D33" s="222" t="s">
        <v>14</v>
      </c>
      <c r="E33" s="222">
        <v>74.276634216299996</v>
      </c>
      <c r="F33" s="222" t="s">
        <v>14</v>
      </c>
      <c r="G33" s="211">
        <v>74.276634216299996</v>
      </c>
      <c r="H33" s="222">
        <v>74.276634216308594</v>
      </c>
      <c r="I33" s="222">
        <v>2.5254056453704834</v>
      </c>
    </row>
    <row r="34" spans="1:44" x14ac:dyDescent="0.2">
      <c r="A34" s="209" t="s">
        <v>128</v>
      </c>
      <c r="B34" s="222">
        <v>274.00842285160002</v>
      </c>
      <c r="C34" s="222" t="s">
        <v>14</v>
      </c>
      <c r="D34" s="222" t="s">
        <v>14</v>
      </c>
      <c r="E34" s="222">
        <v>1964.8712129593</v>
      </c>
      <c r="F34" s="222" t="s">
        <v>14</v>
      </c>
      <c r="G34" s="211">
        <v>2238.8796358108998</v>
      </c>
      <c r="H34" s="222">
        <v>1580.5916147232056</v>
      </c>
      <c r="I34" s="222">
        <v>249.15538245439529</v>
      </c>
    </row>
    <row r="35" spans="1:44" x14ac:dyDescent="0.2">
      <c r="A35" s="209" t="s">
        <v>129</v>
      </c>
      <c r="B35" s="222" t="s">
        <v>14</v>
      </c>
      <c r="C35" s="222" t="s">
        <v>14</v>
      </c>
      <c r="D35" s="222">
        <v>259.71697235110003</v>
      </c>
      <c r="E35" s="222">
        <v>1444.6814193726</v>
      </c>
      <c r="F35" s="222" t="s">
        <v>14</v>
      </c>
      <c r="G35" s="211">
        <v>1704.3983917236001</v>
      </c>
      <c r="H35" s="222">
        <v>1495.2102508544922</v>
      </c>
      <c r="I35" s="222">
        <v>478.99881172180176</v>
      </c>
    </row>
    <row r="36" spans="1:44" x14ac:dyDescent="0.2">
      <c r="A36" s="209" t="s">
        <v>131</v>
      </c>
      <c r="B36" s="222" t="s">
        <v>14</v>
      </c>
      <c r="C36" s="222" t="s">
        <v>14</v>
      </c>
      <c r="D36" s="222" t="s">
        <v>14</v>
      </c>
      <c r="E36" s="222">
        <v>216.01219177249999</v>
      </c>
      <c r="F36" s="222" t="s">
        <v>14</v>
      </c>
      <c r="G36" s="211">
        <v>216.01219177249999</v>
      </c>
      <c r="H36" s="222">
        <v>216.01219177246094</v>
      </c>
      <c r="I36" s="222">
        <v>29.735714435577393</v>
      </c>
    </row>
    <row r="37" spans="1:44" x14ac:dyDescent="0.2">
      <c r="A37" s="209" t="s">
        <v>132</v>
      </c>
      <c r="B37" s="222" t="s">
        <v>14</v>
      </c>
      <c r="C37" s="222" t="s">
        <v>14</v>
      </c>
      <c r="D37" s="222" t="s">
        <v>14</v>
      </c>
      <c r="E37" s="222">
        <v>378.32085418700001</v>
      </c>
      <c r="F37" s="222" t="s">
        <v>14</v>
      </c>
      <c r="G37" s="211">
        <v>378.32085418700001</v>
      </c>
      <c r="H37" s="222">
        <v>378.32085418701172</v>
      </c>
      <c r="I37" s="222">
        <v>43.903610229492188</v>
      </c>
    </row>
    <row r="38" spans="1:44" x14ac:dyDescent="0.2">
      <c r="A38" s="209" t="s">
        <v>133</v>
      </c>
      <c r="B38" s="222" t="s">
        <v>14</v>
      </c>
      <c r="C38" s="222" t="s">
        <v>14</v>
      </c>
      <c r="D38" s="222" t="s">
        <v>14</v>
      </c>
      <c r="E38" s="222">
        <v>676.14430236819999</v>
      </c>
      <c r="F38" s="222" t="s">
        <v>14</v>
      </c>
      <c r="G38" s="211">
        <v>676.14430236819999</v>
      </c>
      <c r="H38" s="222">
        <v>483.18009185791016</v>
      </c>
      <c r="I38" s="222">
        <v>56.464428901672363</v>
      </c>
    </row>
    <row r="39" spans="1:44" x14ac:dyDescent="0.2">
      <c r="A39" s="209" t="s">
        <v>135</v>
      </c>
      <c r="B39" s="222" t="s">
        <v>14</v>
      </c>
      <c r="C39" s="222" t="s">
        <v>14</v>
      </c>
      <c r="D39" s="222" t="s">
        <v>14</v>
      </c>
      <c r="E39" s="222">
        <v>408.89239406590002</v>
      </c>
      <c r="F39" s="222" t="s">
        <v>14</v>
      </c>
      <c r="G39" s="211">
        <v>408.89239406590002</v>
      </c>
      <c r="H39" s="222">
        <v>408.89239406585693</v>
      </c>
      <c r="I39" s="222">
        <v>45.630354404449463</v>
      </c>
    </row>
    <row r="40" spans="1:44" x14ac:dyDescent="0.2">
      <c r="A40" s="209" t="s">
        <v>136</v>
      </c>
      <c r="B40" s="222" t="s">
        <v>14</v>
      </c>
      <c r="C40" s="222" t="s">
        <v>14</v>
      </c>
      <c r="D40" s="222">
        <v>115.77852630620001</v>
      </c>
      <c r="E40" s="222">
        <v>209.18814086910001</v>
      </c>
      <c r="F40" s="222" t="s">
        <v>14</v>
      </c>
      <c r="G40" s="211">
        <v>324.96666717530002</v>
      </c>
      <c r="H40" s="222">
        <v>324.96666717529297</v>
      </c>
      <c r="I40" s="222">
        <v>330.55889892578125</v>
      </c>
    </row>
    <row r="41" spans="1:44" s="257" customFormat="1" ht="3.75" customHeight="1" x14ac:dyDescent="0.2">
      <c r="A41" s="212"/>
      <c r="B41" s="213"/>
      <c r="C41" s="213"/>
      <c r="D41" s="213"/>
      <c r="E41" s="213"/>
      <c r="F41" s="213"/>
      <c r="G41" s="214"/>
      <c r="H41" s="213"/>
      <c r="I41" s="213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</row>
    <row r="42" spans="1:44" s="257" customFormat="1" ht="15" customHeight="1" x14ac:dyDescent="0.2">
      <c r="A42" s="764" t="s">
        <v>137</v>
      </c>
      <c r="B42" s="765">
        <v>938.75970458990002</v>
      </c>
      <c r="C42" s="765">
        <v>216.8782653808</v>
      </c>
      <c r="D42" s="765">
        <v>2839.0708656312008</v>
      </c>
      <c r="E42" s="765">
        <v>21386.522197246901</v>
      </c>
      <c r="F42" s="765">
        <v>156.17750549319999</v>
      </c>
      <c r="G42" s="765">
        <v>25537.408538342002</v>
      </c>
      <c r="H42" s="765" t="s">
        <v>14</v>
      </c>
      <c r="I42" s="765">
        <v>7309.5264545083046</v>
      </c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</row>
    <row r="43" spans="1:44" s="255" customFormat="1" x14ac:dyDescent="0.2"/>
    <row r="44" spans="1:44" s="255" customFormat="1" x14ac:dyDescent="0.2"/>
  </sheetData>
  <mergeCells count="1">
    <mergeCell ref="B3:F3"/>
  </mergeCells>
  <pageMargins left="0.7" right="0.7" top="0.75" bottom="0.75" header="0.3" footer="0.3"/>
  <pageSetup orientation="portrait" horizontalDpi="90" verticalDpi="9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0.59999389629810485"/>
  </sheetPr>
  <dimension ref="A1:AY44"/>
  <sheetViews>
    <sheetView showGridLines="0" workbookViewId="0">
      <selection activeCell="N1" sqref="N1"/>
    </sheetView>
  </sheetViews>
  <sheetFormatPr defaultRowHeight="12.75" x14ac:dyDescent="0.2"/>
  <cols>
    <col min="1" max="1" width="45.7109375" style="256" customWidth="1"/>
    <col min="2" max="2" width="9.5703125" style="256" customWidth="1"/>
    <col min="3" max="3" width="10.7109375" style="256" bestFit="1" customWidth="1"/>
    <col min="4" max="4" width="7.85546875" style="256" customWidth="1"/>
    <col min="5" max="5" width="9.7109375" style="256" bestFit="1" customWidth="1"/>
    <col min="6" max="6" width="9.42578125" style="256" customWidth="1"/>
    <col min="7" max="7" width="7.5703125" style="256" customWidth="1"/>
    <col min="8" max="8" width="10.28515625" style="256" bestFit="1" customWidth="1"/>
    <col min="9" max="9" width="8.7109375" style="256" customWidth="1"/>
    <col min="10" max="10" width="13.28515625" style="256" bestFit="1" customWidth="1"/>
    <col min="11" max="11" width="6.42578125" style="256" customWidth="1"/>
    <col min="12" max="12" width="9.42578125" style="256" bestFit="1" customWidth="1"/>
    <col min="13" max="13" width="6.28515625" style="256" customWidth="1"/>
    <col min="14" max="14" width="11.28515625" style="256" bestFit="1" customWidth="1"/>
    <col min="15" max="15" width="11.140625" style="256" bestFit="1" customWidth="1"/>
    <col min="16" max="16" width="10" style="256" bestFit="1" customWidth="1"/>
    <col min="17" max="51" width="12.7109375" style="255" customWidth="1"/>
    <col min="52" max="55" width="12.7109375" style="256" customWidth="1"/>
    <col min="56" max="16384" width="9.140625" style="256"/>
  </cols>
  <sheetData>
    <row r="1" spans="1:51" s="248" customFormat="1" ht="15" customHeight="1" x14ac:dyDescent="0.25">
      <c r="A1" s="193" t="s">
        <v>539</v>
      </c>
    </row>
    <row r="2" spans="1:51" s="249" customFormat="1" ht="15" customHeight="1" x14ac:dyDescent="0.25">
      <c r="A2" s="195"/>
    </row>
    <row r="3" spans="1:51" s="249" customFormat="1" ht="15" customHeight="1" x14ac:dyDescent="0.25">
      <c r="A3" s="197"/>
      <c r="B3" s="904" t="s">
        <v>242</v>
      </c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6"/>
      <c r="N3" s="250"/>
      <c r="O3" s="250"/>
      <c r="P3" s="251"/>
    </row>
    <row r="4" spans="1:51" s="249" customFormat="1" ht="6" customHeight="1" x14ac:dyDescent="0.25">
      <c r="A4" s="199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3"/>
      <c r="O4" s="253"/>
      <c r="P4" s="254"/>
    </row>
    <row r="5" spans="1:51" s="38" customFormat="1" ht="36" customHeight="1" thickBot="1" x14ac:dyDescent="0.25">
      <c r="A5" s="762" t="s">
        <v>243</v>
      </c>
      <c r="B5" s="763" t="s">
        <v>257</v>
      </c>
      <c r="C5" s="763" t="s">
        <v>258</v>
      </c>
      <c r="D5" s="763" t="s">
        <v>254</v>
      </c>
      <c r="E5" s="763" t="s">
        <v>545</v>
      </c>
      <c r="F5" s="763" t="s">
        <v>398</v>
      </c>
      <c r="G5" s="763" t="s">
        <v>259</v>
      </c>
      <c r="H5" s="763" t="s">
        <v>401</v>
      </c>
      <c r="I5" s="763" t="s">
        <v>412</v>
      </c>
      <c r="J5" s="763" t="s">
        <v>246</v>
      </c>
      <c r="K5" s="763" t="s">
        <v>263</v>
      </c>
      <c r="L5" s="763" t="s">
        <v>408</v>
      </c>
      <c r="M5" s="763" t="s">
        <v>409</v>
      </c>
      <c r="N5" s="763" t="s">
        <v>247</v>
      </c>
      <c r="O5" s="763" t="s">
        <v>248</v>
      </c>
      <c r="P5" s="763" t="s">
        <v>249</v>
      </c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 t="s">
        <v>264</v>
      </c>
      <c r="AY5" s="8"/>
    </row>
    <row r="6" spans="1:51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6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8"/>
    </row>
    <row r="7" spans="1:51" s="259" customFormat="1" ht="19.5" customHeight="1" x14ac:dyDescent="0.3">
      <c r="A7" s="852" t="s">
        <v>250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</row>
    <row r="8" spans="1:51" s="261" customFormat="1" ht="3.75" customHeight="1" x14ac:dyDescent="0.2">
      <c r="A8" s="26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</row>
    <row r="9" spans="1:51" x14ac:dyDescent="0.2">
      <c r="A9" s="209" t="s">
        <v>143</v>
      </c>
      <c r="B9" s="222" t="s">
        <v>14</v>
      </c>
      <c r="C9" s="222" t="s">
        <v>14</v>
      </c>
      <c r="D9" s="222" t="s">
        <v>14</v>
      </c>
      <c r="E9" s="222" t="s">
        <v>14</v>
      </c>
      <c r="F9" s="222">
        <v>221.81634521480001</v>
      </c>
      <c r="G9" s="222" t="s">
        <v>14</v>
      </c>
      <c r="H9" s="222" t="s">
        <v>14</v>
      </c>
      <c r="I9" s="222" t="s">
        <v>14</v>
      </c>
      <c r="J9" s="222" t="s">
        <v>14</v>
      </c>
      <c r="K9" s="222" t="s">
        <v>14</v>
      </c>
      <c r="L9" s="222" t="s">
        <v>14</v>
      </c>
      <c r="M9" s="222" t="s">
        <v>14</v>
      </c>
      <c r="N9" s="211">
        <v>221.81634521480001</v>
      </c>
      <c r="O9" s="222">
        <v>221.81634521484375</v>
      </c>
      <c r="P9" s="222">
        <v>261.7432861328125</v>
      </c>
    </row>
    <row r="10" spans="1:51" x14ac:dyDescent="0.2">
      <c r="A10" s="209" t="s">
        <v>147</v>
      </c>
      <c r="B10" s="222" t="s">
        <v>14</v>
      </c>
      <c r="C10" s="222">
        <v>115.77852630620001</v>
      </c>
      <c r="D10" s="222" t="s">
        <v>14</v>
      </c>
      <c r="E10" s="222" t="s">
        <v>14</v>
      </c>
      <c r="F10" s="222" t="s">
        <v>14</v>
      </c>
      <c r="G10" s="222" t="s">
        <v>14</v>
      </c>
      <c r="H10" s="222" t="s">
        <v>14</v>
      </c>
      <c r="I10" s="222" t="s">
        <v>14</v>
      </c>
      <c r="J10" s="222" t="s">
        <v>14</v>
      </c>
      <c r="K10" s="222" t="s">
        <v>14</v>
      </c>
      <c r="L10" s="222" t="s">
        <v>14</v>
      </c>
      <c r="M10" s="222" t="s">
        <v>14</v>
      </c>
      <c r="N10" s="211">
        <v>115.77852630620001</v>
      </c>
      <c r="O10" s="222">
        <v>115.77852630615234</v>
      </c>
      <c r="P10" s="222">
        <v>79.192512512207031</v>
      </c>
    </row>
    <row r="11" spans="1:51" x14ac:dyDescent="0.2">
      <c r="A11" s="209" t="s">
        <v>148</v>
      </c>
      <c r="B11" s="222" t="s">
        <v>14</v>
      </c>
      <c r="C11" s="222" t="s">
        <v>14</v>
      </c>
      <c r="D11" s="222" t="s">
        <v>14</v>
      </c>
      <c r="E11" s="222" t="s">
        <v>14</v>
      </c>
      <c r="F11" s="222">
        <v>2002.0123243332</v>
      </c>
      <c r="G11" s="222" t="s">
        <v>14</v>
      </c>
      <c r="H11" s="222">
        <v>209.18814086910001</v>
      </c>
      <c r="I11" s="222" t="s">
        <v>14</v>
      </c>
      <c r="J11" s="222" t="s">
        <v>14</v>
      </c>
      <c r="K11" s="222">
        <v>74.497968673700001</v>
      </c>
      <c r="L11" s="222" t="s">
        <v>14</v>
      </c>
      <c r="M11" s="222" t="s">
        <v>14</v>
      </c>
      <c r="N11" s="211">
        <v>2285.6984338759999</v>
      </c>
      <c r="O11" s="222">
        <v>2166.0915880203247</v>
      </c>
      <c r="P11" s="222">
        <v>192.88346707820892</v>
      </c>
    </row>
    <row r="12" spans="1:51" x14ac:dyDescent="0.2">
      <c r="A12" s="209" t="s">
        <v>149</v>
      </c>
      <c r="B12" s="222" t="s">
        <v>14</v>
      </c>
      <c r="C12" s="222" t="s">
        <v>14</v>
      </c>
      <c r="D12" s="222" t="s">
        <v>14</v>
      </c>
      <c r="E12" s="222" t="s">
        <v>14</v>
      </c>
      <c r="F12" s="222">
        <v>1805.5221376418999</v>
      </c>
      <c r="G12" s="222" t="s">
        <v>14</v>
      </c>
      <c r="H12" s="222" t="s">
        <v>14</v>
      </c>
      <c r="I12" s="222" t="s">
        <v>14</v>
      </c>
      <c r="J12" s="222">
        <v>160.80351257320001</v>
      </c>
      <c r="K12" s="222">
        <v>74.497968673700001</v>
      </c>
      <c r="L12" s="222" t="s">
        <v>14</v>
      </c>
      <c r="M12" s="222" t="s">
        <v>14</v>
      </c>
      <c r="N12" s="211">
        <v>2040.8236188889</v>
      </c>
      <c r="O12" s="222">
        <v>2040.823618888855</v>
      </c>
      <c r="P12" s="222">
        <v>402.28824400901794</v>
      </c>
    </row>
    <row r="13" spans="1:51" x14ac:dyDescent="0.2">
      <c r="A13" s="209" t="s">
        <v>150</v>
      </c>
      <c r="B13" s="222" t="s">
        <v>14</v>
      </c>
      <c r="C13" s="222" t="s">
        <v>14</v>
      </c>
      <c r="D13" s="222" t="s">
        <v>14</v>
      </c>
      <c r="E13" s="222" t="s">
        <v>14</v>
      </c>
      <c r="F13" s="222" t="s">
        <v>14</v>
      </c>
      <c r="G13" s="222" t="s">
        <v>14</v>
      </c>
      <c r="H13" s="222">
        <v>209.18814086910001</v>
      </c>
      <c r="I13" s="222" t="s">
        <v>14</v>
      </c>
      <c r="J13" s="222" t="s">
        <v>14</v>
      </c>
      <c r="K13" s="222" t="s">
        <v>14</v>
      </c>
      <c r="L13" s="222" t="s">
        <v>14</v>
      </c>
      <c r="M13" s="222" t="s">
        <v>14</v>
      </c>
      <c r="N13" s="211">
        <v>209.18814086910001</v>
      </c>
      <c r="O13" s="222">
        <v>209.18814086914063</v>
      </c>
      <c r="P13" s="222">
        <v>47.067333221435547</v>
      </c>
    </row>
    <row r="14" spans="1:51" x14ac:dyDescent="0.2">
      <c r="A14" s="209" t="s">
        <v>154</v>
      </c>
      <c r="B14" s="222" t="s">
        <v>14</v>
      </c>
      <c r="C14" s="222">
        <v>269.9201965332</v>
      </c>
      <c r="D14" s="222" t="s">
        <v>14</v>
      </c>
      <c r="E14" s="222" t="s">
        <v>14</v>
      </c>
      <c r="F14" s="222">
        <v>308.02026367190001</v>
      </c>
      <c r="G14" s="222" t="s">
        <v>14</v>
      </c>
      <c r="H14" s="222" t="s">
        <v>14</v>
      </c>
      <c r="I14" s="222" t="s">
        <v>14</v>
      </c>
      <c r="J14" s="222" t="s">
        <v>14</v>
      </c>
      <c r="K14" s="222" t="s">
        <v>14</v>
      </c>
      <c r="L14" s="222" t="s">
        <v>14</v>
      </c>
      <c r="M14" s="222" t="s">
        <v>14</v>
      </c>
      <c r="N14" s="211">
        <v>577.94046020509995</v>
      </c>
      <c r="O14" s="222">
        <v>577.94046020507813</v>
      </c>
      <c r="P14" s="222">
        <v>3.6597527265548706</v>
      </c>
    </row>
    <row r="15" spans="1:51" x14ac:dyDescent="0.2">
      <c r="A15" s="209" t="s">
        <v>155</v>
      </c>
      <c r="B15" s="222" t="s">
        <v>14</v>
      </c>
      <c r="C15" s="222" t="s">
        <v>14</v>
      </c>
      <c r="D15" s="222" t="s">
        <v>14</v>
      </c>
      <c r="E15" s="222" t="s">
        <v>14</v>
      </c>
      <c r="F15" s="222">
        <v>262.56915283199999</v>
      </c>
      <c r="G15" s="222" t="s">
        <v>14</v>
      </c>
      <c r="H15" s="222" t="s">
        <v>14</v>
      </c>
      <c r="I15" s="222" t="s">
        <v>14</v>
      </c>
      <c r="J15" s="222" t="s">
        <v>14</v>
      </c>
      <c r="K15" s="222" t="s">
        <v>14</v>
      </c>
      <c r="L15" s="222" t="s">
        <v>14</v>
      </c>
      <c r="M15" s="222" t="s">
        <v>14</v>
      </c>
      <c r="N15" s="211">
        <v>262.56915283199999</v>
      </c>
      <c r="O15" s="222">
        <v>262.56915283203125</v>
      </c>
      <c r="P15" s="222">
        <v>18.839337348937988</v>
      </c>
    </row>
    <row r="16" spans="1:51" x14ac:dyDescent="0.2">
      <c r="A16" s="209" t="s">
        <v>156</v>
      </c>
      <c r="B16" s="222" t="s">
        <v>14</v>
      </c>
      <c r="C16" s="222" t="s">
        <v>14</v>
      </c>
      <c r="D16" s="222" t="s">
        <v>14</v>
      </c>
      <c r="E16" s="222" t="s">
        <v>14</v>
      </c>
      <c r="F16" s="222">
        <v>1156.6942534447001</v>
      </c>
      <c r="G16" s="222" t="s">
        <v>14</v>
      </c>
      <c r="H16" s="222" t="s">
        <v>14</v>
      </c>
      <c r="I16" s="222" t="s">
        <v>14</v>
      </c>
      <c r="J16" s="222" t="s">
        <v>14</v>
      </c>
      <c r="K16" s="222" t="s">
        <v>14</v>
      </c>
      <c r="L16" s="222" t="s">
        <v>14</v>
      </c>
      <c r="M16" s="222" t="s">
        <v>14</v>
      </c>
      <c r="N16" s="211">
        <v>1156.6942534447001</v>
      </c>
      <c r="O16" s="222">
        <v>1062.2221922874451</v>
      </c>
      <c r="P16" s="222">
        <v>8.9019852355122566</v>
      </c>
    </row>
    <row r="17" spans="1:51" x14ac:dyDescent="0.2">
      <c r="A17" s="209" t="s">
        <v>159</v>
      </c>
      <c r="B17" s="222">
        <v>269.9201965332</v>
      </c>
      <c r="C17" s="222" t="s">
        <v>14</v>
      </c>
      <c r="D17" s="222" t="s">
        <v>14</v>
      </c>
      <c r="E17" s="222" t="s">
        <v>14</v>
      </c>
      <c r="F17" s="222">
        <v>1377.2355003357</v>
      </c>
      <c r="G17" s="222">
        <v>151.35704040530001</v>
      </c>
      <c r="H17" s="222" t="s">
        <v>14</v>
      </c>
      <c r="I17" s="222" t="s">
        <v>14</v>
      </c>
      <c r="J17" s="222" t="s">
        <v>14</v>
      </c>
      <c r="K17" s="222" t="s">
        <v>14</v>
      </c>
      <c r="L17" s="222" t="s">
        <v>14</v>
      </c>
      <c r="M17" s="222" t="s">
        <v>14</v>
      </c>
      <c r="N17" s="211">
        <v>1798.5127372741999</v>
      </c>
      <c r="O17" s="222">
        <v>1798.5127372741699</v>
      </c>
      <c r="P17" s="222">
        <v>2229.0822257995605</v>
      </c>
    </row>
    <row r="18" spans="1:51" x14ac:dyDescent="0.2">
      <c r="A18" s="209" t="s">
        <v>160</v>
      </c>
      <c r="B18" s="222" t="s">
        <v>14</v>
      </c>
      <c r="C18" s="222" t="s">
        <v>14</v>
      </c>
      <c r="D18" s="222" t="s">
        <v>14</v>
      </c>
      <c r="E18" s="222" t="s">
        <v>14</v>
      </c>
      <c r="F18" s="222">
        <v>614.5621414185</v>
      </c>
      <c r="G18" s="222" t="s">
        <v>14</v>
      </c>
      <c r="H18" s="222" t="s">
        <v>14</v>
      </c>
      <c r="I18" s="222" t="s">
        <v>14</v>
      </c>
      <c r="J18" s="222">
        <v>128.64280700680001</v>
      </c>
      <c r="K18" s="222" t="s">
        <v>14</v>
      </c>
      <c r="L18" s="222" t="s">
        <v>14</v>
      </c>
      <c r="M18" s="222" t="s">
        <v>14</v>
      </c>
      <c r="N18" s="211">
        <v>743.20494842530002</v>
      </c>
      <c r="O18" s="222">
        <v>743.20494842529297</v>
      </c>
      <c r="P18" s="222">
        <v>122.54964303970337</v>
      </c>
    </row>
    <row r="19" spans="1:51" x14ac:dyDescent="0.2">
      <c r="A19" s="209" t="s">
        <v>162</v>
      </c>
      <c r="B19" s="222" t="s">
        <v>14</v>
      </c>
      <c r="C19" s="222">
        <v>190.2836303711</v>
      </c>
      <c r="D19" s="222" t="s">
        <v>14</v>
      </c>
      <c r="E19" s="222" t="s">
        <v>14</v>
      </c>
      <c r="F19" s="222">
        <v>648.06241226199995</v>
      </c>
      <c r="G19" s="222" t="s">
        <v>14</v>
      </c>
      <c r="H19" s="222" t="s">
        <v>14</v>
      </c>
      <c r="I19" s="222" t="s">
        <v>14</v>
      </c>
      <c r="J19" s="222" t="s">
        <v>14</v>
      </c>
      <c r="K19" s="222" t="s">
        <v>14</v>
      </c>
      <c r="L19" s="222" t="s">
        <v>14</v>
      </c>
      <c r="M19" s="222" t="s">
        <v>14</v>
      </c>
      <c r="N19" s="211">
        <v>838.34604263309996</v>
      </c>
      <c r="O19" s="222">
        <v>838.34604263305664</v>
      </c>
      <c r="P19" s="222">
        <v>134.05856227874756</v>
      </c>
    </row>
    <row r="20" spans="1:51" x14ac:dyDescent="0.2">
      <c r="A20" s="209" t="s">
        <v>164</v>
      </c>
      <c r="B20" s="222" t="s">
        <v>14</v>
      </c>
      <c r="C20" s="222" t="s">
        <v>14</v>
      </c>
      <c r="D20" s="222" t="s">
        <v>14</v>
      </c>
      <c r="E20" s="222" t="s">
        <v>14</v>
      </c>
      <c r="F20" s="222">
        <v>100.2166051865</v>
      </c>
      <c r="G20" s="222" t="s">
        <v>14</v>
      </c>
      <c r="H20" s="222" t="s">
        <v>14</v>
      </c>
      <c r="I20" s="222" t="s">
        <v>14</v>
      </c>
      <c r="J20" s="222" t="s">
        <v>14</v>
      </c>
      <c r="K20" s="222" t="s">
        <v>14</v>
      </c>
      <c r="L20" s="222" t="s">
        <v>14</v>
      </c>
      <c r="M20" s="222" t="s">
        <v>14</v>
      </c>
      <c r="N20" s="211">
        <v>100.2166051865</v>
      </c>
      <c r="O20" s="222">
        <v>100.2166051864624</v>
      </c>
      <c r="P20" s="222">
        <v>11.725344777107239</v>
      </c>
    </row>
    <row r="21" spans="1:51" x14ac:dyDescent="0.2">
      <c r="A21" s="209" t="s">
        <v>165</v>
      </c>
      <c r="B21" s="222" t="s">
        <v>14</v>
      </c>
      <c r="C21" s="222" t="s">
        <v>14</v>
      </c>
      <c r="D21" s="222" t="s">
        <v>14</v>
      </c>
      <c r="E21" s="222" t="s">
        <v>14</v>
      </c>
      <c r="F21" s="222">
        <v>108.4391326904</v>
      </c>
      <c r="G21" s="222" t="s">
        <v>14</v>
      </c>
      <c r="H21" s="222" t="s">
        <v>14</v>
      </c>
      <c r="I21" s="222" t="s">
        <v>14</v>
      </c>
      <c r="J21" s="222" t="s">
        <v>14</v>
      </c>
      <c r="K21" s="222" t="s">
        <v>14</v>
      </c>
      <c r="L21" s="222" t="s">
        <v>14</v>
      </c>
      <c r="M21" s="222" t="s">
        <v>14</v>
      </c>
      <c r="N21" s="211">
        <v>108.4391326904</v>
      </c>
      <c r="O21" s="222">
        <v>108.43913269042969</v>
      </c>
      <c r="P21" s="222">
        <v>18.221462249755859</v>
      </c>
    </row>
    <row r="22" spans="1:51" x14ac:dyDescent="0.2">
      <c r="A22" s="209" t="s">
        <v>166</v>
      </c>
      <c r="B22" s="222">
        <v>221.81634521480001</v>
      </c>
      <c r="C22" s="222" t="s">
        <v>14</v>
      </c>
      <c r="D22" s="222">
        <v>1220.9933242797999</v>
      </c>
      <c r="E22" s="222">
        <v>2295.7327413559001</v>
      </c>
      <c r="F22" s="222">
        <v>157.62878608700001</v>
      </c>
      <c r="G22" s="222" t="s">
        <v>14</v>
      </c>
      <c r="H22" s="222">
        <v>164.72855186460001</v>
      </c>
      <c r="I22" s="222">
        <v>39.044376373299997</v>
      </c>
      <c r="J22" s="222">
        <v>122.2106628418</v>
      </c>
      <c r="K22" s="222" t="s">
        <v>14</v>
      </c>
      <c r="L22" s="222">
        <v>460.2038269043</v>
      </c>
      <c r="M22" s="222" t="s">
        <v>14</v>
      </c>
      <c r="N22" s="211">
        <v>4682.3586149215998</v>
      </c>
      <c r="O22" s="222">
        <v>4051.5117378234863</v>
      </c>
      <c r="P22" s="222">
        <v>3354.8818645477295</v>
      </c>
    </row>
    <row r="23" spans="1:51" x14ac:dyDescent="0.2">
      <c r="A23" s="209" t="s">
        <v>171</v>
      </c>
      <c r="B23" s="222" t="s">
        <v>14</v>
      </c>
      <c r="C23" s="222">
        <v>78.276855468799994</v>
      </c>
      <c r="D23" s="222" t="s">
        <v>14</v>
      </c>
      <c r="E23" s="222" t="s">
        <v>14</v>
      </c>
      <c r="F23" s="222">
        <v>52.059169769299999</v>
      </c>
      <c r="G23" s="222" t="s">
        <v>14</v>
      </c>
      <c r="H23" s="222" t="s">
        <v>14</v>
      </c>
      <c r="I23" s="222" t="s">
        <v>14</v>
      </c>
      <c r="J23" s="222" t="s">
        <v>14</v>
      </c>
      <c r="K23" s="222" t="s">
        <v>14</v>
      </c>
      <c r="L23" s="222" t="s">
        <v>14</v>
      </c>
      <c r="M23" s="222" t="s">
        <v>14</v>
      </c>
      <c r="N23" s="211">
        <v>130.33602523799999</v>
      </c>
      <c r="O23" s="222">
        <v>130.33602523803711</v>
      </c>
      <c r="P23" s="222">
        <v>74.32538890838623</v>
      </c>
    </row>
    <row r="24" spans="1:51" x14ac:dyDescent="0.2">
      <c r="A24" s="209" t="s">
        <v>175</v>
      </c>
      <c r="B24" s="222" t="s">
        <v>14</v>
      </c>
      <c r="C24" s="222">
        <v>190.2836303711</v>
      </c>
      <c r="D24" s="222" t="s">
        <v>14</v>
      </c>
      <c r="E24" s="222" t="s">
        <v>14</v>
      </c>
      <c r="F24" s="222">
        <v>464.93684387209998</v>
      </c>
      <c r="G24" s="222" t="s">
        <v>14</v>
      </c>
      <c r="H24" s="222" t="s">
        <v>14</v>
      </c>
      <c r="I24" s="222" t="s">
        <v>14</v>
      </c>
      <c r="J24" s="222" t="s">
        <v>14</v>
      </c>
      <c r="K24" s="222" t="s">
        <v>14</v>
      </c>
      <c r="L24" s="222" t="s">
        <v>14</v>
      </c>
      <c r="M24" s="222" t="s">
        <v>14</v>
      </c>
      <c r="N24" s="211">
        <v>655.22047424319999</v>
      </c>
      <c r="O24" s="222">
        <v>655.22047424316406</v>
      </c>
      <c r="P24" s="222">
        <v>3.404671847820282</v>
      </c>
    </row>
    <row r="25" spans="1:51" x14ac:dyDescent="0.2">
      <c r="A25" s="209" t="s">
        <v>176</v>
      </c>
      <c r="B25" s="222" t="s">
        <v>14</v>
      </c>
      <c r="C25" s="222" t="s">
        <v>14</v>
      </c>
      <c r="D25" s="222" t="s">
        <v>14</v>
      </c>
      <c r="E25" s="222" t="s">
        <v>14</v>
      </c>
      <c r="F25" s="222">
        <v>23.485755920399999</v>
      </c>
      <c r="G25" s="222" t="s">
        <v>14</v>
      </c>
      <c r="H25" s="222" t="s">
        <v>14</v>
      </c>
      <c r="I25" s="222" t="s">
        <v>14</v>
      </c>
      <c r="J25" s="222" t="s">
        <v>14</v>
      </c>
      <c r="K25" s="222" t="s">
        <v>14</v>
      </c>
      <c r="L25" s="222" t="s">
        <v>14</v>
      </c>
      <c r="M25" s="222" t="s">
        <v>14</v>
      </c>
      <c r="N25" s="211">
        <v>23.485755920399999</v>
      </c>
      <c r="O25" s="222">
        <v>23.485755920410156</v>
      </c>
      <c r="P25" s="222">
        <v>0.69642376899719238</v>
      </c>
    </row>
    <row r="26" spans="1:51" x14ac:dyDescent="0.2">
      <c r="A26" s="209" t="s">
        <v>177</v>
      </c>
      <c r="B26" s="222" t="s">
        <v>14</v>
      </c>
      <c r="C26" s="222" t="s">
        <v>14</v>
      </c>
      <c r="D26" s="222" t="s">
        <v>14</v>
      </c>
      <c r="E26" s="222" t="s">
        <v>14</v>
      </c>
      <c r="F26" s="222">
        <v>398.75147438049999</v>
      </c>
      <c r="G26" s="222" t="s">
        <v>14</v>
      </c>
      <c r="H26" s="222" t="s">
        <v>14</v>
      </c>
      <c r="I26" s="222" t="s">
        <v>14</v>
      </c>
      <c r="J26" s="222" t="s">
        <v>14</v>
      </c>
      <c r="K26" s="222" t="s">
        <v>14</v>
      </c>
      <c r="L26" s="222" t="s">
        <v>14</v>
      </c>
      <c r="M26" s="222" t="s">
        <v>14</v>
      </c>
      <c r="N26" s="211">
        <v>398.75147438049999</v>
      </c>
      <c r="O26" s="222">
        <v>398.75147438049316</v>
      </c>
      <c r="P26" s="222">
        <v>4.0503901392221451</v>
      </c>
    </row>
    <row r="27" spans="1:51" x14ac:dyDescent="0.2">
      <c r="A27" s="209" t="s">
        <v>178</v>
      </c>
      <c r="B27" s="222" t="s">
        <v>14</v>
      </c>
      <c r="C27" s="222" t="s">
        <v>14</v>
      </c>
      <c r="D27" s="222" t="s">
        <v>14</v>
      </c>
      <c r="E27" s="222" t="s">
        <v>14</v>
      </c>
      <c r="F27" s="222">
        <v>360.03039550779999</v>
      </c>
      <c r="G27" s="222" t="s">
        <v>14</v>
      </c>
      <c r="H27" s="222" t="s">
        <v>14</v>
      </c>
      <c r="I27" s="222" t="s">
        <v>14</v>
      </c>
      <c r="J27" s="222" t="s">
        <v>14</v>
      </c>
      <c r="K27" s="222" t="s">
        <v>14</v>
      </c>
      <c r="L27" s="222" t="s">
        <v>14</v>
      </c>
      <c r="M27" s="222" t="s">
        <v>14</v>
      </c>
      <c r="N27" s="211">
        <v>360.03039550779999</v>
      </c>
      <c r="O27" s="222">
        <v>360.0303955078125</v>
      </c>
      <c r="P27" s="222">
        <v>306.61653900146484</v>
      </c>
    </row>
    <row r="28" spans="1:51" x14ac:dyDescent="0.2">
      <c r="A28" s="209" t="s">
        <v>179</v>
      </c>
      <c r="B28" s="222" t="s">
        <v>14</v>
      </c>
      <c r="C28" s="222" t="s">
        <v>14</v>
      </c>
      <c r="D28" s="222" t="s">
        <v>14</v>
      </c>
      <c r="E28" s="222" t="s">
        <v>14</v>
      </c>
      <c r="F28" s="222">
        <v>1415.2878952026001</v>
      </c>
      <c r="G28" s="222" t="s">
        <v>14</v>
      </c>
      <c r="H28" s="222" t="s">
        <v>14</v>
      </c>
      <c r="I28" s="222" t="s">
        <v>14</v>
      </c>
      <c r="J28" s="222" t="s">
        <v>14</v>
      </c>
      <c r="K28" s="222" t="s">
        <v>14</v>
      </c>
      <c r="L28" s="222" t="s">
        <v>14</v>
      </c>
      <c r="M28" s="222" t="s">
        <v>14</v>
      </c>
      <c r="N28" s="211">
        <v>1415.2878952026001</v>
      </c>
      <c r="O28" s="222">
        <v>1415.2878952026367</v>
      </c>
      <c r="P28" s="222">
        <v>1427.2633762359619</v>
      </c>
    </row>
    <row r="29" spans="1:51" x14ac:dyDescent="0.2">
      <c r="A29" s="209" t="s">
        <v>180</v>
      </c>
      <c r="B29" s="222" t="s">
        <v>14</v>
      </c>
      <c r="C29" s="222">
        <v>269.9201965332</v>
      </c>
      <c r="D29" s="222" t="s">
        <v>14</v>
      </c>
      <c r="E29" s="222" t="s">
        <v>14</v>
      </c>
      <c r="F29" s="222">
        <v>438.0603904724</v>
      </c>
      <c r="G29" s="222" t="s">
        <v>14</v>
      </c>
      <c r="H29" s="222" t="s">
        <v>14</v>
      </c>
      <c r="I29" s="222" t="s">
        <v>14</v>
      </c>
      <c r="J29" s="222" t="s">
        <v>14</v>
      </c>
      <c r="K29" s="222" t="s">
        <v>14</v>
      </c>
      <c r="L29" s="222" t="s">
        <v>14</v>
      </c>
      <c r="M29" s="222">
        <v>434.22127914430001</v>
      </c>
      <c r="N29" s="211">
        <v>1142.2018661499001</v>
      </c>
      <c r="O29" s="222">
        <v>1142.2018661499023</v>
      </c>
      <c r="P29" s="222">
        <v>40.90377277135849</v>
      </c>
    </row>
    <row r="30" spans="1:51" x14ac:dyDescent="0.2">
      <c r="A30" s="209" t="s">
        <v>183</v>
      </c>
      <c r="B30" s="222" t="s">
        <v>14</v>
      </c>
      <c r="C30" s="222" t="s">
        <v>14</v>
      </c>
      <c r="D30" s="222" t="s">
        <v>14</v>
      </c>
      <c r="E30" s="222" t="s">
        <v>14</v>
      </c>
      <c r="F30" s="222">
        <v>361.4826126099</v>
      </c>
      <c r="G30" s="222" t="s">
        <v>14</v>
      </c>
      <c r="H30" s="222" t="s">
        <v>14</v>
      </c>
      <c r="I30" s="222" t="s">
        <v>14</v>
      </c>
      <c r="J30" s="222" t="s">
        <v>14</v>
      </c>
      <c r="K30" s="222" t="s">
        <v>14</v>
      </c>
      <c r="L30" s="222" t="s">
        <v>14</v>
      </c>
      <c r="M30" s="222" t="s">
        <v>14</v>
      </c>
      <c r="N30" s="211">
        <v>361.4826126099</v>
      </c>
      <c r="O30" s="222">
        <v>361.48261260986328</v>
      </c>
      <c r="P30" s="222">
        <v>570.45909118652344</v>
      </c>
    </row>
    <row r="31" spans="1:51" x14ac:dyDescent="0.2">
      <c r="A31" s="209" t="s">
        <v>186</v>
      </c>
      <c r="B31" s="222" t="s">
        <v>14</v>
      </c>
      <c r="C31" s="222" t="s">
        <v>14</v>
      </c>
      <c r="D31" s="222" t="s">
        <v>14</v>
      </c>
      <c r="E31" s="222" t="s">
        <v>14</v>
      </c>
      <c r="F31" s="222">
        <v>542.84226989750005</v>
      </c>
      <c r="G31" s="222" t="s">
        <v>14</v>
      </c>
      <c r="H31" s="222" t="s">
        <v>14</v>
      </c>
      <c r="I31" s="222" t="s">
        <v>14</v>
      </c>
      <c r="J31" s="222" t="s">
        <v>14</v>
      </c>
      <c r="K31" s="222" t="s">
        <v>14</v>
      </c>
      <c r="L31" s="222" t="s">
        <v>14</v>
      </c>
      <c r="M31" s="222" t="s">
        <v>14</v>
      </c>
      <c r="N31" s="211">
        <v>542.84226989750005</v>
      </c>
      <c r="O31" s="222">
        <v>542.84226989746094</v>
      </c>
      <c r="P31" s="222">
        <v>14.977361083030701</v>
      </c>
    </row>
    <row r="32" spans="1:51" s="257" customFormat="1" ht="3.75" customHeight="1" x14ac:dyDescent="0.2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4"/>
      <c r="O32" s="213"/>
      <c r="P32" s="213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</row>
    <row r="33" spans="1:51" s="257" customFormat="1" ht="15" customHeight="1" x14ac:dyDescent="0.2">
      <c r="A33" s="764" t="s">
        <v>188</v>
      </c>
      <c r="B33" s="765">
        <v>491.73654174800004</v>
      </c>
      <c r="C33" s="765">
        <v>1114.4630355836</v>
      </c>
      <c r="D33" s="765">
        <v>1220.9933242797999</v>
      </c>
      <c r="E33" s="765">
        <v>2295.7327413559001</v>
      </c>
      <c r="F33" s="765">
        <v>12819.715862751098</v>
      </c>
      <c r="G33" s="765">
        <v>151.35704040530001</v>
      </c>
      <c r="H33" s="765">
        <v>583.1048336028</v>
      </c>
      <c r="I33" s="765">
        <v>39.044376373299997</v>
      </c>
      <c r="J33" s="765">
        <v>411.65698242180002</v>
      </c>
      <c r="K33" s="765">
        <v>148.9959373474</v>
      </c>
      <c r="L33" s="765">
        <v>460.2038269043</v>
      </c>
      <c r="M33" s="765">
        <v>434.22127914430001</v>
      </c>
      <c r="N33" s="765">
        <v>20171.225781917703</v>
      </c>
      <c r="O33" s="765" t="s">
        <v>14</v>
      </c>
      <c r="P33" s="765">
        <v>9327.7920359000564</v>
      </c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</row>
    <row r="34" spans="1:51" s="255" customFormat="1" x14ac:dyDescent="0.2"/>
    <row r="35" spans="1:51" s="255" customFormat="1" x14ac:dyDescent="0.2"/>
    <row r="36" spans="1:51" s="255" customFormat="1" x14ac:dyDescent="0.2"/>
    <row r="37" spans="1:51" s="255" customFormat="1" x14ac:dyDescent="0.2"/>
    <row r="38" spans="1:51" s="255" customFormat="1" x14ac:dyDescent="0.2"/>
    <row r="39" spans="1:51" s="255" customFormat="1" x14ac:dyDescent="0.2"/>
    <row r="40" spans="1:51" s="255" customFormat="1" x14ac:dyDescent="0.2"/>
    <row r="41" spans="1:51" s="255" customFormat="1" x14ac:dyDescent="0.2"/>
    <row r="42" spans="1:51" s="255" customFormat="1" x14ac:dyDescent="0.2"/>
    <row r="43" spans="1:51" s="255" customFormat="1" x14ac:dyDescent="0.2"/>
    <row r="44" spans="1:51" s="255" customFormat="1" x14ac:dyDescent="0.2"/>
  </sheetData>
  <mergeCells count="1">
    <mergeCell ref="B3:M3"/>
  </mergeCells>
  <pageMargins left="0.7" right="0.7" top="0.75" bottom="0.75" header="0.3" footer="0.3"/>
  <pageSetup orientation="portrait" horizontalDpi="90" verticalDpi="9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0.59999389629810485"/>
  </sheetPr>
  <dimension ref="A1:AR76"/>
  <sheetViews>
    <sheetView showGridLines="0" workbookViewId="0">
      <selection activeCell="J1" sqref="J1"/>
    </sheetView>
  </sheetViews>
  <sheetFormatPr defaultRowHeight="12.75" x14ac:dyDescent="0.2"/>
  <cols>
    <col min="1" max="1" width="46.42578125" style="256" customWidth="1"/>
    <col min="2" max="2" width="9.28515625" style="256" customWidth="1"/>
    <col min="3" max="3" width="11.5703125" style="256" bestFit="1" customWidth="1"/>
    <col min="4" max="4" width="12.140625" style="256" bestFit="1" customWidth="1"/>
    <col min="5" max="5" width="9.28515625" style="256" bestFit="1" customWidth="1"/>
    <col min="6" max="6" width="9.42578125" style="256" bestFit="1" customWidth="1"/>
    <col min="7" max="7" width="11.28515625" style="256" bestFit="1" customWidth="1"/>
    <col min="8" max="8" width="11.140625" style="256" bestFit="1" customWidth="1"/>
    <col min="9" max="9" width="10" style="256" bestFit="1" customWidth="1"/>
    <col min="10" max="44" width="12.7109375" style="255" customWidth="1"/>
    <col min="45" max="48" width="12.7109375" style="256" customWidth="1"/>
    <col min="49" max="16384" width="9.140625" style="256"/>
  </cols>
  <sheetData>
    <row r="1" spans="1:44" s="248" customFormat="1" ht="15" customHeight="1" x14ac:dyDescent="0.25">
      <c r="A1" s="193" t="s">
        <v>539</v>
      </c>
    </row>
    <row r="2" spans="1:44" s="249" customFormat="1" ht="15" customHeight="1" x14ac:dyDescent="0.25">
      <c r="A2" s="195"/>
    </row>
    <row r="3" spans="1:44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250"/>
      <c r="H3" s="250"/>
      <c r="I3" s="251"/>
    </row>
    <row r="4" spans="1:44" s="249" customFormat="1" ht="6" customHeight="1" x14ac:dyDescent="0.25">
      <c r="A4" s="199"/>
      <c r="B4" s="252"/>
      <c r="C4" s="252"/>
      <c r="D4" s="252"/>
      <c r="E4" s="252"/>
      <c r="F4" s="252"/>
      <c r="G4" s="253"/>
      <c r="H4" s="253"/>
      <c r="I4" s="254"/>
    </row>
    <row r="5" spans="1:44" s="38" customFormat="1" ht="36" customHeight="1" thickBot="1" x14ac:dyDescent="0.25">
      <c r="A5" s="762" t="s">
        <v>243</v>
      </c>
      <c r="B5" s="763" t="s">
        <v>253</v>
      </c>
      <c r="C5" s="763" t="s">
        <v>410</v>
      </c>
      <c r="D5" s="763" t="s">
        <v>402</v>
      </c>
      <c r="E5" s="763" t="s">
        <v>403</v>
      </c>
      <c r="F5" s="763" t="s">
        <v>399</v>
      </c>
      <c r="G5" s="763" t="s">
        <v>247</v>
      </c>
      <c r="H5" s="763" t="s">
        <v>248</v>
      </c>
      <c r="I5" s="763" t="s">
        <v>249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 t="s">
        <v>264</v>
      </c>
      <c r="AR5" s="8"/>
    </row>
    <row r="6" spans="1:44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6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8"/>
    </row>
    <row r="7" spans="1:44" s="259" customFormat="1" ht="19.5" customHeight="1" x14ac:dyDescent="0.3">
      <c r="A7" s="852" t="s">
        <v>54</v>
      </c>
      <c r="B7" s="217"/>
      <c r="C7" s="217"/>
      <c r="D7" s="217"/>
      <c r="E7" s="217"/>
      <c r="F7" s="217"/>
      <c r="G7" s="217"/>
      <c r="H7" s="217"/>
      <c r="I7" s="21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</row>
    <row r="8" spans="1:44" s="261" customFormat="1" ht="3.75" customHeight="1" x14ac:dyDescent="0.2">
      <c r="A8" s="260"/>
      <c r="B8" s="220"/>
      <c r="C8" s="220"/>
      <c r="D8" s="220"/>
      <c r="E8" s="220"/>
      <c r="F8" s="220"/>
      <c r="G8" s="220"/>
      <c r="H8" s="220"/>
      <c r="I8" s="221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</row>
    <row r="9" spans="1:44" x14ac:dyDescent="0.2">
      <c r="A9" s="209" t="s">
        <v>189</v>
      </c>
      <c r="B9" s="222" t="s">
        <v>14</v>
      </c>
      <c r="C9" s="222" t="s">
        <v>14</v>
      </c>
      <c r="D9" s="222">
        <v>308.02026367190001</v>
      </c>
      <c r="E9" s="222" t="s">
        <v>14</v>
      </c>
      <c r="F9" s="222" t="s">
        <v>14</v>
      </c>
      <c r="G9" s="211">
        <v>308.02026367190001</v>
      </c>
      <c r="H9" s="222">
        <v>308.020263671875</v>
      </c>
      <c r="I9" s="222">
        <v>7.3924860954284668</v>
      </c>
    </row>
    <row r="10" spans="1:44" x14ac:dyDescent="0.2">
      <c r="A10" s="209" t="s">
        <v>190</v>
      </c>
      <c r="B10" s="222" t="s">
        <v>14</v>
      </c>
      <c r="C10" s="222" t="s">
        <v>14</v>
      </c>
      <c r="D10" s="222">
        <v>805.61468219760002</v>
      </c>
      <c r="E10" s="222" t="s">
        <v>14</v>
      </c>
      <c r="F10" s="222" t="s">
        <v>14</v>
      </c>
      <c r="G10" s="211">
        <v>805.61468219760002</v>
      </c>
      <c r="H10" s="222">
        <v>695.60900592803955</v>
      </c>
      <c r="I10" s="222">
        <v>3.4362094290554523</v>
      </c>
    </row>
    <row r="11" spans="1:44" x14ac:dyDescent="0.2">
      <c r="A11" s="209" t="s">
        <v>192</v>
      </c>
      <c r="B11" s="222">
        <v>870.79278564449999</v>
      </c>
      <c r="C11" s="222">
        <v>269.9201965332</v>
      </c>
      <c r="D11" s="222">
        <v>1083.6764554977001</v>
      </c>
      <c r="E11" s="222" t="s">
        <v>14</v>
      </c>
      <c r="F11" s="222" t="s">
        <v>14</v>
      </c>
      <c r="G11" s="211">
        <v>2224.3894376755002</v>
      </c>
      <c r="H11" s="222">
        <v>1916.3691740036011</v>
      </c>
      <c r="I11" s="222">
        <v>10.155967645347118</v>
      </c>
    </row>
    <row r="12" spans="1:44" s="257" customFormat="1" ht="3.75" customHeight="1" x14ac:dyDescent="0.2">
      <c r="A12" s="212"/>
      <c r="B12" s="213"/>
      <c r="C12" s="213"/>
      <c r="D12" s="213"/>
      <c r="E12" s="213"/>
      <c r="F12" s="213"/>
      <c r="G12" s="214"/>
      <c r="H12" s="213"/>
      <c r="I12" s="213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</row>
    <row r="13" spans="1:44" s="257" customFormat="1" ht="15" customHeight="1" x14ac:dyDescent="0.2">
      <c r="A13" s="764" t="s">
        <v>194</v>
      </c>
      <c r="B13" s="765">
        <v>870.79278564449999</v>
      </c>
      <c r="C13" s="765">
        <v>269.9201965332</v>
      </c>
      <c r="D13" s="765">
        <v>2197.3114013672002</v>
      </c>
      <c r="E13" s="765" t="s">
        <v>14</v>
      </c>
      <c r="F13" s="765" t="s">
        <v>14</v>
      </c>
      <c r="G13" s="765">
        <v>3338.0243835450001</v>
      </c>
      <c r="H13" s="765" t="s">
        <v>14</v>
      </c>
      <c r="I13" s="765">
        <v>20.984663169831038</v>
      </c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</row>
    <row r="14" spans="1:44" s="257" customFormat="1" ht="6" customHeight="1" x14ac:dyDescent="0.2">
      <c r="A14" s="212"/>
      <c r="B14" s="215"/>
      <c r="C14" s="215"/>
      <c r="D14" s="215"/>
      <c r="E14" s="215"/>
      <c r="F14" s="215"/>
      <c r="G14" s="215"/>
      <c r="H14" s="215"/>
      <c r="I14" s="216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</row>
    <row r="15" spans="1:44" s="259" customFormat="1" ht="19.5" customHeight="1" x14ac:dyDescent="0.3">
      <c r="A15" s="852" t="s">
        <v>252</v>
      </c>
      <c r="B15" s="217"/>
      <c r="C15" s="217"/>
      <c r="D15" s="217"/>
      <c r="E15" s="217"/>
      <c r="F15" s="217"/>
      <c r="G15" s="217"/>
      <c r="H15" s="217"/>
      <c r="I15" s="21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</row>
    <row r="16" spans="1:44" s="261" customFormat="1" ht="3.75" customHeight="1" x14ac:dyDescent="0.2">
      <c r="A16" s="260"/>
      <c r="B16" s="220"/>
      <c r="C16" s="220"/>
      <c r="D16" s="220"/>
      <c r="E16" s="220"/>
      <c r="F16" s="220"/>
      <c r="G16" s="220"/>
      <c r="H16" s="220"/>
      <c r="I16" s="221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</row>
    <row r="17" spans="1:44" x14ac:dyDescent="0.2">
      <c r="A17" s="209" t="s">
        <v>197</v>
      </c>
      <c r="B17" s="222" t="s">
        <v>14</v>
      </c>
      <c r="C17" s="222" t="s">
        <v>14</v>
      </c>
      <c r="D17" s="222" t="s">
        <v>14</v>
      </c>
      <c r="E17" s="222">
        <v>273.50954437259998</v>
      </c>
      <c r="F17" s="222" t="s">
        <v>14</v>
      </c>
      <c r="G17" s="211">
        <v>273.50954437259998</v>
      </c>
      <c r="H17" s="222">
        <v>273.50954437255859</v>
      </c>
      <c r="I17" s="222">
        <v>46.338978290557861</v>
      </c>
    </row>
    <row r="18" spans="1:44" x14ac:dyDescent="0.2">
      <c r="A18" s="209" t="s">
        <v>198</v>
      </c>
      <c r="B18" s="222" t="s">
        <v>14</v>
      </c>
      <c r="C18" s="222" t="s">
        <v>14</v>
      </c>
      <c r="D18" s="222" t="s">
        <v>14</v>
      </c>
      <c r="E18" s="222">
        <v>27.915489196799999</v>
      </c>
      <c r="F18" s="222" t="s">
        <v>14</v>
      </c>
      <c r="G18" s="211">
        <v>27.915489196799999</v>
      </c>
      <c r="H18" s="222">
        <v>27.915489196777344</v>
      </c>
      <c r="I18" s="222">
        <v>12.841124534606934</v>
      </c>
    </row>
    <row r="19" spans="1:44" x14ac:dyDescent="0.2">
      <c r="A19" s="209" t="s">
        <v>199</v>
      </c>
      <c r="B19" s="222" t="s">
        <v>14</v>
      </c>
      <c r="C19" s="222" t="s">
        <v>14</v>
      </c>
      <c r="D19" s="222" t="s">
        <v>14</v>
      </c>
      <c r="E19" s="222">
        <v>5599.4212527275004</v>
      </c>
      <c r="F19" s="222" t="s">
        <v>14</v>
      </c>
      <c r="G19" s="211">
        <v>5599.4212527275004</v>
      </c>
      <c r="H19" s="222">
        <v>4828.4366946220398</v>
      </c>
      <c r="I19" s="222">
        <v>4513.674916267395</v>
      </c>
    </row>
    <row r="20" spans="1:44" x14ac:dyDescent="0.2">
      <c r="A20" s="209" t="s">
        <v>201</v>
      </c>
      <c r="B20" s="222" t="s">
        <v>14</v>
      </c>
      <c r="C20" s="222" t="s">
        <v>14</v>
      </c>
      <c r="D20" s="222" t="s">
        <v>14</v>
      </c>
      <c r="E20" s="222">
        <v>395.40723800659998</v>
      </c>
      <c r="F20" s="222" t="s">
        <v>14</v>
      </c>
      <c r="G20" s="211">
        <v>395.40723800659998</v>
      </c>
      <c r="H20" s="222">
        <v>395.4072380065918</v>
      </c>
      <c r="I20" s="222">
        <v>98.753731250762939</v>
      </c>
    </row>
    <row r="21" spans="1:44" x14ac:dyDescent="0.2">
      <c r="A21" s="209" t="s">
        <v>202</v>
      </c>
      <c r="B21" s="222" t="s">
        <v>14</v>
      </c>
      <c r="C21" s="222" t="s">
        <v>14</v>
      </c>
      <c r="D21" s="222" t="s">
        <v>14</v>
      </c>
      <c r="E21" s="222">
        <v>617.24008941650004</v>
      </c>
      <c r="F21" s="222" t="s">
        <v>14</v>
      </c>
      <c r="G21" s="211">
        <v>617.24008941650004</v>
      </c>
      <c r="H21" s="222">
        <v>617.24008941650391</v>
      </c>
      <c r="I21" s="222">
        <v>27.477022171020508</v>
      </c>
    </row>
    <row r="22" spans="1:44" x14ac:dyDescent="0.2">
      <c r="A22" s="209" t="s">
        <v>203</v>
      </c>
      <c r="B22" s="222" t="s">
        <v>14</v>
      </c>
      <c r="C22" s="222" t="s">
        <v>14</v>
      </c>
      <c r="D22" s="222" t="s">
        <v>14</v>
      </c>
      <c r="E22" s="222">
        <v>3898.9926905632001</v>
      </c>
      <c r="F22" s="222" t="s">
        <v>14</v>
      </c>
      <c r="G22" s="211">
        <v>3898.9926905632001</v>
      </c>
      <c r="H22" s="222">
        <v>3299.346691608429</v>
      </c>
      <c r="I22" s="222">
        <v>199.85044464468956</v>
      </c>
    </row>
    <row r="23" spans="1:44" s="257" customFormat="1" ht="3.75" customHeight="1" x14ac:dyDescent="0.2">
      <c r="A23" s="212"/>
      <c r="B23" s="213"/>
      <c r="C23" s="213"/>
      <c r="D23" s="213"/>
      <c r="E23" s="213"/>
      <c r="F23" s="213"/>
      <c r="G23" s="214"/>
      <c r="H23" s="213"/>
      <c r="I23" s="213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</row>
    <row r="24" spans="1:44" s="257" customFormat="1" ht="15" customHeight="1" x14ac:dyDescent="0.2">
      <c r="A24" s="764" t="s">
        <v>204</v>
      </c>
      <c r="B24" s="765" t="s">
        <v>14</v>
      </c>
      <c r="C24" s="765" t="s">
        <v>14</v>
      </c>
      <c r="D24" s="765" t="s">
        <v>14</v>
      </c>
      <c r="E24" s="765">
        <v>10812.4863042832</v>
      </c>
      <c r="F24" s="765" t="s">
        <v>14</v>
      </c>
      <c r="G24" s="765">
        <v>10812.4863042832</v>
      </c>
      <c r="H24" s="765" t="s">
        <v>14</v>
      </c>
      <c r="I24" s="765">
        <v>4898.9362171590328</v>
      </c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</row>
    <row r="25" spans="1:44" s="257" customFormat="1" ht="6" customHeight="1" x14ac:dyDescent="0.2">
      <c r="A25" s="212"/>
      <c r="B25" s="215"/>
      <c r="C25" s="215"/>
      <c r="D25" s="215"/>
      <c r="E25" s="215"/>
      <c r="F25" s="215"/>
      <c r="G25" s="215"/>
      <c r="H25" s="215"/>
      <c r="I25" s="216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</row>
    <row r="26" spans="1:44" s="259" customFormat="1" ht="19.5" customHeight="1" x14ac:dyDescent="0.3">
      <c r="A26" s="852" t="s">
        <v>58</v>
      </c>
      <c r="B26" s="217"/>
      <c r="C26" s="217"/>
      <c r="D26" s="217"/>
      <c r="E26" s="217"/>
      <c r="F26" s="217"/>
      <c r="G26" s="217"/>
      <c r="H26" s="217"/>
      <c r="I26" s="21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</row>
    <row r="27" spans="1:44" s="261" customFormat="1" ht="3.75" customHeight="1" x14ac:dyDescent="0.2">
      <c r="A27" s="260"/>
      <c r="B27" s="220"/>
      <c r="C27" s="220"/>
      <c r="D27" s="220"/>
      <c r="E27" s="220"/>
      <c r="F27" s="220"/>
      <c r="G27" s="220"/>
      <c r="H27" s="220"/>
      <c r="I27" s="221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</row>
    <row r="28" spans="1:44" x14ac:dyDescent="0.2">
      <c r="A28" s="209" t="s">
        <v>210</v>
      </c>
      <c r="B28" s="222" t="s">
        <v>14</v>
      </c>
      <c r="C28" s="222" t="s">
        <v>14</v>
      </c>
      <c r="D28" s="222" t="s">
        <v>14</v>
      </c>
      <c r="E28" s="222" t="s">
        <v>14</v>
      </c>
      <c r="F28" s="222">
        <v>3771.0843448638998</v>
      </c>
      <c r="G28" s="211">
        <v>3771.0843448638998</v>
      </c>
      <c r="H28" s="222">
        <v>3771.0843448638916</v>
      </c>
      <c r="I28" s="222">
        <v>35.619040481746197</v>
      </c>
    </row>
    <row r="29" spans="1:44" x14ac:dyDescent="0.2">
      <c r="A29" s="209" t="s">
        <v>211</v>
      </c>
      <c r="B29" s="222" t="s">
        <v>14</v>
      </c>
      <c r="C29" s="222" t="s">
        <v>14</v>
      </c>
      <c r="D29" s="222" t="s">
        <v>14</v>
      </c>
      <c r="E29" s="222" t="s">
        <v>14</v>
      </c>
      <c r="F29" s="222">
        <v>1007.2609100342</v>
      </c>
      <c r="G29" s="211">
        <v>1007.2609100342</v>
      </c>
      <c r="H29" s="222">
        <v>1007.2609100341797</v>
      </c>
      <c r="I29" s="222">
        <v>29.974857330322266</v>
      </c>
    </row>
    <row r="30" spans="1:44" x14ac:dyDescent="0.2">
      <c r="A30" s="209" t="s">
        <v>213</v>
      </c>
      <c r="B30" s="222" t="s">
        <v>14</v>
      </c>
      <c r="C30" s="222" t="s">
        <v>14</v>
      </c>
      <c r="D30" s="222" t="s">
        <v>14</v>
      </c>
      <c r="E30" s="222" t="s">
        <v>14</v>
      </c>
      <c r="F30" s="222">
        <v>923.94865608220005</v>
      </c>
      <c r="G30" s="211">
        <v>923.94865608220005</v>
      </c>
      <c r="H30" s="222">
        <v>923.94865608215332</v>
      </c>
      <c r="I30" s="222">
        <v>16.43966606259346</v>
      </c>
    </row>
    <row r="31" spans="1:44" x14ac:dyDescent="0.2">
      <c r="A31" s="209" t="s">
        <v>216</v>
      </c>
      <c r="B31" s="222" t="s">
        <v>14</v>
      </c>
      <c r="C31" s="222" t="s">
        <v>14</v>
      </c>
      <c r="D31" s="222" t="s">
        <v>14</v>
      </c>
      <c r="E31" s="222" t="s">
        <v>14</v>
      </c>
      <c r="F31" s="222">
        <v>178.1747016907</v>
      </c>
      <c r="G31" s="211">
        <v>178.1747016907</v>
      </c>
      <c r="H31" s="222">
        <v>178.17470169067383</v>
      </c>
      <c r="I31" s="222">
        <v>2.1122832894325256</v>
      </c>
    </row>
    <row r="32" spans="1:44" x14ac:dyDescent="0.2">
      <c r="A32" s="209" t="s">
        <v>128</v>
      </c>
      <c r="B32" s="222" t="s">
        <v>14</v>
      </c>
      <c r="C32" s="222" t="s">
        <v>14</v>
      </c>
      <c r="D32" s="222" t="s">
        <v>14</v>
      </c>
      <c r="E32" s="222" t="s">
        <v>14</v>
      </c>
      <c r="F32" s="222">
        <v>78.276855468799994</v>
      </c>
      <c r="G32" s="211">
        <v>78.276855468799994</v>
      </c>
      <c r="H32" s="222">
        <v>78.27685546875</v>
      </c>
      <c r="I32" s="222">
        <v>1.6485887765884399</v>
      </c>
    </row>
    <row r="33" spans="1:44" x14ac:dyDescent="0.2">
      <c r="A33" s="209" t="s">
        <v>131</v>
      </c>
      <c r="B33" s="222" t="s">
        <v>14</v>
      </c>
      <c r="C33" s="222" t="s">
        <v>14</v>
      </c>
      <c r="D33" s="222" t="s">
        <v>14</v>
      </c>
      <c r="E33" s="222" t="s">
        <v>14</v>
      </c>
      <c r="F33" s="222">
        <v>227.50595569609999</v>
      </c>
      <c r="G33" s="211">
        <v>227.50595569609999</v>
      </c>
      <c r="H33" s="222">
        <v>227.50595569610596</v>
      </c>
      <c r="I33" s="222">
        <v>3.6394071877002716</v>
      </c>
    </row>
    <row r="34" spans="1:44" x14ac:dyDescent="0.2">
      <c r="A34" s="209" t="s">
        <v>217</v>
      </c>
      <c r="B34" s="222" t="s">
        <v>14</v>
      </c>
      <c r="C34" s="222" t="s">
        <v>14</v>
      </c>
      <c r="D34" s="222" t="s">
        <v>14</v>
      </c>
      <c r="E34" s="222" t="s">
        <v>14</v>
      </c>
      <c r="F34" s="222">
        <v>108.4391326904</v>
      </c>
      <c r="G34" s="211">
        <v>108.4391326904</v>
      </c>
      <c r="H34" s="222">
        <v>108.43913269042969</v>
      </c>
      <c r="I34" s="222">
        <v>5.1095447540283203</v>
      </c>
    </row>
    <row r="35" spans="1:44" x14ac:dyDescent="0.2">
      <c r="A35" s="209" t="s">
        <v>220</v>
      </c>
      <c r="B35" s="222" t="s">
        <v>14</v>
      </c>
      <c r="C35" s="222" t="s">
        <v>14</v>
      </c>
      <c r="D35" s="222" t="s">
        <v>14</v>
      </c>
      <c r="E35" s="222" t="s">
        <v>14</v>
      </c>
      <c r="F35" s="222">
        <v>1417.9561705589001</v>
      </c>
      <c r="G35" s="211">
        <v>1417.9561705589001</v>
      </c>
      <c r="H35" s="222">
        <v>1417.9561705589294</v>
      </c>
      <c r="I35" s="222" t="s">
        <v>14</v>
      </c>
    </row>
    <row r="36" spans="1:44" s="257" customFormat="1" ht="3.75" customHeight="1" x14ac:dyDescent="0.2">
      <c r="A36" s="212"/>
      <c r="B36" s="213"/>
      <c r="C36" s="213"/>
      <c r="D36" s="213"/>
      <c r="E36" s="213"/>
      <c r="F36" s="213"/>
      <c r="G36" s="214"/>
      <c r="H36" s="213"/>
      <c r="I36" s="213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</row>
    <row r="37" spans="1:44" s="257" customFormat="1" ht="15" customHeight="1" x14ac:dyDescent="0.2">
      <c r="A37" s="764" t="s">
        <v>219</v>
      </c>
      <c r="B37" s="765" t="s">
        <v>14</v>
      </c>
      <c r="C37" s="765" t="s">
        <v>14</v>
      </c>
      <c r="D37" s="765" t="s">
        <v>14</v>
      </c>
      <c r="E37" s="765" t="s">
        <v>14</v>
      </c>
      <c r="F37" s="765">
        <v>7712.646727085199</v>
      </c>
      <c r="G37" s="765">
        <v>7712.646727085199</v>
      </c>
      <c r="H37" s="765" t="s">
        <v>14</v>
      </c>
      <c r="I37" s="765">
        <v>94.54338788241148</v>
      </c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</row>
    <row r="38" spans="1:44" s="257" customFormat="1" ht="6" customHeight="1" x14ac:dyDescent="0.2">
      <c r="A38" s="203"/>
      <c r="B38" s="262"/>
      <c r="C38" s="262"/>
      <c r="D38" s="262"/>
      <c r="E38" s="262"/>
      <c r="F38" s="262"/>
      <c r="G38" s="262"/>
      <c r="H38" s="262"/>
      <c r="I38" s="262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</row>
    <row r="39" spans="1:44" s="255" customFormat="1" x14ac:dyDescent="0.2">
      <c r="A39" s="167" t="s">
        <v>221</v>
      </c>
    </row>
    <row r="40" spans="1:44" s="255" customFormat="1" x14ac:dyDescent="0.2"/>
    <row r="41" spans="1:44" s="255" customFormat="1" x14ac:dyDescent="0.2"/>
    <row r="42" spans="1:44" s="255" customFormat="1" x14ac:dyDescent="0.2"/>
    <row r="43" spans="1:44" s="255" customFormat="1" x14ac:dyDescent="0.2"/>
    <row r="44" spans="1:44" s="255" customFormat="1" x14ac:dyDescent="0.2"/>
    <row r="45" spans="1:44" s="255" customFormat="1" x14ac:dyDescent="0.2"/>
    <row r="46" spans="1:44" s="255" customFormat="1" x14ac:dyDescent="0.2"/>
    <row r="47" spans="1:44" s="255" customFormat="1" x14ac:dyDescent="0.2"/>
    <row r="48" spans="1:44" s="255" customFormat="1" x14ac:dyDescent="0.2"/>
    <row r="49" s="255" customFormat="1" x14ac:dyDescent="0.2"/>
    <row r="50" s="255" customFormat="1" x14ac:dyDescent="0.2"/>
    <row r="51" s="255" customFormat="1" x14ac:dyDescent="0.2"/>
    <row r="52" s="255" customFormat="1" x14ac:dyDescent="0.2"/>
    <row r="53" s="255" customFormat="1" x14ac:dyDescent="0.2"/>
    <row r="54" s="255" customFormat="1" x14ac:dyDescent="0.2"/>
    <row r="55" s="255" customFormat="1" x14ac:dyDescent="0.2"/>
    <row r="56" s="255" customFormat="1" x14ac:dyDescent="0.2"/>
    <row r="57" s="255" customFormat="1" x14ac:dyDescent="0.2"/>
    <row r="58" s="255" customFormat="1" x14ac:dyDescent="0.2"/>
    <row r="59" s="255" customFormat="1" x14ac:dyDescent="0.2"/>
    <row r="60" s="255" customFormat="1" x14ac:dyDescent="0.2"/>
    <row r="61" s="255" customFormat="1" x14ac:dyDescent="0.2"/>
    <row r="62" s="255" customFormat="1" x14ac:dyDescent="0.2"/>
    <row r="63" s="255" customFormat="1" x14ac:dyDescent="0.2"/>
    <row r="64" s="255" customFormat="1" x14ac:dyDescent="0.2"/>
    <row r="65" s="255" customFormat="1" x14ac:dyDescent="0.2"/>
    <row r="66" s="255" customFormat="1" x14ac:dyDescent="0.2"/>
    <row r="67" s="255" customFormat="1" x14ac:dyDescent="0.2"/>
    <row r="68" s="255" customFormat="1" x14ac:dyDescent="0.2"/>
    <row r="69" s="255" customFormat="1" x14ac:dyDescent="0.2"/>
    <row r="70" s="255" customFormat="1" x14ac:dyDescent="0.2"/>
    <row r="71" s="255" customFormat="1" x14ac:dyDescent="0.2"/>
    <row r="72" s="255" customFormat="1" x14ac:dyDescent="0.2"/>
    <row r="73" s="255" customFormat="1" x14ac:dyDescent="0.2"/>
    <row r="74" s="255" customFormat="1" x14ac:dyDescent="0.2"/>
    <row r="75" s="255" customFormat="1" x14ac:dyDescent="0.2"/>
    <row r="76" s="255" customFormat="1" x14ac:dyDescent="0.2"/>
  </sheetData>
  <mergeCells count="1">
    <mergeCell ref="B3:F3"/>
  </mergeCells>
  <pageMargins left="0.7" right="0.7" top="0.75" bottom="0.75" header="0.3" footer="0.3"/>
  <pageSetup orientation="portrait" horizontalDpi="90" verticalDpi="9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0.59999389629810485"/>
  </sheetPr>
  <dimension ref="A1:BE117"/>
  <sheetViews>
    <sheetView showGridLines="0" workbookViewId="0">
      <selection sqref="A1:L44"/>
    </sheetView>
  </sheetViews>
  <sheetFormatPr defaultRowHeight="12.75" x14ac:dyDescent="0.2"/>
  <cols>
    <col min="1" max="1" width="41.7109375" style="256" customWidth="1"/>
    <col min="2" max="2" width="10.7109375" style="256" bestFit="1" customWidth="1"/>
    <col min="3" max="3" width="9.7109375" style="256" bestFit="1" customWidth="1"/>
    <col min="4" max="4" width="11.5703125" style="256" bestFit="1" customWidth="1"/>
    <col min="5" max="5" width="13.28515625" style="256" bestFit="1" customWidth="1"/>
    <col min="6" max="6" width="12.5703125" style="256" bestFit="1" customWidth="1"/>
    <col min="7" max="7" width="12.28515625" style="256" bestFit="1" customWidth="1"/>
    <col min="8" max="8" width="10.28515625" style="256" bestFit="1" customWidth="1"/>
    <col min="9" max="9" width="13.28515625" style="256" bestFit="1" customWidth="1"/>
    <col min="10" max="10" width="11.28515625" style="256" bestFit="1" customWidth="1"/>
    <col min="11" max="11" width="11.140625" style="256" bestFit="1" customWidth="1"/>
    <col min="12" max="12" width="10" style="256" bestFit="1" customWidth="1"/>
    <col min="13" max="57" width="12.7109375" style="255" customWidth="1"/>
    <col min="58" max="61" width="12.7109375" style="256" customWidth="1"/>
    <col min="62" max="16384" width="9.140625" style="256"/>
  </cols>
  <sheetData>
    <row r="1" spans="1:57" s="248" customFormat="1" ht="15" customHeight="1" x14ac:dyDescent="0.25">
      <c r="A1" s="193" t="s">
        <v>540</v>
      </c>
    </row>
    <row r="2" spans="1:57" s="249" customFormat="1" ht="15" customHeight="1" x14ac:dyDescent="0.25">
      <c r="A2" s="195"/>
    </row>
    <row r="3" spans="1:57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907"/>
      <c r="H3" s="907"/>
      <c r="I3" s="907"/>
      <c r="J3" s="250"/>
      <c r="K3" s="250"/>
      <c r="L3" s="251"/>
    </row>
    <row r="4" spans="1:57" s="249" customFormat="1" ht="6" customHeight="1" x14ac:dyDescent="0.25">
      <c r="A4" s="199"/>
      <c r="B4" s="252"/>
      <c r="C4" s="252"/>
      <c r="D4" s="252"/>
      <c r="E4" s="252"/>
      <c r="F4" s="252"/>
      <c r="G4" s="252"/>
      <c r="H4" s="252"/>
      <c r="I4" s="252"/>
      <c r="J4" s="253"/>
      <c r="K4" s="253"/>
      <c r="L4" s="254"/>
    </row>
    <row r="5" spans="1:57" s="38" customFormat="1" ht="36" customHeight="1" thickBot="1" x14ac:dyDescent="0.25">
      <c r="A5" s="762" t="s">
        <v>243</v>
      </c>
      <c r="B5" s="763" t="s">
        <v>258</v>
      </c>
      <c r="C5" s="763" t="s">
        <v>245</v>
      </c>
      <c r="D5" s="763" t="s">
        <v>255</v>
      </c>
      <c r="E5" s="763" t="s">
        <v>406</v>
      </c>
      <c r="F5" s="763" t="s">
        <v>400</v>
      </c>
      <c r="G5" s="763" t="s">
        <v>398</v>
      </c>
      <c r="H5" s="763" t="s">
        <v>401</v>
      </c>
      <c r="I5" s="763" t="s">
        <v>246</v>
      </c>
      <c r="J5" s="763" t="s">
        <v>247</v>
      </c>
      <c r="K5" s="763" t="s">
        <v>248</v>
      </c>
      <c r="L5" s="763" t="s">
        <v>249</v>
      </c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 t="s">
        <v>265</v>
      </c>
      <c r="BE5" s="8"/>
    </row>
    <row r="6" spans="1:57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6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8"/>
    </row>
    <row r="7" spans="1:57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8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8"/>
    </row>
    <row r="8" spans="1:57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6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</row>
    <row r="9" spans="1:57" x14ac:dyDescent="0.2">
      <c r="A9" s="209" t="s">
        <v>71</v>
      </c>
      <c r="B9" s="222" t="s">
        <v>14</v>
      </c>
      <c r="C9" s="222" t="s">
        <v>14</v>
      </c>
      <c r="D9" s="222" t="s">
        <v>14</v>
      </c>
      <c r="E9" s="222" t="s">
        <v>14</v>
      </c>
      <c r="F9" s="222">
        <v>143.88416671749999</v>
      </c>
      <c r="G9" s="222" t="s">
        <v>14</v>
      </c>
      <c r="H9" s="222" t="s">
        <v>14</v>
      </c>
      <c r="I9" s="222" t="s">
        <v>14</v>
      </c>
      <c r="J9" s="211">
        <v>143.88416671749999</v>
      </c>
      <c r="K9" s="222">
        <v>143.8841667175293</v>
      </c>
      <c r="L9" s="222">
        <v>21.582625389099121</v>
      </c>
    </row>
    <row r="10" spans="1:57" x14ac:dyDescent="0.2">
      <c r="A10" s="209" t="s">
        <v>80</v>
      </c>
      <c r="B10" s="222" t="s">
        <v>14</v>
      </c>
      <c r="C10" s="222" t="s">
        <v>14</v>
      </c>
      <c r="D10" s="222" t="s">
        <v>14</v>
      </c>
      <c r="E10" s="222" t="s">
        <v>14</v>
      </c>
      <c r="F10" s="222">
        <v>37.010589599600003</v>
      </c>
      <c r="G10" s="222" t="s">
        <v>14</v>
      </c>
      <c r="H10" s="222" t="s">
        <v>14</v>
      </c>
      <c r="I10" s="222" t="s">
        <v>14</v>
      </c>
      <c r="J10" s="211">
        <v>37.010589599600003</v>
      </c>
      <c r="K10" s="222">
        <v>37.010589599609375</v>
      </c>
      <c r="L10" s="222">
        <v>5.7736515998840332</v>
      </c>
    </row>
    <row r="11" spans="1:57" x14ac:dyDescent="0.2">
      <c r="A11" s="209" t="s">
        <v>81</v>
      </c>
      <c r="B11" s="222" t="s">
        <v>14</v>
      </c>
      <c r="C11" s="222" t="s">
        <v>14</v>
      </c>
      <c r="D11" s="222" t="s">
        <v>14</v>
      </c>
      <c r="E11" s="222" t="s">
        <v>14</v>
      </c>
      <c r="F11" s="222">
        <v>81.465293884299996</v>
      </c>
      <c r="G11" s="222" t="s">
        <v>14</v>
      </c>
      <c r="H11" s="222" t="s">
        <v>14</v>
      </c>
      <c r="I11" s="222" t="s">
        <v>14</v>
      </c>
      <c r="J11" s="211">
        <v>81.465293884299996</v>
      </c>
      <c r="K11" s="222">
        <v>81.465293884277344</v>
      </c>
      <c r="L11" s="222">
        <v>26.068893432617188</v>
      </c>
    </row>
    <row r="12" spans="1:57" x14ac:dyDescent="0.2">
      <c r="A12" s="209" t="s">
        <v>91</v>
      </c>
      <c r="B12" s="222" t="s">
        <v>14</v>
      </c>
      <c r="C12" s="222" t="s">
        <v>14</v>
      </c>
      <c r="D12" s="222" t="s">
        <v>14</v>
      </c>
      <c r="E12" s="222" t="s">
        <v>14</v>
      </c>
      <c r="F12" s="222">
        <v>112.33099365229999</v>
      </c>
      <c r="G12" s="222" t="s">
        <v>14</v>
      </c>
      <c r="H12" s="222" t="s">
        <v>14</v>
      </c>
      <c r="I12" s="222" t="s">
        <v>14</v>
      </c>
      <c r="J12" s="211">
        <v>112.33099365229999</v>
      </c>
      <c r="K12" s="222">
        <v>56.165496826171875</v>
      </c>
      <c r="L12" s="222">
        <v>117.94754695892334</v>
      </c>
    </row>
    <row r="13" spans="1:57" x14ac:dyDescent="0.2">
      <c r="A13" s="209" t="s">
        <v>93</v>
      </c>
      <c r="B13" s="222" t="s">
        <v>14</v>
      </c>
      <c r="C13" s="222" t="s">
        <v>14</v>
      </c>
      <c r="D13" s="222" t="s">
        <v>14</v>
      </c>
      <c r="E13" s="222">
        <v>104.6954231262</v>
      </c>
      <c r="F13" s="222" t="s">
        <v>14</v>
      </c>
      <c r="G13" s="222" t="s">
        <v>14</v>
      </c>
      <c r="H13" s="222" t="s">
        <v>14</v>
      </c>
      <c r="I13" s="222" t="s">
        <v>14</v>
      </c>
      <c r="J13" s="211">
        <v>104.6954231262</v>
      </c>
      <c r="K13" s="222">
        <v>104.6954231262207</v>
      </c>
      <c r="L13" s="222">
        <v>0.88607382774353027</v>
      </c>
    </row>
    <row r="14" spans="1:57" x14ac:dyDescent="0.2">
      <c r="A14" s="209" t="s">
        <v>102</v>
      </c>
      <c r="B14" s="222" t="s">
        <v>14</v>
      </c>
      <c r="C14" s="222" t="s">
        <v>14</v>
      </c>
      <c r="D14" s="222" t="s">
        <v>14</v>
      </c>
      <c r="E14" s="222">
        <v>51.068622589100002</v>
      </c>
      <c r="F14" s="222">
        <v>37.010589599600003</v>
      </c>
      <c r="G14" s="222" t="s">
        <v>14</v>
      </c>
      <c r="H14" s="222" t="s">
        <v>14</v>
      </c>
      <c r="I14" s="222" t="s">
        <v>14</v>
      </c>
      <c r="J14" s="211">
        <v>88.079212188699998</v>
      </c>
      <c r="K14" s="222">
        <v>88.079212188720703</v>
      </c>
      <c r="L14" s="222">
        <v>7.8181140422821045</v>
      </c>
    </row>
    <row r="15" spans="1:57" x14ac:dyDescent="0.2">
      <c r="A15" s="209" t="s">
        <v>103</v>
      </c>
      <c r="B15" s="222" t="s">
        <v>14</v>
      </c>
      <c r="C15" s="222" t="s">
        <v>14</v>
      </c>
      <c r="D15" s="222" t="s">
        <v>14</v>
      </c>
      <c r="E15" s="222" t="s">
        <v>14</v>
      </c>
      <c r="F15" s="222">
        <v>189.07784652710001</v>
      </c>
      <c r="G15" s="222" t="s">
        <v>14</v>
      </c>
      <c r="H15" s="222" t="s">
        <v>14</v>
      </c>
      <c r="I15" s="222" t="s">
        <v>14</v>
      </c>
      <c r="J15" s="211">
        <v>189.07784652710001</v>
      </c>
      <c r="K15" s="222">
        <v>132.91234970092773</v>
      </c>
      <c r="L15" s="222">
        <v>70.842701435089111</v>
      </c>
    </row>
    <row r="16" spans="1:57" x14ac:dyDescent="0.2">
      <c r="A16" s="209" t="s">
        <v>107</v>
      </c>
      <c r="B16" s="222" t="s">
        <v>14</v>
      </c>
      <c r="C16" s="222" t="s">
        <v>14</v>
      </c>
      <c r="D16" s="222" t="s">
        <v>14</v>
      </c>
      <c r="E16" s="222" t="s">
        <v>14</v>
      </c>
      <c r="F16" s="222">
        <v>65.693801879899993</v>
      </c>
      <c r="G16" s="222" t="s">
        <v>14</v>
      </c>
      <c r="H16" s="222" t="s">
        <v>14</v>
      </c>
      <c r="I16" s="222" t="s">
        <v>14</v>
      </c>
      <c r="J16" s="211">
        <v>65.693801879899993</v>
      </c>
      <c r="K16" s="222">
        <v>65.693801879882813</v>
      </c>
      <c r="L16" s="222">
        <v>16.729579925537109</v>
      </c>
    </row>
    <row r="17" spans="1:57" x14ac:dyDescent="0.2">
      <c r="A17" s="209" t="s">
        <v>108</v>
      </c>
      <c r="B17" s="222" t="s">
        <v>14</v>
      </c>
      <c r="C17" s="222" t="s">
        <v>14</v>
      </c>
      <c r="D17" s="222" t="s">
        <v>14</v>
      </c>
      <c r="E17" s="222">
        <v>158.32222366330001</v>
      </c>
      <c r="F17" s="222" t="s">
        <v>14</v>
      </c>
      <c r="G17" s="222" t="s">
        <v>14</v>
      </c>
      <c r="H17" s="222" t="s">
        <v>14</v>
      </c>
      <c r="I17" s="222" t="s">
        <v>14</v>
      </c>
      <c r="J17" s="211">
        <v>158.32222366330001</v>
      </c>
      <c r="K17" s="222">
        <v>104.6954231262207</v>
      </c>
      <c r="L17" s="222">
        <v>36.216212272644043</v>
      </c>
    </row>
    <row r="18" spans="1:57" x14ac:dyDescent="0.2">
      <c r="A18" s="209" t="s">
        <v>109</v>
      </c>
      <c r="B18" s="222" t="s">
        <v>14</v>
      </c>
      <c r="C18" s="222" t="s">
        <v>14</v>
      </c>
      <c r="D18" s="222">
        <v>7.1299357413999997</v>
      </c>
      <c r="E18" s="222" t="s">
        <v>14</v>
      </c>
      <c r="F18" s="222">
        <v>65.693801879899993</v>
      </c>
      <c r="G18" s="222" t="s">
        <v>14</v>
      </c>
      <c r="H18" s="222" t="s">
        <v>14</v>
      </c>
      <c r="I18" s="222" t="s">
        <v>14</v>
      </c>
      <c r="J18" s="211">
        <v>72.823737621299998</v>
      </c>
      <c r="K18" s="222">
        <v>72.823737621307373</v>
      </c>
      <c r="L18" s="222">
        <v>10.907263517379761</v>
      </c>
    </row>
    <row r="19" spans="1:57" x14ac:dyDescent="0.2">
      <c r="A19" s="209" t="s">
        <v>110</v>
      </c>
      <c r="B19" s="222" t="s">
        <v>14</v>
      </c>
      <c r="C19" s="222" t="s">
        <v>14</v>
      </c>
      <c r="D19" s="222" t="s">
        <v>14</v>
      </c>
      <c r="E19" s="222">
        <v>102.1372451782</v>
      </c>
      <c r="F19" s="222">
        <v>95.169258117699997</v>
      </c>
      <c r="G19" s="222" t="s">
        <v>14</v>
      </c>
      <c r="H19" s="222" t="s">
        <v>14</v>
      </c>
      <c r="I19" s="222" t="s">
        <v>14</v>
      </c>
      <c r="J19" s="211">
        <v>197.3065032959</v>
      </c>
      <c r="K19" s="222">
        <v>146.23788070678711</v>
      </c>
      <c r="L19" s="222">
        <v>52.473596572875977</v>
      </c>
    </row>
    <row r="20" spans="1:57" x14ac:dyDescent="0.2">
      <c r="A20" s="209" t="s">
        <v>128</v>
      </c>
      <c r="B20" s="222" t="s">
        <v>14</v>
      </c>
      <c r="C20" s="222" t="s">
        <v>14</v>
      </c>
      <c r="D20" s="222" t="s">
        <v>14</v>
      </c>
      <c r="E20" s="222">
        <v>78.007522582999997</v>
      </c>
      <c r="F20" s="222">
        <v>369.84703063960001</v>
      </c>
      <c r="G20" s="222" t="s">
        <v>14</v>
      </c>
      <c r="H20" s="222" t="s">
        <v>14</v>
      </c>
      <c r="I20" s="222" t="s">
        <v>14</v>
      </c>
      <c r="J20" s="211">
        <v>447.85455322270002</v>
      </c>
      <c r="K20" s="222">
        <v>295.60224914550781</v>
      </c>
      <c r="L20" s="222">
        <v>53.553845882415771</v>
      </c>
    </row>
    <row r="21" spans="1:57" x14ac:dyDescent="0.2">
      <c r="A21" s="209" t="s">
        <v>129</v>
      </c>
      <c r="B21" s="222" t="s">
        <v>14</v>
      </c>
      <c r="C21" s="222" t="s">
        <v>14</v>
      </c>
      <c r="D21" s="222" t="s">
        <v>14</v>
      </c>
      <c r="E21" s="222" t="s">
        <v>14</v>
      </c>
      <c r="F21" s="222">
        <v>77.656143188499996</v>
      </c>
      <c r="G21" s="222" t="s">
        <v>14</v>
      </c>
      <c r="H21" s="222" t="s">
        <v>14</v>
      </c>
      <c r="I21" s="222" t="s">
        <v>14</v>
      </c>
      <c r="J21" s="211">
        <v>77.656143188499996</v>
      </c>
      <c r="K21" s="222">
        <v>77.656143188476563</v>
      </c>
      <c r="L21" s="222">
        <v>35.721828460693359</v>
      </c>
    </row>
    <row r="22" spans="1:57" x14ac:dyDescent="0.2">
      <c r="A22" s="209" t="s">
        <v>131</v>
      </c>
      <c r="B22" s="222" t="s">
        <v>14</v>
      </c>
      <c r="C22" s="222" t="s">
        <v>14</v>
      </c>
      <c r="D22" s="222" t="s">
        <v>14</v>
      </c>
      <c r="E22" s="222" t="s">
        <v>14</v>
      </c>
      <c r="F22" s="222">
        <v>77.656143188499996</v>
      </c>
      <c r="G22" s="222" t="s">
        <v>14</v>
      </c>
      <c r="H22" s="222" t="s">
        <v>14</v>
      </c>
      <c r="I22" s="222" t="s">
        <v>14</v>
      </c>
      <c r="J22" s="211">
        <v>77.656143188499996</v>
      </c>
      <c r="K22" s="222">
        <v>77.656143188476563</v>
      </c>
      <c r="L22" s="222">
        <v>19.414035797119141</v>
      </c>
    </row>
    <row r="23" spans="1:57" x14ac:dyDescent="0.2">
      <c r="A23" s="209" t="s">
        <v>133</v>
      </c>
      <c r="B23" s="222" t="s">
        <v>14</v>
      </c>
      <c r="C23" s="222" t="s">
        <v>14</v>
      </c>
      <c r="D23" s="222" t="s">
        <v>14</v>
      </c>
      <c r="E23" s="222" t="s">
        <v>14</v>
      </c>
      <c r="F23" s="222">
        <v>155.66366577150001</v>
      </c>
      <c r="G23" s="222" t="s">
        <v>14</v>
      </c>
      <c r="H23" s="222" t="s">
        <v>14</v>
      </c>
      <c r="I23" s="222" t="s">
        <v>14</v>
      </c>
      <c r="J23" s="211">
        <v>155.66366577150001</v>
      </c>
      <c r="K23" s="222">
        <v>116.65990447998047</v>
      </c>
      <c r="L23" s="222">
        <v>15.50233793258667</v>
      </c>
    </row>
    <row r="24" spans="1:57" x14ac:dyDescent="0.2">
      <c r="A24" s="209" t="s">
        <v>134</v>
      </c>
      <c r="B24" s="222" t="s">
        <v>14</v>
      </c>
      <c r="C24" s="222" t="s">
        <v>14</v>
      </c>
      <c r="D24" s="222" t="s">
        <v>14</v>
      </c>
      <c r="E24" s="222" t="s">
        <v>14</v>
      </c>
      <c r="F24" s="222">
        <v>221.540309906</v>
      </c>
      <c r="G24" s="222" t="s">
        <v>14</v>
      </c>
      <c r="H24" s="222" t="s">
        <v>14</v>
      </c>
      <c r="I24" s="222" t="s">
        <v>14</v>
      </c>
      <c r="J24" s="211">
        <v>221.540309906</v>
      </c>
      <c r="K24" s="222">
        <v>221.54030990600586</v>
      </c>
      <c r="L24" s="222">
        <v>34.886748313903809</v>
      </c>
    </row>
    <row r="25" spans="1:57" s="257" customFormat="1" ht="3.75" customHeight="1" x14ac:dyDescent="0.2">
      <c r="A25" s="212"/>
      <c r="B25" s="213"/>
      <c r="C25" s="213"/>
      <c r="D25" s="213"/>
      <c r="E25" s="213"/>
      <c r="F25" s="213"/>
      <c r="G25" s="213"/>
      <c r="H25" s="213"/>
      <c r="I25" s="213"/>
      <c r="J25" s="214"/>
      <c r="K25" s="213"/>
      <c r="L25" s="213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</row>
    <row r="26" spans="1:57" s="257" customFormat="1" ht="15" customHeight="1" x14ac:dyDescent="0.2">
      <c r="A26" s="764" t="s">
        <v>137</v>
      </c>
      <c r="B26" s="765" t="s">
        <v>14</v>
      </c>
      <c r="C26" s="765" t="s">
        <v>14</v>
      </c>
      <c r="D26" s="765">
        <v>7.1299357413999997</v>
      </c>
      <c r="E26" s="765">
        <v>494.23103713980004</v>
      </c>
      <c r="F26" s="765">
        <v>1729.6996345519999</v>
      </c>
      <c r="G26" s="765" t="s">
        <v>14</v>
      </c>
      <c r="H26" s="765" t="s">
        <v>14</v>
      </c>
      <c r="I26" s="765" t="s">
        <v>14</v>
      </c>
      <c r="J26" s="765">
        <v>2231.0606074333004</v>
      </c>
      <c r="K26" s="765" t="s">
        <v>14</v>
      </c>
      <c r="L26" s="765">
        <v>526.32505536079407</v>
      </c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</row>
    <row r="27" spans="1:57" s="257" customFormat="1" ht="6" customHeight="1" x14ac:dyDescent="0.2">
      <c r="A27" s="212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6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</row>
    <row r="28" spans="1:57" s="259" customFormat="1" ht="19.5" customHeight="1" x14ac:dyDescent="0.3">
      <c r="A28" s="852" t="s">
        <v>250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</row>
    <row r="29" spans="1:57" s="261" customFormat="1" ht="3.75" customHeight="1" x14ac:dyDescent="0.2">
      <c r="A29" s="26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1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</row>
    <row r="30" spans="1:57" x14ac:dyDescent="0.2">
      <c r="A30" s="209" t="s">
        <v>146</v>
      </c>
      <c r="B30" s="222" t="s">
        <v>14</v>
      </c>
      <c r="C30" s="222" t="s">
        <v>14</v>
      </c>
      <c r="D30" s="222" t="s">
        <v>14</v>
      </c>
      <c r="E30" s="222" t="s">
        <v>14</v>
      </c>
      <c r="F30" s="222" t="s">
        <v>14</v>
      </c>
      <c r="G30" s="222">
        <v>37.010589599600003</v>
      </c>
      <c r="H30" s="222" t="s">
        <v>14</v>
      </c>
      <c r="I30" s="222" t="s">
        <v>14</v>
      </c>
      <c r="J30" s="211">
        <v>37.010589599600003</v>
      </c>
      <c r="K30" s="222">
        <v>37.010589599609375</v>
      </c>
      <c r="L30" s="222">
        <v>45.567436218261719</v>
      </c>
    </row>
    <row r="31" spans="1:57" x14ac:dyDescent="0.2">
      <c r="A31" s="209" t="s">
        <v>147</v>
      </c>
      <c r="B31" s="222" t="s">
        <v>14</v>
      </c>
      <c r="C31" s="222" t="s">
        <v>14</v>
      </c>
      <c r="D31" s="222" t="s">
        <v>14</v>
      </c>
      <c r="E31" s="222" t="s">
        <v>14</v>
      </c>
      <c r="F31" s="222" t="s">
        <v>14</v>
      </c>
      <c r="G31" s="222">
        <v>37.7430915833</v>
      </c>
      <c r="H31" s="222" t="s">
        <v>14</v>
      </c>
      <c r="I31" s="222" t="s">
        <v>14</v>
      </c>
      <c r="J31" s="211">
        <v>37.7430915833</v>
      </c>
      <c r="K31" s="222">
        <v>37.743091583251953</v>
      </c>
      <c r="L31" s="222">
        <v>19.362205505371094</v>
      </c>
    </row>
    <row r="32" spans="1:57" x14ac:dyDescent="0.2">
      <c r="A32" s="209" t="s">
        <v>148</v>
      </c>
      <c r="B32" s="222" t="s">
        <v>14</v>
      </c>
      <c r="C32" s="222" t="s">
        <v>14</v>
      </c>
      <c r="D32" s="222" t="s">
        <v>14</v>
      </c>
      <c r="E32" s="222" t="s">
        <v>14</v>
      </c>
      <c r="F32" s="222" t="s">
        <v>14</v>
      </c>
      <c r="G32" s="222">
        <v>262.92743587490003</v>
      </c>
      <c r="H32" s="222" t="s">
        <v>14</v>
      </c>
      <c r="I32" s="222" t="s">
        <v>14</v>
      </c>
      <c r="J32" s="211">
        <v>262.92743587490003</v>
      </c>
      <c r="K32" s="222">
        <v>262.92743587493896</v>
      </c>
      <c r="L32" s="222">
        <v>28.512193500995636</v>
      </c>
    </row>
    <row r="33" spans="1:57" x14ac:dyDescent="0.2">
      <c r="A33" s="209" t="s">
        <v>149</v>
      </c>
      <c r="B33" s="222" t="s">
        <v>14</v>
      </c>
      <c r="C33" s="222" t="s">
        <v>14</v>
      </c>
      <c r="D33" s="222" t="s">
        <v>14</v>
      </c>
      <c r="E33" s="222" t="s">
        <v>14</v>
      </c>
      <c r="F33" s="222" t="s">
        <v>14</v>
      </c>
      <c r="G33" s="222">
        <v>263.06983184810002</v>
      </c>
      <c r="H33" s="222" t="s">
        <v>14</v>
      </c>
      <c r="I33" s="222">
        <v>59.756679534900002</v>
      </c>
      <c r="J33" s="211">
        <v>322.82651138310001</v>
      </c>
      <c r="K33" s="222">
        <v>322.82651138305664</v>
      </c>
      <c r="L33" s="222">
        <v>50.394789695739746</v>
      </c>
    </row>
    <row r="34" spans="1:57" x14ac:dyDescent="0.2">
      <c r="A34" s="209" t="s">
        <v>154</v>
      </c>
      <c r="B34" s="222" t="s">
        <v>14</v>
      </c>
      <c r="C34" s="222" t="s">
        <v>14</v>
      </c>
      <c r="D34" s="222" t="s">
        <v>14</v>
      </c>
      <c r="E34" s="222" t="s">
        <v>14</v>
      </c>
      <c r="F34" s="222" t="s">
        <v>14</v>
      </c>
      <c r="G34" s="222">
        <v>141.7249116898</v>
      </c>
      <c r="H34" s="222" t="s">
        <v>14</v>
      </c>
      <c r="I34" s="222" t="s">
        <v>14</v>
      </c>
      <c r="J34" s="211">
        <v>141.7249116898</v>
      </c>
      <c r="K34" s="222">
        <v>141.7249116897583</v>
      </c>
      <c r="L34" s="222">
        <v>0.62125446647405624</v>
      </c>
    </row>
    <row r="35" spans="1:57" x14ac:dyDescent="0.2">
      <c r="A35" s="209" t="s">
        <v>156</v>
      </c>
      <c r="B35" s="222" t="s">
        <v>14</v>
      </c>
      <c r="C35" s="222" t="s">
        <v>14</v>
      </c>
      <c r="D35" s="222" t="s">
        <v>14</v>
      </c>
      <c r="E35" s="222" t="s">
        <v>14</v>
      </c>
      <c r="F35" s="222" t="s">
        <v>14</v>
      </c>
      <c r="G35" s="222">
        <v>53.626800537100003</v>
      </c>
      <c r="H35" s="222" t="s">
        <v>14</v>
      </c>
      <c r="I35" s="222" t="s">
        <v>14</v>
      </c>
      <c r="J35" s="211">
        <v>53.626800537100003</v>
      </c>
      <c r="K35" s="222">
        <v>53.626800537109375</v>
      </c>
      <c r="L35" s="222">
        <v>0.45046511292457581</v>
      </c>
    </row>
    <row r="36" spans="1:57" x14ac:dyDescent="0.2">
      <c r="A36" s="209" t="s">
        <v>162</v>
      </c>
      <c r="B36" s="222">
        <v>7.1299357413999997</v>
      </c>
      <c r="C36" s="222" t="s">
        <v>14</v>
      </c>
      <c r="D36" s="222" t="s">
        <v>14</v>
      </c>
      <c r="E36" s="222" t="s">
        <v>14</v>
      </c>
      <c r="F36" s="222" t="s">
        <v>14</v>
      </c>
      <c r="G36" s="222">
        <v>271.81666374209999</v>
      </c>
      <c r="H36" s="222" t="s">
        <v>14</v>
      </c>
      <c r="I36" s="222" t="s">
        <v>14</v>
      </c>
      <c r="J36" s="211">
        <v>278.94659948349999</v>
      </c>
      <c r="K36" s="222">
        <v>253.98411226272583</v>
      </c>
      <c r="L36" s="222">
        <v>38.60721492767334</v>
      </c>
    </row>
    <row r="37" spans="1:57" x14ac:dyDescent="0.2">
      <c r="A37" s="209" t="s">
        <v>166</v>
      </c>
      <c r="B37" s="222" t="s">
        <v>14</v>
      </c>
      <c r="C37" s="222">
        <v>238.274122715</v>
      </c>
      <c r="D37" s="222" t="s">
        <v>14</v>
      </c>
      <c r="E37" s="222" t="s">
        <v>14</v>
      </c>
      <c r="F37" s="222" t="s">
        <v>14</v>
      </c>
      <c r="G37" s="222">
        <v>84.127487182600007</v>
      </c>
      <c r="H37" s="222">
        <v>59.756679534900002</v>
      </c>
      <c r="I37" s="222" t="s">
        <v>14</v>
      </c>
      <c r="J37" s="211">
        <v>382.1582894325</v>
      </c>
      <c r="K37" s="222">
        <v>300.69299554824829</v>
      </c>
      <c r="L37" s="222">
        <v>316.24627590179443</v>
      </c>
    </row>
    <row r="38" spans="1:57" x14ac:dyDescent="0.2">
      <c r="A38" s="209" t="s">
        <v>171</v>
      </c>
      <c r="B38" s="222">
        <v>77.656143188499996</v>
      </c>
      <c r="C38" s="222" t="s">
        <v>14</v>
      </c>
      <c r="D38" s="222" t="s">
        <v>14</v>
      </c>
      <c r="E38" s="222" t="s">
        <v>14</v>
      </c>
      <c r="F38" s="222" t="s">
        <v>14</v>
      </c>
      <c r="G38" s="222">
        <v>49.924974441499998</v>
      </c>
      <c r="H38" s="222" t="s">
        <v>14</v>
      </c>
      <c r="I38" s="222" t="s">
        <v>14</v>
      </c>
      <c r="J38" s="211">
        <v>127.58111762999999</v>
      </c>
      <c r="K38" s="222">
        <v>102.61863040924072</v>
      </c>
      <c r="L38" s="222">
        <v>128.80111122131348</v>
      </c>
    </row>
    <row r="39" spans="1:57" x14ac:dyDescent="0.2">
      <c r="A39" s="209" t="s">
        <v>175</v>
      </c>
      <c r="B39" s="222" t="s">
        <v>14</v>
      </c>
      <c r="C39" s="222" t="s">
        <v>14</v>
      </c>
      <c r="D39" s="222" t="s">
        <v>14</v>
      </c>
      <c r="E39" s="222" t="s">
        <v>14</v>
      </c>
      <c r="F39" s="222" t="s">
        <v>14</v>
      </c>
      <c r="G39" s="222">
        <v>88.811714172400002</v>
      </c>
      <c r="H39" s="222" t="s">
        <v>14</v>
      </c>
      <c r="I39" s="222" t="s">
        <v>14</v>
      </c>
      <c r="J39" s="211">
        <v>88.811714172400002</v>
      </c>
      <c r="K39" s="222">
        <v>88.811714172363281</v>
      </c>
      <c r="L39" s="222">
        <v>0.45337888598442078</v>
      </c>
    </row>
    <row r="40" spans="1:57" x14ac:dyDescent="0.2">
      <c r="A40" s="209" t="s">
        <v>176</v>
      </c>
      <c r="B40" s="222">
        <v>7.1299357413999997</v>
      </c>
      <c r="C40" s="222" t="s">
        <v>14</v>
      </c>
      <c r="D40" s="222" t="s">
        <v>14</v>
      </c>
      <c r="E40" s="222" t="s">
        <v>14</v>
      </c>
      <c r="F40" s="222" t="s">
        <v>14</v>
      </c>
      <c r="G40" s="222" t="s">
        <v>14</v>
      </c>
      <c r="H40" s="222" t="s">
        <v>14</v>
      </c>
      <c r="I40" s="222" t="s">
        <v>14</v>
      </c>
      <c r="J40" s="211">
        <v>7.1299357413999997</v>
      </c>
      <c r="K40" s="222">
        <v>7.1299357414245605</v>
      </c>
      <c r="L40" s="222">
        <v>0.21142297983169556</v>
      </c>
    </row>
    <row r="41" spans="1:57" x14ac:dyDescent="0.2">
      <c r="A41" s="209" t="s">
        <v>177</v>
      </c>
      <c r="B41" s="222" t="s">
        <v>14</v>
      </c>
      <c r="C41" s="222" t="s">
        <v>14</v>
      </c>
      <c r="D41" s="222" t="s">
        <v>14</v>
      </c>
      <c r="E41" s="222" t="s">
        <v>14</v>
      </c>
      <c r="F41" s="222" t="s">
        <v>14</v>
      </c>
      <c r="G41" s="222">
        <v>92.630561828599994</v>
      </c>
      <c r="H41" s="222" t="s">
        <v>14</v>
      </c>
      <c r="I41" s="222" t="s">
        <v>14</v>
      </c>
      <c r="J41" s="211">
        <v>92.630561828599994</v>
      </c>
      <c r="K41" s="222">
        <v>92.630561828613281</v>
      </c>
      <c r="L41" s="222">
        <v>0.98997926712036133</v>
      </c>
    </row>
    <row r="42" spans="1:57" x14ac:dyDescent="0.2">
      <c r="A42" s="209" t="s">
        <v>186</v>
      </c>
      <c r="B42" s="222" t="s">
        <v>14</v>
      </c>
      <c r="C42" s="222" t="s">
        <v>14</v>
      </c>
      <c r="D42" s="222" t="s">
        <v>14</v>
      </c>
      <c r="E42" s="222" t="s">
        <v>14</v>
      </c>
      <c r="F42" s="222" t="s">
        <v>14</v>
      </c>
      <c r="G42" s="222">
        <v>221.540309906</v>
      </c>
      <c r="H42" s="222" t="s">
        <v>14</v>
      </c>
      <c r="I42" s="222" t="s">
        <v>14</v>
      </c>
      <c r="J42" s="211">
        <v>221.540309906</v>
      </c>
      <c r="K42" s="222">
        <v>221.54030990600586</v>
      </c>
      <c r="L42" s="222">
        <v>2.9919645190238953</v>
      </c>
    </row>
    <row r="43" spans="1:57" s="257" customFormat="1" ht="3.75" customHeight="1" x14ac:dyDescent="0.2">
      <c r="A43" s="212"/>
      <c r="B43" s="213"/>
      <c r="C43" s="213"/>
      <c r="D43" s="213"/>
      <c r="E43" s="213"/>
      <c r="F43" s="213"/>
      <c r="G43" s="213"/>
      <c r="H43" s="213"/>
      <c r="I43" s="213"/>
      <c r="J43" s="214"/>
      <c r="K43" s="213"/>
      <c r="L43" s="213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5"/>
      <c r="BD43" s="255"/>
      <c r="BE43" s="255"/>
    </row>
    <row r="44" spans="1:57" s="257" customFormat="1" ht="15" customHeight="1" x14ac:dyDescent="0.2">
      <c r="A44" s="764" t="s">
        <v>188</v>
      </c>
      <c r="B44" s="765">
        <v>91.916014671300005</v>
      </c>
      <c r="C44" s="765">
        <v>238.274122715</v>
      </c>
      <c r="D44" s="765" t="s">
        <v>14</v>
      </c>
      <c r="E44" s="765" t="s">
        <v>14</v>
      </c>
      <c r="F44" s="765" t="s">
        <v>14</v>
      </c>
      <c r="G44" s="765">
        <v>1604.9543724059999</v>
      </c>
      <c r="H44" s="765">
        <v>59.756679534900002</v>
      </c>
      <c r="I44" s="765">
        <v>59.756679534900002</v>
      </c>
      <c r="J44" s="765">
        <v>2054.6578688622003</v>
      </c>
      <c r="K44" s="765" t="s">
        <v>14</v>
      </c>
      <c r="L44" s="765">
        <v>633.20969220250845</v>
      </c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5"/>
      <c r="BD44" s="255"/>
      <c r="BE44" s="255"/>
    </row>
    <row r="45" spans="1:57" s="257" customFormat="1" ht="6" customHeight="1" x14ac:dyDescent="0.2">
      <c r="A45" s="148"/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</row>
    <row r="46" spans="1:57" s="255" customFormat="1" x14ac:dyDescent="0.2"/>
    <row r="47" spans="1:57" s="255" customFormat="1" x14ac:dyDescent="0.2"/>
    <row r="48" spans="1:57" s="255" customFormat="1" x14ac:dyDescent="0.2"/>
    <row r="49" s="255" customFormat="1" x14ac:dyDescent="0.2"/>
    <row r="50" s="255" customFormat="1" x14ac:dyDescent="0.2"/>
    <row r="51" s="255" customFormat="1" x14ac:dyDescent="0.2"/>
    <row r="52" s="255" customFormat="1" x14ac:dyDescent="0.2"/>
    <row r="53" s="255" customFormat="1" x14ac:dyDescent="0.2"/>
    <row r="54" s="255" customFormat="1" x14ac:dyDescent="0.2"/>
    <row r="55" s="255" customFormat="1" x14ac:dyDescent="0.2"/>
    <row r="56" s="255" customFormat="1" x14ac:dyDescent="0.2"/>
    <row r="57" s="255" customFormat="1" x14ac:dyDescent="0.2"/>
    <row r="58" s="255" customFormat="1" x14ac:dyDescent="0.2"/>
    <row r="59" s="255" customFormat="1" x14ac:dyDescent="0.2"/>
    <row r="60" s="255" customFormat="1" x14ac:dyDescent="0.2"/>
    <row r="61" s="255" customFormat="1" x14ac:dyDescent="0.2"/>
    <row r="62" s="255" customFormat="1" x14ac:dyDescent="0.2"/>
    <row r="63" s="255" customFormat="1" x14ac:dyDescent="0.2"/>
    <row r="64" s="255" customFormat="1" x14ac:dyDescent="0.2"/>
    <row r="65" s="255" customFormat="1" x14ac:dyDescent="0.2"/>
    <row r="66" s="255" customFormat="1" x14ac:dyDescent="0.2"/>
    <row r="67" s="255" customFormat="1" x14ac:dyDescent="0.2"/>
    <row r="68" s="255" customFormat="1" x14ac:dyDescent="0.2"/>
    <row r="69" s="255" customFormat="1" x14ac:dyDescent="0.2"/>
    <row r="70" s="255" customFormat="1" x14ac:dyDescent="0.2"/>
    <row r="71" s="255" customFormat="1" x14ac:dyDescent="0.2"/>
    <row r="72" s="255" customFormat="1" x14ac:dyDescent="0.2"/>
    <row r="73" s="255" customFormat="1" x14ac:dyDescent="0.2"/>
    <row r="74" s="255" customFormat="1" x14ac:dyDescent="0.2"/>
    <row r="75" s="255" customFormat="1" x14ac:dyDescent="0.2"/>
    <row r="76" s="255" customFormat="1" x14ac:dyDescent="0.2"/>
    <row r="77" s="255" customFormat="1" x14ac:dyDescent="0.2"/>
    <row r="78" s="255" customFormat="1" x14ac:dyDescent="0.2"/>
    <row r="79" s="255" customFormat="1" x14ac:dyDescent="0.2"/>
    <row r="80" s="255" customFormat="1" x14ac:dyDescent="0.2"/>
    <row r="81" s="255" customFormat="1" x14ac:dyDescent="0.2"/>
    <row r="82" s="255" customFormat="1" x14ac:dyDescent="0.2"/>
    <row r="83" s="255" customFormat="1" x14ac:dyDescent="0.2"/>
    <row r="84" s="255" customFormat="1" x14ac:dyDescent="0.2"/>
    <row r="85" s="255" customFormat="1" x14ac:dyDescent="0.2"/>
    <row r="86" s="255" customFormat="1" x14ac:dyDescent="0.2"/>
    <row r="87" s="255" customFormat="1" x14ac:dyDescent="0.2"/>
    <row r="88" s="255" customFormat="1" x14ac:dyDescent="0.2"/>
    <row r="89" s="255" customFormat="1" x14ac:dyDescent="0.2"/>
    <row r="90" s="255" customFormat="1" x14ac:dyDescent="0.2"/>
    <row r="91" s="255" customFormat="1" x14ac:dyDescent="0.2"/>
    <row r="92" s="255" customFormat="1" x14ac:dyDescent="0.2"/>
    <row r="93" s="255" customFormat="1" x14ac:dyDescent="0.2"/>
    <row r="94" s="255" customFormat="1" x14ac:dyDescent="0.2"/>
    <row r="95" s="255" customFormat="1" x14ac:dyDescent="0.2"/>
    <row r="96" s="255" customFormat="1" x14ac:dyDescent="0.2"/>
    <row r="97" s="255" customFormat="1" x14ac:dyDescent="0.2"/>
    <row r="98" s="255" customFormat="1" x14ac:dyDescent="0.2"/>
    <row r="99" s="255" customFormat="1" x14ac:dyDescent="0.2"/>
    <row r="100" s="255" customFormat="1" x14ac:dyDescent="0.2"/>
    <row r="101" s="255" customFormat="1" x14ac:dyDescent="0.2"/>
    <row r="102" s="255" customFormat="1" x14ac:dyDescent="0.2"/>
    <row r="103" s="255" customFormat="1" x14ac:dyDescent="0.2"/>
    <row r="104" s="255" customFormat="1" x14ac:dyDescent="0.2"/>
    <row r="105" s="255" customFormat="1" x14ac:dyDescent="0.2"/>
    <row r="106" s="255" customFormat="1" x14ac:dyDescent="0.2"/>
    <row r="107" s="255" customFormat="1" x14ac:dyDescent="0.2"/>
    <row r="108" s="255" customFormat="1" x14ac:dyDescent="0.2"/>
    <row r="109" s="255" customFormat="1" x14ac:dyDescent="0.2"/>
    <row r="110" s="255" customFormat="1" x14ac:dyDescent="0.2"/>
    <row r="111" s="255" customFormat="1" x14ac:dyDescent="0.2"/>
    <row r="112" s="255" customFormat="1" x14ac:dyDescent="0.2"/>
    <row r="113" s="255" customFormat="1" x14ac:dyDescent="0.2"/>
    <row r="114" s="255" customFormat="1" x14ac:dyDescent="0.2"/>
    <row r="115" s="255" customFormat="1" x14ac:dyDescent="0.2"/>
    <row r="116" s="255" customFormat="1" x14ac:dyDescent="0.2"/>
    <row r="117" s="255" customFormat="1" x14ac:dyDescent="0.2"/>
  </sheetData>
  <mergeCells count="1">
    <mergeCell ref="B3:I3"/>
  </mergeCells>
  <pageMargins left="0.7" right="0.7" top="0.75" bottom="0.75" header="0.3" footer="0.3"/>
  <pageSetup orientation="portrait" horizontalDpi="90" verticalDpi="9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0.59999389629810485"/>
  </sheetPr>
  <dimension ref="A1:BA102"/>
  <sheetViews>
    <sheetView showGridLines="0" workbookViewId="0">
      <selection activeCell="I1" sqref="I1"/>
    </sheetView>
  </sheetViews>
  <sheetFormatPr defaultRowHeight="12.75" x14ac:dyDescent="0.2"/>
  <cols>
    <col min="1" max="1" width="41.7109375" style="256" customWidth="1"/>
    <col min="2" max="2" width="8.85546875" style="256" customWidth="1"/>
    <col min="3" max="3" width="12.140625" style="256" bestFit="1" customWidth="1"/>
    <col min="4" max="4" width="9.28515625" style="256" bestFit="1" customWidth="1"/>
    <col min="5" max="5" width="9.42578125" style="256" bestFit="1" customWidth="1"/>
    <col min="6" max="6" width="11.28515625" style="256" bestFit="1" customWidth="1"/>
    <col min="7" max="7" width="11.140625" style="256" bestFit="1" customWidth="1"/>
    <col min="8" max="8" width="10" style="256" bestFit="1" customWidth="1"/>
    <col min="9" max="53" width="12.7109375" style="255" customWidth="1"/>
    <col min="54" max="57" width="12.7109375" style="256" customWidth="1"/>
    <col min="58" max="16384" width="9.140625" style="256"/>
  </cols>
  <sheetData>
    <row r="1" spans="1:53" s="248" customFormat="1" ht="15" customHeight="1" x14ac:dyDescent="0.25">
      <c r="A1" s="193" t="s">
        <v>541</v>
      </c>
    </row>
    <row r="2" spans="1:53" s="249" customFormat="1" ht="15" customHeight="1" x14ac:dyDescent="0.25">
      <c r="A2" s="195"/>
    </row>
    <row r="3" spans="1:53" s="249" customFormat="1" ht="15" customHeight="1" x14ac:dyDescent="0.25">
      <c r="A3" s="197"/>
      <c r="B3" s="907" t="s">
        <v>242</v>
      </c>
      <c r="C3" s="907"/>
      <c r="D3" s="907"/>
      <c r="E3" s="907"/>
      <c r="F3" s="250"/>
      <c r="G3" s="250"/>
      <c r="H3" s="251"/>
    </row>
    <row r="4" spans="1:53" s="249" customFormat="1" ht="6" customHeight="1" x14ac:dyDescent="0.25">
      <c r="A4" s="199"/>
      <c r="B4" s="252"/>
      <c r="C4" s="252"/>
      <c r="D4" s="252"/>
      <c r="E4" s="252"/>
      <c r="F4" s="253"/>
      <c r="G4" s="253"/>
      <c r="H4" s="254"/>
    </row>
    <row r="5" spans="1:53" s="38" customFormat="1" ht="36" customHeight="1" thickBot="1" x14ac:dyDescent="0.25">
      <c r="A5" s="762" t="s">
        <v>243</v>
      </c>
      <c r="B5" s="763" t="s">
        <v>253</v>
      </c>
      <c r="C5" s="763" t="s">
        <v>402</v>
      </c>
      <c r="D5" s="763" t="s">
        <v>403</v>
      </c>
      <c r="E5" s="763" t="s">
        <v>399</v>
      </c>
      <c r="F5" s="763" t="s">
        <v>247</v>
      </c>
      <c r="G5" s="763" t="s">
        <v>248</v>
      </c>
      <c r="H5" s="763" t="s">
        <v>249</v>
      </c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 t="s">
        <v>265</v>
      </c>
      <c r="BA5" s="8"/>
    </row>
    <row r="6" spans="1:53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6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8"/>
    </row>
    <row r="7" spans="1:53" s="259" customFormat="1" ht="19.5" customHeight="1" x14ac:dyDescent="0.3">
      <c r="A7" s="852" t="s">
        <v>54</v>
      </c>
      <c r="B7" s="217"/>
      <c r="C7" s="217"/>
      <c r="D7" s="217"/>
      <c r="E7" s="217"/>
      <c r="F7" s="217"/>
      <c r="G7" s="217"/>
      <c r="H7" s="21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</row>
    <row r="8" spans="1:53" s="261" customFormat="1" ht="3.75" customHeight="1" x14ac:dyDescent="0.2">
      <c r="A8" s="260"/>
      <c r="B8" s="220"/>
      <c r="C8" s="220"/>
      <c r="D8" s="220"/>
      <c r="E8" s="220"/>
      <c r="F8" s="220"/>
      <c r="G8" s="220"/>
      <c r="H8" s="221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</row>
    <row r="9" spans="1:53" x14ac:dyDescent="0.2">
      <c r="A9" s="209" t="s">
        <v>192</v>
      </c>
      <c r="B9" s="222">
        <v>132.53391647340001</v>
      </c>
      <c r="C9" s="222">
        <v>24.9624872208</v>
      </c>
      <c r="D9" s="222" t="s">
        <v>14</v>
      </c>
      <c r="E9" s="222" t="s">
        <v>14</v>
      </c>
      <c r="F9" s="211">
        <v>157.49640369420001</v>
      </c>
      <c r="G9" s="222">
        <v>157.49640369415283</v>
      </c>
      <c r="H9" s="222">
        <v>0.78748392313718796</v>
      </c>
    </row>
    <row r="10" spans="1:53" s="257" customFormat="1" ht="3.75" customHeight="1" x14ac:dyDescent="0.2">
      <c r="A10" s="212"/>
      <c r="B10" s="213"/>
      <c r="C10" s="213"/>
      <c r="D10" s="213"/>
      <c r="E10" s="213"/>
      <c r="F10" s="214"/>
      <c r="G10" s="213"/>
      <c r="H10" s="213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</row>
    <row r="11" spans="1:53" s="257" customFormat="1" ht="15" customHeight="1" x14ac:dyDescent="0.2">
      <c r="A11" s="764" t="s">
        <v>194</v>
      </c>
      <c r="B11" s="765">
        <v>132.53391647340001</v>
      </c>
      <c r="C11" s="765">
        <v>24.9624872208</v>
      </c>
      <c r="D11" s="765" t="s">
        <v>14</v>
      </c>
      <c r="E11" s="765" t="s">
        <v>14</v>
      </c>
      <c r="F11" s="765">
        <v>157.49640369420001</v>
      </c>
      <c r="G11" s="765" t="s">
        <v>14</v>
      </c>
      <c r="H11" s="765">
        <v>0.78748392313718796</v>
      </c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</row>
    <row r="12" spans="1:53" s="257" customFormat="1" ht="6" customHeight="1" x14ac:dyDescent="0.2">
      <c r="A12" s="212"/>
      <c r="B12" s="215"/>
      <c r="C12" s="215"/>
      <c r="D12" s="215"/>
      <c r="E12" s="215"/>
      <c r="F12" s="215"/>
      <c r="G12" s="215"/>
      <c r="H12" s="216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</row>
    <row r="13" spans="1:53" s="259" customFormat="1" ht="19.5" customHeight="1" x14ac:dyDescent="0.3">
      <c r="A13" s="852" t="s">
        <v>252</v>
      </c>
      <c r="B13" s="217"/>
      <c r="C13" s="217"/>
      <c r="D13" s="217"/>
      <c r="E13" s="217"/>
      <c r="F13" s="217"/>
      <c r="G13" s="217"/>
      <c r="H13" s="21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</row>
    <row r="14" spans="1:53" s="261" customFormat="1" ht="3.75" customHeight="1" x14ac:dyDescent="0.2">
      <c r="A14" s="260"/>
      <c r="B14" s="220"/>
      <c r="C14" s="220"/>
      <c r="D14" s="220"/>
      <c r="E14" s="220"/>
      <c r="F14" s="220"/>
      <c r="G14" s="220"/>
      <c r="H14" s="221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</row>
    <row r="15" spans="1:53" x14ac:dyDescent="0.2">
      <c r="A15" s="209" t="s">
        <v>199</v>
      </c>
      <c r="B15" s="222" t="s">
        <v>14</v>
      </c>
      <c r="C15" s="222" t="s">
        <v>14</v>
      </c>
      <c r="D15" s="222">
        <v>853.88666915889996</v>
      </c>
      <c r="E15" s="222" t="s">
        <v>14</v>
      </c>
      <c r="F15" s="211">
        <v>853.88666915889996</v>
      </c>
      <c r="G15" s="222">
        <v>589.533447265625</v>
      </c>
      <c r="H15" s="222">
        <v>663.7558126449585</v>
      </c>
    </row>
    <row r="16" spans="1:53" x14ac:dyDescent="0.2">
      <c r="A16" s="209" t="s">
        <v>201</v>
      </c>
      <c r="B16" s="222" t="s">
        <v>14</v>
      </c>
      <c r="C16" s="222" t="s">
        <v>14</v>
      </c>
      <c r="D16" s="222">
        <v>31.203009605399998</v>
      </c>
      <c r="E16" s="222" t="s">
        <v>14</v>
      </c>
      <c r="F16" s="211">
        <v>31.203009605399998</v>
      </c>
      <c r="G16" s="222">
        <v>31.203009605407715</v>
      </c>
      <c r="H16" s="222">
        <v>2.730263352394104</v>
      </c>
    </row>
    <row r="17" spans="1:53" x14ac:dyDescent="0.2">
      <c r="A17" s="209" t="s">
        <v>202</v>
      </c>
      <c r="B17" s="222" t="s">
        <v>14</v>
      </c>
      <c r="C17" s="222" t="s">
        <v>14</v>
      </c>
      <c r="D17" s="222">
        <v>156.3311920166</v>
      </c>
      <c r="E17" s="222" t="s">
        <v>14</v>
      </c>
      <c r="F17" s="211">
        <v>156.3311920166</v>
      </c>
      <c r="G17" s="222">
        <v>156.33119201660156</v>
      </c>
      <c r="H17" s="222">
        <v>6.1975890398025513</v>
      </c>
    </row>
    <row r="18" spans="1:53" x14ac:dyDescent="0.2">
      <c r="A18" s="209" t="s">
        <v>203</v>
      </c>
      <c r="B18" s="222" t="s">
        <v>14</v>
      </c>
      <c r="C18" s="222" t="s">
        <v>14</v>
      </c>
      <c r="D18" s="222">
        <v>679.61881542210006</v>
      </c>
      <c r="E18" s="222" t="s">
        <v>14</v>
      </c>
      <c r="F18" s="211">
        <v>679.61881542210006</v>
      </c>
      <c r="G18" s="222">
        <v>601.96267223358154</v>
      </c>
      <c r="H18" s="222">
        <v>26.379268147051334</v>
      </c>
    </row>
    <row r="19" spans="1:53" s="257" customFormat="1" ht="3.75" customHeight="1" x14ac:dyDescent="0.2">
      <c r="A19" s="212"/>
      <c r="B19" s="213"/>
      <c r="C19" s="213"/>
      <c r="D19" s="213"/>
      <c r="E19" s="213"/>
      <c r="F19" s="214"/>
      <c r="G19" s="213"/>
      <c r="H19" s="213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</row>
    <row r="20" spans="1:53" s="257" customFormat="1" ht="15" customHeight="1" x14ac:dyDescent="0.2">
      <c r="A20" s="764" t="s">
        <v>204</v>
      </c>
      <c r="B20" s="765" t="s">
        <v>14</v>
      </c>
      <c r="C20" s="765" t="s">
        <v>14</v>
      </c>
      <c r="D20" s="765">
        <v>1721.0396862030002</v>
      </c>
      <c r="E20" s="765" t="s">
        <v>14</v>
      </c>
      <c r="F20" s="765">
        <v>1721.0396862030002</v>
      </c>
      <c r="G20" s="765" t="s">
        <v>14</v>
      </c>
      <c r="H20" s="765">
        <v>699.06293318420649</v>
      </c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</row>
    <row r="21" spans="1:53" s="257" customFormat="1" ht="6" customHeight="1" x14ac:dyDescent="0.2">
      <c r="A21" s="212"/>
      <c r="B21" s="215"/>
      <c r="C21" s="215"/>
      <c r="D21" s="215"/>
      <c r="E21" s="215"/>
      <c r="F21" s="215"/>
      <c r="G21" s="215"/>
      <c r="H21" s="216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</row>
    <row r="22" spans="1:53" s="259" customFormat="1" ht="19.5" customHeight="1" x14ac:dyDescent="0.3">
      <c r="A22" s="852" t="s">
        <v>58</v>
      </c>
      <c r="B22" s="217"/>
      <c r="C22" s="217"/>
      <c r="D22" s="217"/>
      <c r="E22" s="217"/>
      <c r="F22" s="217"/>
      <c r="G22" s="217"/>
      <c r="H22" s="21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</row>
    <row r="23" spans="1:53" s="261" customFormat="1" ht="3.75" customHeight="1" x14ac:dyDescent="0.2">
      <c r="A23" s="260"/>
      <c r="B23" s="220"/>
      <c r="C23" s="220"/>
      <c r="D23" s="220"/>
      <c r="E23" s="220"/>
      <c r="F23" s="220"/>
      <c r="G23" s="220"/>
      <c r="H23" s="221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</row>
    <row r="24" spans="1:53" x14ac:dyDescent="0.2">
      <c r="A24" s="209" t="s">
        <v>210</v>
      </c>
      <c r="B24" s="222" t="s">
        <v>14</v>
      </c>
      <c r="C24" s="222" t="s">
        <v>14</v>
      </c>
      <c r="D24" s="222" t="s">
        <v>14</v>
      </c>
      <c r="E24" s="222">
        <v>307.21035718920001</v>
      </c>
      <c r="F24" s="211">
        <v>307.21035718920001</v>
      </c>
      <c r="G24" s="222">
        <v>307.21035718917847</v>
      </c>
      <c r="H24" s="222">
        <v>2.8951500207185745</v>
      </c>
    </row>
    <row r="25" spans="1:53" x14ac:dyDescent="0.2">
      <c r="A25" s="209" t="s">
        <v>128</v>
      </c>
      <c r="B25" s="222" t="s">
        <v>14</v>
      </c>
      <c r="C25" s="222" t="s">
        <v>14</v>
      </c>
      <c r="D25" s="222" t="s">
        <v>14</v>
      </c>
      <c r="E25" s="222">
        <v>77.656143188499996</v>
      </c>
      <c r="F25" s="211">
        <v>77.656143188499996</v>
      </c>
      <c r="G25" s="222">
        <v>77.656143188476563</v>
      </c>
      <c r="H25" s="222">
        <v>1.4366387128829956</v>
      </c>
    </row>
    <row r="26" spans="1:53" x14ac:dyDescent="0.2">
      <c r="A26" s="209" t="s">
        <v>131</v>
      </c>
      <c r="B26" s="222" t="s">
        <v>14</v>
      </c>
      <c r="C26" s="222" t="s">
        <v>14</v>
      </c>
      <c r="D26" s="222" t="s">
        <v>14</v>
      </c>
      <c r="E26" s="222">
        <v>88.811714172400002</v>
      </c>
      <c r="F26" s="211">
        <v>88.811714172400002</v>
      </c>
      <c r="G26" s="222">
        <v>88.811714172363281</v>
      </c>
      <c r="H26" s="222">
        <v>1.9065223932266235</v>
      </c>
    </row>
    <row r="27" spans="1:53" x14ac:dyDescent="0.2">
      <c r="A27" s="209" t="s">
        <v>220</v>
      </c>
      <c r="B27" s="222" t="s">
        <v>14</v>
      </c>
      <c r="C27" s="222" t="s">
        <v>14</v>
      </c>
      <c r="D27" s="222" t="s">
        <v>14</v>
      </c>
      <c r="E27" s="222">
        <v>137.7642021179</v>
      </c>
      <c r="F27" s="211">
        <v>137.7642021179</v>
      </c>
      <c r="G27" s="222">
        <v>137.76420211791992</v>
      </c>
      <c r="H27" s="222" t="s">
        <v>14</v>
      </c>
    </row>
    <row r="28" spans="1:53" s="257" customFormat="1" ht="3.75" customHeight="1" x14ac:dyDescent="0.2">
      <c r="A28" s="212"/>
      <c r="B28" s="213"/>
      <c r="C28" s="213"/>
      <c r="D28" s="213"/>
      <c r="E28" s="213"/>
      <c r="F28" s="214"/>
      <c r="G28" s="213"/>
      <c r="H28" s="213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</row>
    <row r="29" spans="1:53" s="257" customFormat="1" ht="15" customHeight="1" x14ac:dyDescent="0.2">
      <c r="A29" s="764" t="s">
        <v>219</v>
      </c>
      <c r="B29" s="765" t="s">
        <v>14</v>
      </c>
      <c r="C29" s="765" t="s">
        <v>14</v>
      </c>
      <c r="D29" s="765" t="s">
        <v>14</v>
      </c>
      <c r="E29" s="765">
        <v>611.44241666799996</v>
      </c>
      <c r="F29" s="765">
        <v>611.44241666799996</v>
      </c>
      <c r="G29" s="765" t="s">
        <v>14</v>
      </c>
      <c r="H29" s="765">
        <v>6.2383111268281937</v>
      </c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</row>
    <row r="30" spans="1:53" s="257" customFormat="1" ht="6" customHeight="1" x14ac:dyDescent="0.2">
      <c r="A30" s="203"/>
      <c r="B30" s="262"/>
      <c r="C30" s="262"/>
      <c r="D30" s="262"/>
      <c r="E30" s="262"/>
      <c r="F30" s="262"/>
      <c r="G30" s="262"/>
      <c r="H30" s="262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</row>
    <row r="31" spans="1:53" s="255" customFormat="1" x14ac:dyDescent="0.2">
      <c r="A31" s="167" t="s">
        <v>221</v>
      </c>
    </row>
    <row r="32" spans="1:53" s="255" customFormat="1" x14ac:dyDescent="0.2"/>
    <row r="33" s="255" customFormat="1" x14ac:dyDescent="0.2"/>
    <row r="34" s="255" customFormat="1" x14ac:dyDescent="0.2"/>
    <row r="35" s="255" customFormat="1" x14ac:dyDescent="0.2"/>
    <row r="36" s="255" customFormat="1" x14ac:dyDescent="0.2"/>
    <row r="37" s="255" customFormat="1" x14ac:dyDescent="0.2"/>
    <row r="38" s="255" customFormat="1" x14ac:dyDescent="0.2"/>
    <row r="39" s="255" customFormat="1" x14ac:dyDescent="0.2"/>
    <row r="40" s="255" customFormat="1" x14ac:dyDescent="0.2"/>
    <row r="41" s="255" customFormat="1" x14ac:dyDescent="0.2"/>
    <row r="42" s="255" customFormat="1" x14ac:dyDescent="0.2"/>
    <row r="43" s="255" customFormat="1" x14ac:dyDescent="0.2"/>
    <row r="44" s="255" customFormat="1" x14ac:dyDescent="0.2"/>
    <row r="45" s="255" customFormat="1" x14ac:dyDescent="0.2"/>
    <row r="46" s="255" customFormat="1" x14ac:dyDescent="0.2"/>
    <row r="47" s="255" customFormat="1" x14ac:dyDescent="0.2"/>
    <row r="48" s="255" customFormat="1" x14ac:dyDescent="0.2"/>
    <row r="49" s="255" customFormat="1" x14ac:dyDescent="0.2"/>
    <row r="50" s="255" customFormat="1" x14ac:dyDescent="0.2"/>
    <row r="51" s="255" customFormat="1" x14ac:dyDescent="0.2"/>
    <row r="52" s="255" customFormat="1" x14ac:dyDescent="0.2"/>
    <row r="53" s="255" customFormat="1" x14ac:dyDescent="0.2"/>
    <row r="54" s="255" customFormat="1" x14ac:dyDescent="0.2"/>
    <row r="55" s="255" customFormat="1" x14ac:dyDescent="0.2"/>
    <row r="56" s="255" customFormat="1" x14ac:dyDescent="0.2"/>
    <row r="57" s="255" customFormat="1" x14ac:dyDescent="0.2"/>
    <row r="58" s="255" customFormat="1" x14ac:dyDescent="0.2"/>
    <row r="59" s="255" customFormat="1" x14ac:dyDescent="0.2"/>
    <row r="60" s="255" customFormat="1" x14ac:dyDescent="0.2"/>
    <row r="61" s="255" customFormat="1" x14ac:dyDescent="0.2"/>
    <row r="62" s="255" customFormat="1" x14ac:dyDescent="0.2"/>
    <row r="63" s="255" customFormat="1" x14ac:dyDescent="0.2"/>
    <row r="64" s="255" customFormat="1" x14ac:dyDescent="0.2"/>
    <row r="65" s="255" customFormat="1" x14ac:dyDescent="0.2"/>
    <row r="66" s="255" customFormat="1" x14ac:dyDescent="0.2"/>
    <row r="67" s="255" customFormat="1" x14ac:dyDescent="0.2"/>
    <row r="68" s="255" customFormat="1" x14ac:dyDescent="0.2"/>
    <row r="69" s="255" customFormat="1" x14ac:dyDescent="0.2"/>
    <row r="70" s="255" customFormat="1" x14ac:dyDescent="0.2"/>
    <row r="71" s="255" customFormat="1" x14ac:dyDescent="0.2"/>
    <row r="72" s="255" customFormat="1" x14ac:dyDescent="0.2"/>
    <row r="73" s="255" customFormat="1" x14ac:dyDescent="0.2"/>
    <row r="74" s="255" customFormat="1" x14ac:dyDescent="0.2"/>
    <row r="75" s="255" customFormat="1" x14ac:dyDescent="0.2"/>
    <row r="76" s="255" customFormat="1" x14ac:dyDescent="0.2"/>
    <row r="77" s="255" customFormat="1" x14ac:dyDescent="0.2"/>
    <row r="78" s="255" customFormat="1" x14ac:dyDescent="0.2"/>
    <row r="79" s="255" customFormat="1" x14ac:dyDescent="0.2"/>
    <row r="80" s="255" customFormat="1" x14ac:dyDescent="0.2"/>
    <row r="81" s="255" customFormat="1" x14ac:dyDescent="0.2"/>
    <row r="82" s="255" customFormat="1" x14ac:dyDescent="0.2"/>
    <row r="83" s="255" customFormat="1" x14ac:dyDescent="0.2"/>
    <row r="84" s="255" customFormat="1" x14ac:dyDescent="0.2"/>
    <row r="85" s="255" customFormat="1" x14ac:dyDescent="0.2"/>
    <row r="86" s="255" customFormat="1" x14ac:dyDescent="0.2"/>
    <row r="87" s="255" customFormat="1" x14ac:dyDescent="0.2"/>
    <row r="88" s="255" customFormat="1" x14ac:dyDescent="0.2"/>
    <row r="89" s="255" customFormat="1" x14ac:dyDescent="0.2"/>
    <row r="90" s="255" customFormat="1" x14ac:dyDescent="0.2"/>
    <row r="91" s="255" customFormat="1" x14ac:dyDescent="0.2"/>
    <row r="92" s="255" customFormat="1" x14ac:dyDescent="0.2"/>
    <row r="93" s="255" customFormat="1" x14ac:dyDescent="0.2"/>
    <row r="94" s="255" customFormat="1" x14ac:dyDescent="0.2"/>
    <row r="95" s="255" customFormat="1" x14ac:dyDescent="0.2"/>
    <row r="96" s="255" customFormat="1" x14ac:dyDescent="0.2"/>
    <row r="97" s="255" customFormat="1" x14ac:dyDescent="0.2"/>
    <row r="98" s="255" customFormat="1" x14ac:dyDescent="0.2"/>
    <row r="99" s="255" customFormat="1" x14ac:dyDescent="0.2"/>
    <row r="100" s="255" customFormat="1" x14ac:dyDescent="0.2"/>
    <row r="101" s="255" customFormat="1" x14ac:dyDescent="0.2"/>
    <row r="102" s="255" customFormat="1" x14ac:dyDescent="0.2"/>
  </sheetData>
  <mergeCells count="1">
    <mergeCell ref="B3:E3"/>
  </mergeCells>
  <pageMargins left="0.7" right="0.7" top="0.75" bottom="0.75" header="0.3" footer="0.3"/>
  <pageSetup orientation="portrait" horizontalDpi="90" verticalDpi="9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0.59999389629810485"/>
  </sheetPr>
  <dimension ref="A1:BD87"/>
  <sheetViews>
    <sheetView showGridLines="0" workbookViewId="0">
      <selection activeCell="N1" sqref="N1"/>
    </sheetView>
  </sheetViews>
  <sheetFormatPr defaultRowHeight="12.75" x14ac:dyDescent="0.2"/>
  <cols>
    <col min="1" max="1" width="36.7109375" style="256" customWidth="1"/>
    <col min="2" max="2" width="10.7109375" style="256" bestFit="1" customWidth="1"/>
    <col min="3" max="3" width="9.7109375" style="256" bestFit="1" customWidth="1"/>
    <col min="4" max="4" width="13.28515625" style="256" bestFit="1" customWidth="1"/>
    <col min="5" max="5" width="12.5703125" style="256" bestFit="1" customWidth="1"/>
    <col min="6" max="6" width="12.28515625" style="256" bestFit="1" customWidth="1"/>
    <col min="7" max="7" width="8.7109375" style="256" customWidth="1"/>
    <col min="8" max="8" width="10" style="256" bestFit="1" customWidth="1"/>
    <col min="9" max="9" width="13.28515625" style="256" bestFit="1" customWidth="1"/>
    <col min="10" max="10" width="9" style="256" bestFit="1" customWidth="1"/>
    <col min="11" max="11" width="11.28515625" style="256" bestFit="1" customWidth="1"/>
    <col min="12" max="12" width="11.140625" style="256" bestFit="1" customWidth="1"/>
    <col min="13" max="13" width="10" style="256" bestFit="1" customWidth="1"/>
    <col min="14" max="56" width="12.7109375" style="255" customWidth="1"/>
    <col min="57" max="60" width="12.7109375" style="256" customWidth="1"/>
    <col min="61" max="16384" width="9.140625" style="256"/>
  </cols>
  <sheetData>
    <row r="1" spans="1:56" s="248" customFormat="1" ht="15" customHeight="1" x14ac:dyDescent="0.25">
      <c r="A1" s="193" t="s">
        <v>542</v>
      </c>
    </row>
    <row r="2" spans="1:56" s="249" customFormat="1" ht="15" customHeight="1" x14ac:dyDescent="0.25">
      <c r="A2" s="195"/>
    </row>
    <row r="3" spans="1:56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907"/>
      <c r="H3" s="907"/>
      <c r="I3" s="907"/>
      <c r="J3" s="907"/>
      <c r="K3" s="250"/>
      <c r="L3" s="250"/>
      <c r="M3" s="251"/>
    </row>
    <row r="4" spans="1:56" s="249" customFormat="1" ht="6" customHeight="1" x14ac:dyDescent="0.25">
      <c r="A4" s="199"/>
      <c r="B4" s="252"/>
      <c r="C4" s="252"/>
      <c r="D4" s="252"/>
      <c r="E4" s="252"/>
      <c r="F4" s="252"/>
      <c r="G4" s="252"/>
      <c r="H4" s="252"/>
      <c r="I4" s="252"/>
      <c r="J4" s="252"/>
      <c r="K4" s="253"/>
      <c r="L4" s="253"/>
      <c r="M4" s="254"/>
    </row>
    <row r="5" spans="1:56" s="38" customFormat="1" ht="36" customHeight="1" thickBot="1" x14ac:dyDescent="0.25">
      <c r="A5" s="762" t="s">
        <v>243</v>
      </c>
      <c r="B5" s="763" t="s">
        <v>258</v>
      </c>
      <c r="C5" s="763" t="s">
        <v>245</v>
      </c>
      <c r="D5" s="763" t="s">
        <v>406</v>
      </c>
      <c r="E5" s="763" t="s">
        <v>400</v>
      </c>
      <c r="F5" s="763" t="s">
        <v>398</v>
      </c>
      <c r="G5" s="763" t="s">
        <v>259</v>
      </c>
      <c r="H5" s="763" t="s">
        <v>412</v>
      </c>
      <c r="I5" s="763" t="s">
        <v>246</v>
      </c>
      <c r="J5" s="763" t="s">
        <v>413</v>
      </c>
      <c r="K5" s="763" t="s">
        <v>247</v>
      </c>
      <c r="L5" s="763" t="s">
        <v>248</v>
      </c>
      <c r="M5" s="763" t="s">
        <v>249</v>
      </c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 t="s">
        <v>265</v>
      </c>
      <c r="BD5" s="8"/>
    </row>
    <row r="6" spans="1:56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6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8"/>
    </row>
    <row r="7" spans="1:56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8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8"/>
    </row>
    <row r="8" spans="1:56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6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</row>
    <row r="9" spans="1:56" x14ac:dyDescent="0.2">
      <c r="A9" s="209" t="s">
        <v>71</v>
      </c>
      <c r="B9" s="222" t="s">
        <v>14</v>
      </c>
      <c r="C9" s="222" t="s">
        <v>14</v>
      </c>
      <c r="D9" s="222">
        <v>85.589935302699999</v>
      </c>
      <c r="E9" s="222">
        <v>73.7550010681</v>
      </c>
      <c r="F9" s="222" t="s">
        <v>14</v>
      </c>
      <c r="G9" s="222" t="s">
        <v>14</v>
      </c>
      <c r="H9" s="222" t="s">
        <v>14</v>
      </c>
      <c r="I9" s="222" t="s">
        <v>14</v>
      </c>
      <c r="J9" s="222" t="s">
        <v>14</v>
      </c>
      <c r="K9" s="211">
        <v>159.34493637080001</v>
      </c>
      <c r="L9" s="222">
        <v>159.34493637084961</v>
      </c>
      <c r="M9" s="222">
        <v>24.875741481781006</v>
      </c>
    </row>
    <row r="10" spans="1:56" x14ac:dyDescent="0.2">
      <c r="A10" s="209" t="s">
        <v>82</v>
      </c>
      <c r="B10" s="222" t="s">
        <v>14</v>
      </c>
      <c r="C10" s="222" t="s">
        <v>14</v>
      </c>
      <c r="D10" s="222" t="s">
        <v>14</v>
      </c>
      <c r="E10" s="222">
        <v>44.3800010681</v>
      </c>
      <c r="F10" s="222" t="s">
        <v>14</v>
      </c>
      <c r="G10" s="222" t="s">
        <v>14</v>
      </c>
      <c r="H10" s="222" t="s">
        <v>14</v>
      </c>
      <c r="I10" s="222" t="s">
        <v>14</v>
      </c>
      <c r="J10" s="222" t="s">
        <v>14</v>
      </c>
      <c r="K10" s="211">
        <v>44.3800010681</v>
      </c>
      <c r="L10" s="222">
        <v>44.380001068115234</v>
      </c>
      <c r="M10" s="222">
        <v>6.6569995880126953</v>
      </c>
    </row>
    <row r="11" spans="1:56" x14ac:dyDescent="0.2">
      <c r="A11" s="209" t="s">
        <v>84</v>
      </c>
      <c r="B11" s="222" t="s">
        <v>14</v>
      </c>
      <c r="C11" s="222" t="s">
        <v>14</v>
      </c>
      <c r="D11" s="222" t="s">
        <v>14</v>
      </c>
      <c r="E11" s="222">
        <v>18.9762496948</v>
      </c>
      <c r="F11" s="222" t="s">
        <v>14</v>
      </c>
      <c r="G11" s="222" t="s">
        <v>14</v>
      </c>
      <c r="H11" s="222" t="s">
        <v>14</v>
      </c>
      <c r="I11" s="222" t="s">
        <v>14</v>
      </c>
      <c r="J11" s="222" t="s">
        <v>14</v>
      </c>
      <c r="K11" s="211">
        <v>18.9762496948</v>
      </c>
      <c r="L11" s="222">
        <v>18.976249694824219</v>
      </c>
      <c r="M11" s="222">
        <v>3.6624164581298828</v>
      </c>
    </row>
    <row r="12" spans="1:56" x14ac:dyDescent="0.2">
      <c r="A12" s="209" t="s">
        <v>100</v>
      </c>
      <c r="B12" s="222" t="s">
        <v>14</v>
      </c>
      <c r="C12" s="222" t="s">
        <v>14</v>
      </c>
      <c r="D12" s="222" t="s">
        <v>14</v>
      </c>
      <c r="E12" s="222">
        <v>42.491401672400002</v>
      </c>
      <c r="F12" s="222" t="s">
        <v>14</v>
      </c>
      <c r="G12" s="222" t="s">
        <v>14</v>
      </c>
      <c r="H12" s="222" t="s">
        <v>14</v>
      </c>
      <c r="I12" s="222" t="s">
        <v>14</v>
      </c>
      <c r="J12" s="222" t="s">
        <v>14</v>
      </c>
      <c r="K12" s="211">
        <v>42.491401672400002</v>
      </c>
      <c r="L12" s="222">
        <v>42.491401672363281</v>
      </c>
      <c r="M12" s="222">
        <v>3.9835669994354248</v>
      </c>
    </row>
    <row r="13" spans="1:56" x14ac:dyDescent="0.2">
      <c r="A13" s="209" t="s">
        <v>113</v>
      </c>
      <c r="B13" s="222" t="s">
        <v>14</v>
      </c>
      <c r="C13" s="222" t="s">
        <v>14</v>
      </c>
      <c r="D13" s="222">
        <v>63.450000762899997</v>
      </c>
      <c r="E13" s="222" t="s">
        <v>14</v>
      </c>
      <c r="F13" s="222" t="s">
        <v>14</v>
      </c>
      <c r="G13" s="222" t="s">
        <v>14</v>
      </c>
      <c r="H13" s="222" t="s">
        <v>14</v>
      </c>
      <c r="I13" s="222" t="s">
        <v>14</v>
      </c>
      <c r="J13" s="222" t="s">
        <v>14</v>
      </c>
      <c r="K13" s="211">
        <v>63.450000762899997</v>
      </c>
      <c r="L13" s="222">
        <v>63.450000762939453</v>
      </c>
      <c r="M13" s="222">
        <v>11.103750228881836</v>
      </c>
    </row>
    <row r="14" spans="1:56" x14ac:dyDescent="0.2">
      <c r="A14" s="209" t="s">
        <v>124</v>
      </c>
      <c r="B14" s="222" t="s">
        <v>14</v>
      </c>
      <c r="C14" s="222" t="s">
        <v>14</v>
      </c>
      <c r="D14" s="222" t="s">
        <v>14</v>
      </c>
      <c r="E14" s="222">
        <v>206.2312507629</v>
      </c>
      <c r="F14" s="222" t="s">
        <v>14</v>
      </c>
      <c r="G14" s="222" t="s">
        <v>14</v>
      </c>
      <c r="H14" s="222" t="s">
        <v>14</v>
      </c>
      <c r="I14" s="222" t="s">
        <v>14</v>
      </c>
      <c r="J14" s="222" t="s">
        <v>14</v>
      </c>
      <c r="K14" s="211">
        <v>206.2312507629</v>
      </c>
      <c r="L14" s="222">
        <v>206.23125076293945</v>
      </c>
      <c r="M14" s="222">
        <v>8.7367501258850098</v>
      </c>
    </row>
    <row r="15" spans="1:56" x14ac:dyDescent="0.2">
      <c r="A15" s="209" t="s">
        <v>128</v>
      </c>
      <c r="B15" s="222" t="s">
        <v>14</v>
      </c>
      <c r="C15" s="222" t="s">
        <v>14</v>
      </c>
      <c r="D15" s="222">
        <v>276.62987136840002</v>
      </c>
      <c r="E15" s="222">
        <v>453.70331382749998</v>
      </c>
      <c r="F15" s="222" t="s">
        <v>14</v>
      </c>
      <c r="G15" s="222" t="s">
        <v>14</v>
      </c>
      <c r="H15" s="222" t="s">
        <v>14</v>
      </c>
      <c r="I15" s="222" t="s">
        <v>14</v>
      </c>
      <c r="J15" s="222" t="s">
        <v>14</v>
      </c>
      <c r="K15" s="211">
        <v>730.3331851959</v>
      </c>
      <c r="L15" s="222">
        <v>555.98324775695801</v>
      </c>
      <c r="M15" s="222">
        <v>76.714244604110718</v>
      </c>
    </row>
    <row r="16" spans="1:56" x14ac:dyDescent="0.2">
      <c r="A16" s="209" t="s">
        <v>131</v>
      </c>
      <c r="B16" s="222" t="s">
        <v>14</v>
      </c>
      <c r="C16" s="222" t="s">
        <v>14</v>
      </c>
      <c r="D16" s="222">
        <v>42</v>
      </c>
      <c r="E16" s="222">
        <v>42.491401672400002</v>
      </c>
      <c r="F16" s="222" t="s">
        <v>14</v>
      </c>
      <c r="G16" s="222" t="s">
        <v>14</v>
      </c>
      <c r="H16" s="222" t="s">
        <v>14</v>
      </c>
      <c r="I16" s="222" t="s">
        <v>14</v>
      </c>
      <c r="J16" s="222" t="s">
        <v>14</v>
      </c>
      <c r="K16" s="211">
        <v>84.491401672400002</v>
      </c>
      <c r="L16" s="222">
        <v>84.491401672363281</v>
      </c>
      <c r="M16" s="222">
        <v>10.348968029022217</v>
      </c>
    </row>
    <row r="17" spans="1:56" x14ac:dyDescent="0.2">
      <c r="A17" s="209" t="s">
        <v>134</v>
      </c>
      <c r="B17" s="222" t="s">
        <v>14</v>
      </c>
      <c r="C17" s="222" t="s">
        <v>14</v>
      </c>
      <c r="D17" s="222">
        <v>85.589935302699999</v>
      </c>
      <c r="E17" s="222">
        <v>192.69331169130001</v>
      </c>
      <c r="F17" s="222" t="s">
        <v>14</v>
      </c>
      <c r="G17" s="222" t="s">
        <v>14</v>
      </c>
      <c r="H17" s="222" t="s">
        <v>14</v>
      </c>
      <c r="I17" s="222" t="s">
        <v>14</v>
      </c>
      <c r="J17" s="222" t="s">
        <v>14</v>
      </c>
      <c r="K17" s="211">
        <v>278.28324699400002</v>
      </c>
      <c r="L17" s="222">
        <v>278.28324699401855</v>
      </c>
      <c r="M17" s="222">
        <v>40.119020700454712</v>
      </c>
    </row>
    <row r="18" spans="1:56" x14ac:dyDescent="0.2">
      <c r="A18" s="209" t="s">
        <v>136</v>
      </c>
      <c r="B18" s="222" t="s">
        <v>14</v>
      </c>
      <c r="C18" s="222" t="s">
        <v>14</v>
      </c>
      <c r="D18" s="222">
        <v>63.450000762899997</v>
      </c>
      <c r="E18" s="222" t="s">
        <v>14</v>
      </c>
      <c r="F18" s="222" t="s">
        <v>14</v>
      </c>
      <c r="G18" s="222" t="s">
        <v>14</v>
      </c>
      <c r="H18" s="222" t="s">
        <v>14</v>
      </c>
      <c r="I18" s="222" t="s">
        <v>14</v>
      </c>
      <c r="J18" s="222" t="s">
        <v>14</v>
      </c>
      <c r="K18" s="211">
        <v>63.450000762899997</v>
      </c>
      <c r="L18" s="222">
        <v>63.450000762939453</v>
      </c>
      <c r="M18" s="222">
        <v>72.967498779296875</v>
      </c>
    </row>
    <row r="19" spans="1:56" s="257" customFormat="1" ht="3.75" customHeight="1" x14ac:dyDescent="0.2">
      <c r="A19" s="212"/>
      <c r="B19" s="213"/>
      <c r="C19" s="213"/>
      <c r="D19" s="213"/>
      <c r="E19" s="213"/>
      <c r="F19" s="213"/>
      <c r="G19" s="213"/>
      <c r="H19" s="213"/>
      <c r="I19" s="213"/>
      <c r="J19" s="213"/>
      <c r="K19" s="214"/>
      <c r="L19" s="213"/>
      <c r="M19" s="213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</row>
    <row r="20" spans="1:56" s="257" customFormat="1" ht="15" customHeight="1" x14ac:dyDescent="0.2">
      <c r="A20" s="764" t="s">
        <v>137</v>
      </c>
      <c r="B20" s="765" t="s">
        <v>14</v>
      </c>
      <c r="C20" s="765" t="s">
        <v>14</v>
      </c>
      <c r="D20" s="765">
        <v>616.70974349959999</v>
      </c>
      <c r="E20" s="765">
        <v>1074.7219314575</v>
      </c>
      <c r="F20" s="765" t="s">
        <v>14</v>
      </c>
      <c r="G20" s="765" t="s">
        <v>14</v>
      </c>
      <c r="H20" s="765" t="s">
        <v>14</v>
      </c>
      <c r="I20" s="765" t="s">
        <v>14</v>
      </c>
      <c r="J20" s="765" t="s">
        <v>14</v>
      </c>
      <c r="K20" s="765">
        <v>1691.4316749570999</v>
      </c>
      <c r="L20" s="765" t="s">
        <v>14</v>
      </c>
      <c r="M20" s="765">
        <v>259.16895699501038</v>
      </c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</row>
    <row r="21" spans="1:56" s="257" customFormat="1" ht="6" customHeight="1" x14ac:dyDescent="0.2">
      <c r="A21" s="212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6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</row>
    <row r="22" spans="1:56" s="259" customFormat="1" ht="19.5" customHeight="1" x14ac:dyDescent="0.3">
      <c r="A22" s="852" t="s">
        <v>250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</row>
    <row r="23" spans="1:56" s="261" customFormat="1" ht="3.75" customHeight="1" x14ac:dyDescent="0.2">
      <c r="A23" s="26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1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</row>
    <row r="24" spans="1:56" x14ac:dyDescent="0.2">
      <c r="A24" s="209" t="s">
        <v>140</v>
      </c>
      <c r="B24" s="222" t="s">
        <v>14</v>
      </c>
      <c r="C24" s="222" t="s">
        <v>14</v>
      </c>
      <c r="D24" s="222" t="s">
        <v>14</v>
      </c>
      <c r="E24" s="222" t="s">
        <v>14</v>
      </c>
      <c r="F24" s="222">
        <v>21.245700836200001</v>
      </c>
      <c r="G24" s="222" t="s">
        <v>14</v>
      </c>
      <c r="H24" s="222" t="s">
        <v>14</v>
      </c>
      <c r="I24" s="222" t="s">
        <v>14</v>
      </c>
      <c r="J24" s="222" t="s">
        <v>14</v>
      </c>
      <c r="K24" s="211">
        <v>21.245700836200001</v>
      </c>
      <c r="L24" s="222">
        <v>21.245700836181641</v>
      </c>
      <c r="M24" s="222">
        <v>18.286386489868164</v>
      </c>
    </row>
    <row r="25" spans="1:56" x14ac:dyDescent="0.2">
      <c r="A25" s="209" t="s">
        <v>152</v>
      </c>
      <c r="B25" s="222" t="s">
        <v>14</v>
      </c>
      <c r="C25" s="222" t="s">
        <v>14</v>
      </c>
      <c r="D25" s="222" t="s">
        <v>14</v>
      </c>
      <c r="E25" s="222" t="s">
        <v>14</v>
      </c>
      <c r="F25" s="222">
        <v>161.8512496948</v>
      </c>
      <c r="G25" s="222" t="s">
        <v>14</v>
      </c>
      <c r="H25" s="222" t="s">
        <v>14</v>
      </c>
      <c r="I25" s="222">
        <v>63.450000762899997</v>
      </c>
      <c r="J25" s="222" t="s">
        <v>14</v>
      </c>
      <c r="K25" s="211">
        <v>225.30125045779999</v>
      </c>
      <c r="L25" s="222">
        <v>225.30125045776367</v>
      </c>
      <c r="M25" s="222">
        <v>275.28156089782715</v>
      </c>
    </row>
    <row r="26" spans="1:56" x14ac:dyDescent="0.2">
      <c r="A26" s="209" t="s">
        <v>166</v>
      </c>
      <c r="B26" s="222" t="s">
        <v>14</v>
      </c>
      <c r="C26" s="222">
        <v>388.98596382139999</v>
      </c>
      <c r="D26" s="222" t="s">
        <v>14</v>
      </c>
      <c r="E26" s="222" t="s">
        <v>14</v>
      </c>
      <c r="F26" s="222">
        <v>18.9762496948</v>
      </c>
      <c r="G26" s="222" t="s">
        <v>14</v>
      </c>
      <c r="H26" s="222">
        <v>63.450000762899997</v>
      </c>
      <c r="I26" s="222" t="s">
        <v>14</v>
      </c>
      <c r="J26" s="222" t="s">
        <v>14</v>
      </c>
      <c r="K26" s="211">
        <v>471.41221427919999</v>
      </c>
      <c r="L26" s="222">
        <v>388.98596382141113</v>
      </c>
      <c r="M26" s="222">
        <v>568.75595664978027</v>
      </c>
    </row>
    <row r="27" spans="1:56" x14ac:dyDescent="0.2">
      <c r="A27" s="209" t="s">
        <v>167</v>
      </c>
      <c r="B27" s="222" t="s">
        <v>14</v>
      </c>
      <c r="C27" s="222" t="s">
        <v>14</v>
      </c>
      <c r="D27" s="222" t="s">
        <v>14</v>
      </c>
      <c r="E27" s="222" t="s">
        <v>14</v>
      </c>
      <c r="F27" s="222">
        <v>44.3800010681</v>
      </c>
      <c r="G27" s="222" t="s">
        <v>14</v>
      </c>
      <c r="H27" s="222" t="s">
        <v>14</v>
      </c>
      <c r="I27" s="222" t="s">
        <v>14</v>
      </c>
      <c r="J27" s="222" t="s">
        <v>14</v>
      </c>
      <c r="K27" s="211">
        <v>44.3800010681</v>
      </c>
      <c r="L27" s="222">
        <v>44.380001068115234</v>
      </c>
      <c r="M27" s="222">
        <v>34.838302612304688</v>
      </c>
    </row>
    <row r="28" spans="1:56" x14ac:dyDescent="0.2">
      <c r="A28" s="209" t="s">
        <v>172</v>
      </c>
      <c r="B28" s="222" t="s">
        <v>14</v>
      </c>
      <c r="C28" s="222" t="s">
        <v>14</v>
      </c>
      <c r="D28" s="222" t="s">
        <v>14</v>
      </c>
      <c r="E28" s="222" t="s">
        <v>14</v>
      </c>
      <c r="F28" s="222">
        <v>85.589935302699999</v>
      </c>
      <c r="G28" s="222" t="s">
        <v>14</v>
      </c>
      <c r="H28" s="222" t="s">
        <v>14</v>
      </c>
      <c r="I28" s="222">
        <v>42.491401672400002</v>
      </c>
      <c r="J28" s="222" t="s">
        <v>14</v>
      </c>
      <c r="K28" s="211">
        <v>128.08133697509999</v>
      </c>
      <c r="L28" s="222">
        <v>128.08133697509766</v>
      </c>
      <c r="M28" s="222">
        <v>76.788089752197266</v>
      </c>
    </row>
    <row r="29" spans="1:56" x14ac:dyDescent="0.2">
      <c r="A29" s="209" t="s">
        <v>173</v>
      </c>
      <c r="B29" s="222">
        <v>42</v>
      </c>
      <c r="C29" s="222" t="s">
        <v>14</v>
      </c>
      <c r="D29" s="222" t="s">
        <v>14</v>
      </c>
      <c r="E29" s="222" t="s">
        <v>14</v>
      </c>
      <c r="F29" s="222" t="s">
        <v>14</v>
      </c>
      <c r="G29" s="222" t="s">
        <v>14</v>
      </c>
      <c r="H29" s="222" t="s">
        <v>14</v>
      </c>
      <c r="I29" s="222" t="s">
        <v>14</v>
      </c>
      <c r="J29" s="222" t="s">
        <v>14</v>
      </c>
      <c r="K29" s="211">
        <v>42</v>
      </c>
      <c r="L29" s="222">
        <v>42</v>
      </c>
      <c r="M29" s="222">
        <v>26.25</v>
      </c>
    </row>
    <row r="30" spans="1:56" x14ac:dyDescent="0.2">
      <c r="A30" s="209" t="s">
        <v>181</v>
      </c>
      <c r="B30" s="222" t="s">
        <v>14</v>
      </c>
      <c r="C30" s="222" t="s">
        <v>14</v>
      </c>
      <c r="D30" s="222" t="s">
        <v>14</v>
      </c>
      <c r="E30" s="222" t="s">
        <v>14</v>
      </c>
      <c r="F30" s="222">
        <v>191.2262496948</v>
      </c>
      <c r="G30" s="222" t="s">
        <v>14</v>
      </c>
      <c r="H30" s="222" t="s">
        <v>14</v>
      </c>
      <c r="I30" s="222">
        <v>42.491401672400002</v>
      </c>
      <c r="J30" s="222">
        <v>42</v>
      </c>
      <c r="K30" s="211">
        <v>275.71765136720001</v>
      </c>
      <c r="L30" s="222">
        <v>275.7176513671875</v>
      </c>
      <c r="M30" s="222">
        <v>26.189671516418457</v>
      </c>
    </row>
    <row r="31" spans="1:56" x14ac:dyDescent="0.2">
      <c r="A31" s="209" t="s">
        <v>182</v>
      </c>
      <c r="B31" s="222" t="s">
        <v>14</v>
      </c>
      <c r="C31" s="222" t="s">
        <v>14</v>
      </c>
      <c r="D31" s="222" t="s">
        <v>14</v>
      </c>
      <c r="E31" s="222" t="s">
        <v>14</v>
      </c>
      <c r="F31" s="222">
        <v>280.5086364746</v>
      </c>
      <c r="G31" s="222">
        <v>42</v>
      </c>
      <c r="H31" s="222" t="s">
        <v>14</v>
      </c>
      <c r="I31" s="222" t="s">
        <v>14</v>
      </c>
      <c r="J31" s="222" t="s">
        <v>14</v>
      </c>
      <c r="K31" s="211">
        <v>322.5086364746</v>
      </c>
      <c r="L31" s="222">
        <v>322.50863647460938</v>
      </c>
      <c r="M31" s="222">
        <v>247.51256942749023</v>
      </c>
    </row>
    <row r="32" spans="1:56" s="257" customFormat="1" ht="3.75" customHeight="1" x14ac:dyDescent="0.2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14"/>
      <c r="L32" s="213"/>
      <c r="M32" s="213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</row>
    <row r="33" spans="1:56" s="257" customFormat="1" ht="15" customHeight="1" x14ac:dyDescent="0.2">
      <c r="A33" s="764" t="s">
        <v>188</v>
      </c>
      <c r="B33" s="765">
        <v>42</v>
      </c>
      <c r="C33" s="765">
        <v>388.98596382139999</v>
      </c>
      <c r="D33" s="765" t="s">
        <v>14</v>
      </c>
      <c r="E33" s="765" t="s">
        <v>14</v>
      </c>
      <c r="F33" s="765">
        <v>803.77802276600005</v>
      </c>
      <c r="G33" s="765">
        <v>42</v>
      </c>
      <c r="H33" s="765">
        <v>63.450000762899997</v>
      </c>
      <c r="I33" s="765">
        <v>148.43280410770001</v>
      </c>
      <c r="J33" s="765">
        <v>42</v>
      </c>
      <c r="K33" s="765">
        <v>1530.6467914581999</v>
      </c>
      <c r="L33" s="765" t="s">
        <v>14</v>
      </c>
      <c r="M33" s="765">
        <v>1273.9025373458862</v>
      </c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</row>
    <row r="34" spans="1:56" s="255" customFormat="1" x14ac:dyDescent="0.2"/>
    <row r="35" spans="1:56" s="255" customFormat="1" x14ac:dyDescent="0.2"/>
    <row r="36" spans="1:56" s="255" customFormat="1" x14ac:dyDescent="0.2"/>
    <row r="37" spans="1:56" s="255" customFormat="1" x14ac:dyDescent="0.2"/>
    <row r="38" spans="1:56" s="255" customFormat="1" x14ac:dyDescent="0.2"/>
    <row r="39" spans="1:56" s="255" customFormat="1" x14ac:dyDescent="0.2"/>
    <row r="40" spans="1:56" s="255" customFormat="1" x14ac:dyDescent="0.2"/>
    <row r="41" spans="1:56" s="255" customFormat="1" x14ac:dyDescent="0.2"/>
    <row r="42" spans="1:56" s="255" customFormat="1" x14ac:dyDescent="0.2"/>
    <row r="43" spans="1:56" s="255" customFormat="1" x14ac:dyDescent="0.2"/>
    <row r="44" spans="1:56" s="255" customFormat="1" x14ac:dyDescent="0.2"/>
    <row r="45" spans="1:56" s="255" customFormat="1" x14ac:dyDescent="0.2"/>
    <row r="46" spans="1:56" s="255" customFormat="1" x14ac:dyDescent="0.2"/>
    <row r="47" spans="1:56" s="255" customFormat="1" x14ac:dyDescent="0.2"/>
    <row r="48" spans="1:56" s="255" customFormat="1" x14ac:dyDescent="0.2"/>
    <row r="49" s="255" customFormat="1" x14ac:dyDescent="0.2"/>
    <row r="50" s="255" customFormat="1" x14ac:dyDescent="0.2"/>
    <row r="51" s="255" customFormat="1" x14ac:dyDescent="0.2"/>
    <row r="52" s="255" customFormat="1" x14ac:dyDescent="0.2"/>
    <row r="53" s="255" customFormat="1" x14ac:dyDescent="0.2"/>
    <row r="54" s="255" customFormat="1" x14ac:dyDescent="0.2"/>
    <row r="55" s="255" customFormat="1" x14ac:dyDescent="0.2"/>
    <row r="56" s="255" customFormat="1" x14ac:dyDescent="0.2"/>
    <row r="57" s="255" customFormat="1" x14ac:dyDescent="0.2"/>
    <row r="58" s="255" customFormat="1" x14ac:dyDescent="0.2"/>
    <row r="59" s="255" customFormat="1" x14ac:dyDescent="0.2"/>
    <row r="60" s="255" customFormat="1" x14ac:dyDescent="0.2"/>
    <row r="61" s="255" customFormat="1" x14ac:dyDescent="0.2"/>
    <row r="62" s="255" customFormat="1" x14ac:dyDescent="0.2"/>
    <row r="63" s="255" customFormat="1" x14ac:dyDescent="0.2"/>
    <row r="64" s="255" customFormat="1" x14ac:dyDescent="0.2"/>
    <row r="65" s="255" customFormat="1" x14ac:dyDescent="0.2"/>
    <row r="66" s="255" customFormat="1" x14ac:dyDescent="0.2"/>
    <row r="67" s="255" customFormat="1" x14ac:dyDescent="0.2"/>
    <row r="68" s="255" customFormat="1" x14ac:dyDescent="0.2"/>
    <row r="69" s="255" customFormat="1" x14ac:dyDescent="0.2"/>
    <row r="70" s="255" customFormat="1" x14ac:dyDescent="0.2"/>
    <row r="71" s="255" customFormat="1" x14ac:dyDescent="0.2"/>
    <row r="72" s="255" customFormat="1" x14ac:dyDescent="0.2"/>
    <row r="73" s="255" customFormat="1" x14ac:dyDescent="0.2"/>
    <row r="74" s="255" customFormat="1" x14ac:dyDescent="0.2"/>
    <row r="75" s="255" customFormat="1" x14ac:dyDescent="0.2"/>
    <row r="76" s="255" customFormat="1" x14ac:dyDescent="0.2"/>
    <row r="77" s="255" customFormat="1" x14ac:dyDescent="0.2"/>
    <row r="78" s="255" customFormat="1" x14ac:dyDescent="0.2"/>
    <row r="79" s="255" customFormat="1" x14ac:dyDescent="0.2"/>
    <row r="80" s="255" customFormat="1" x14ac:dyDescent="0.2"/>
    <row r="81" s="255" customFormat="1" x14ac:dyDescent="0.2"/>
    <row r="82" s="255" customFormat="1" x14ac:dyDescent="0.2"/>
    <row r="83" s="255" customFormat="1" x14ac:dyDescent="0.2"/>
    <row r="84" s="255" customFormat="1" x14ac:dyDescent="0.2"/>
    <row r="85" s="255" customFormat="1" x14ac:dyDescent="0.2"/>
    <row r="86" s="255" customFormat="1" x14ac:dyDescent="0.2"/>
    <row r="87" s="255" customFormat="1" x14ac:dyDescent="0.2"/>
  </sheetData>
  <mergeCells count="1">
    <mergeCell ref="B3:J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0.59999389629810485"/>
  </sheetPr>
  <dimension ref="A1:AZ109"/>
  <sheetViews>
    <sheetView showGridLines="0" workbookViewId="0">
      <selection activeCell="K1" sqref="K1"/>
    </sheetView>
  </sheetViews>
  <sheetFormatPr defaultRowHeight="12.75" x14ac:dyDescent="0.2"/>
  <cols>
    <col min="1" max="1" width="36.7109375" style="256" customWidth="1"/>
    <col min="2" max="2" width="8" style="256" bestFit="1" customWidth="1"/>
    <col min="3" max="3" width="12.140625" style="256" bestFit="1" customWidth="1"/>
    <col min="4" max="4" width="9.28515625" style="256" bestFit="1" customWidth="1"/>
    <col min="5" max="5" width="9.42578125" style="256" bestFit="1" customWidth="1"/>
    <col min="6" max="6" width="4.85546875" style="256" bestFit="1" customWidth="1"/>
    <col min="7" max="7" width="11.28515625" style="256" bestFit="1" customWidth="1"/>
    <col min="8" max="8" width="11.140625" style="256" bestFit="1" customWidth="1"/>
    <col min="9" max="9" width="10" style="256" bestFit="1" customWidth="1"/>
    <col min="10" max="10" width="2.140625" style="255" customWidth="1"/>
    <col min="11" max="52" width="12.7109375" style="255" customWidth="1"/>
    <col min="53" max="56" width="12.7109375" style="256" customWidth="1"/>
    <col min="57" max="16384" width="9.140625" style="256"/>
  </cols>
  <sheetData>
    <row r="1" spans="1:52" s="248" customFormat="1" ht="15" customHeight="1" x14ac:dyDescent="0.25">
      <c r="A1" s="193" t="s">
        <v>543</v>
      </c>
    </row>
    <row r="2" spans="1:52" s="249" customFormat="1" ht="15" customHeight="1" x14ac:dyDescent="0.25">
      <c r="A2" s="195"/>
    </row>
    <row r="3" spans="1:52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250"/>
      <c r="H3" s="250"/>
      <c r="I3" s="251"/>
    </row>
    <row r="4" spans="1:52" s="249" customFormat="1" ht="6" customHeight="1" x14ac:dyDescent="0.25">
      <c r="A4" s="199"/>
      <c r="B4" s="252"/>
      <c r="C4" s="252"/>
      <c r="D4" s="252"/>
      <c r="E4" s="252"/>
      <c r="F4" s="252"/>
      <c r="G4" s="253"/>
      <c r="H4" s="253"/>
      <c r="I4" s="254"/>
    </row>
    <row r="5" spans="1:52" s="38" customFormat="1" ht="36" customHeight="1" thickBot="1" x14ac:dyDescent="0.25">
      <c r="A5" s="762" t="s">
        <v>243</v>
      </c>
      <c r="B5" s="763" t="s">
        <v>266</v>
      </c>
      <c r="C5" s="763" t="s">
        <v>402</v>
      </c>
      <c r="D5" s="763" t="s">
        <v>403</v>
      </c>
      <c r="E5" s="763" t="s">
        <v>399</v>
      </c>
      <c r="F5" s="763" t="s">
        <v>261</v>
      </c>
      <c r="G5" s="763" t="s">
        <v>247</v>
      </c>
      <c r="H5" s="763" t="s">
        <v>248</v>
      </c>
      <c r="I5" s="763" t="s">
        <v>249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 t="s">
        <v>265</v>
      </c>
      <c r="AZ5" s="8"/>
    </row>
    <row r="6" spans="1:52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6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8"/>
    </row>
    <row r="7" spans="1:52" s="259" customFormat="1" ht="19.5" customHeight="1" x14ac:dyDescent="0.3">
      <c r="A7" s="852" t="s">
        <v>54</v>
      </c>
      <c r="B7" s="217"/>
      <c r="C7" s="217"/>
      <c r="D7" s="217"/>
      <c r="E7" s="217"/>
      <c r="F7" s="217"/>
      <c r="G7" s="217"/>
      <c r="H7" s="217"/>
      <c r="I7" s="21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</row>
    <row r="8" spans="1:52" s="261" customFormat="1" ht="3.75" customHeight="1" x14ac:dyDescent="0.2">
      <c r="A8" s="260"/>
      <c r="B8" s="220"/>
      <c r="C8" s="220"/>
      <c r="D8" s="220"/>
      <c r="E8" s="220"/>
      <c r="F8" s="220"/>
      <c r="G8" s="220"/>
      <c r="H8" s="220"/>
      <c r="I8" s="221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</row>
    <row r="9" spans="1:52" x14ac:dyDescent="0.2">
      <c r="A9" s="209" t="s">
        <v>192</v>
      </c>
      <c r="B9" s="222" t="s">
        <v>14</v>
      </c>
      <c r="C9" s="222">
        <v>44.3800010681</v>
      </c>
      <c r="D9" s="222" t="s">
        <v>14</v>
      </c>
      <c r="E9" s="222" t="s">
        <v>14</v>
      </c>
      <c r="F9" s="222" t="s">
        <v>14</v>
      </c>
      <c r="G9" s="211">
        <v>44.3800010681</v>
      </c>
      <c r="H9" s="222">
        <v>44.380001068115234</v>
      </c>
      <c r="I9" s="222" t="s">
        <v>64</v>
      </c>
    </row>
    <row r="10" spans="1:52" s="257" customFormat="1" ht="3.75" customHeight="1" x14ac:dyDescent="0.2">
      <c r="A10" s="212"/>
      <c r="B10" s="213"/>
      <c r="C10" s="213"/>
      <c r="D10" s="213"/>
      <c r="E10" s="213"/>
      <c r="F10" s="213"/>
      <c r="G10" s="214"/>
      <c r="H10" s="213"/>
      <c r="I10" s="213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</row>
    <row r="11" spans="1:52" s="257" customFormat="1" ht="15" customHeight="1" x14ac:dyDescent="0.2">
      <c r="A11" s="764" t="s">
        <v>194</v>
      </c>
      <c r="B11" s="765" t="s">
        <v>14</v>
      </c>
      <c r="C11" s="765">
        <v>44.3800010681</v>
      </c>
      <c r="D11" s="765" t="s">
        <v>14</v>
      </c>
      <c r="E11" s="765" t="s">
        <v>14</v>
      </c>
      <c r="F11" s="765" t="s">
        <v>14</v>
      </c>
      <c r="G11" s="765">
        <v>44.3800010681</v>
      </c>
      <c r="H11" s="765" t="s">
        <v>14</v>
      </c>
      <c r="I11" s="765" t="s">
        <v>64</v>
      </c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</row>
    <row r="12" spans="1:52" s="257" customFormat="1" ht="6" customHeight="1" x14ac:dyDescent="0.2">
      <c r="A12" s="212"/>
      <c r="B12" s="215"/>
      <c r="C12" s="215"/>
      <c r="D12" s="215"/>
      <c r="E12" s="215"/>
      <c r="F12" s="215"/>
      <c r="G12" s="215"/>
      <c r="H12" s="215"/>
      <c r="I12" s="216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</row>
    <row r="13" spans="1:52" s="259" customFormat="1" ht="19.5" customHeight="1" x14ac:dyDescent="0.3">
      <c r="A13" s="852" t="s">
        <v>252</v>
      </c>
      <c r="B13" s="217"/>
      <c r="C13" s="217"/>
      <c r="D13" s="217"/>
      <c r="E13" s="217"/>
      <c r="F13" s="217"/>
      <c r="G13" s="217"/>
      <c r="H13" s="217"/>
      <c r="I13" s="21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</row>
    <row r="14" spans="1:52" s="261" customFormat="1" ht="3.75" customHeight="1" x14ac:dyDescent="0.2">
      <c r="A14" s="260"/>
      <c r="B14" s="220"/>
      <c r="C14" s="220"/>
      <c r="D14" s="220"/>
      <c r="E14" s="220"/>
      <c r="F14" s="220"/>
      <c r="G14" s="220"/>
      <c r="H14" s="220"/>
      <c r="I14" s="221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</row>
    <row r="15" spans="1:52" x14ac:dyDescent="0.2">
      <c r="A15" s="209" t="s">
        <v>200</v>
      </c>
      <c r="B15" s="222" t="s">
        <v>14</v>
      </c>
      <c r="C15" s="222" t="s">
        <v>14</v>
      </c>
      <c r="D15" s="222">
        <v>191.0399360657</v>
      </c>
      <c r="E15" s="222" t="s">
        <v>14</v>
      </c>
      <c r="F15" s="222" t="s">
        <v>14</v>
      </c>
      <c r="G15" s="211">
        <v>191.0399360657</v>
      </c>
      <c r="H15" s="222">
        <v>191.03993606567383</v>
      </c>
      <c r="I15" s="222">
        <v>54.986385345458984</v>
      </c>
    </row>
    <row r="16" spans="1:52" s="257" customFormat="1" ht="3.75" customHeight="1" x14ac:dyDescent="0.2">
      <c r="A16" s="212"/>
      <c r="B16" s="213"/>
      <c r="C16" s="213"/>
      <c r="D16" s="213"/>
      <c r="E16" s="213"/>
      <c r="F16" s="213"/>
      <c r="G16" s="214"/>
      <c r="H16" s="213"/>
      <c r="I16" s="213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</row>
    <row r="17" spans="1:52" s="257" customFormat="1" ht="15" customHeight="1" x14ac:dyDescent="0.2">
      <c r="A17" s="764" t="s">
        <v>204</v>
      </c>
      <c r="B17" s="765" t="s">
        <v>14</v>
      </c>
      <c r="C17" s="765" t="s">
        <v>14</v>
      </c>
      <c r="D17" s="765">
        <v>191.0399360657</v>
      </c>
      <c r="E17" s="765" t="s">
        <v>14</v>
      </c>
      <c r="F17" s="765" t="s">
        <v>14</v>
      </c>
      <c r="G17" s="765">
        <v>191.0399360657</v>
      </c>
      <c r="H17" s="765" t="s">
        <v>14</v>
      </c>
      <c r="I17" s="765">
        <v>54.986385345458984</v>
      </c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</row>
    <row r="18" spans="1:52" s="257" customFormat="1" ht="6" customHeight="1" x14ac:dyDescent="0.2">
      <c r="A18" s="212"/>
      <c r="B18" s="215"/>
      <c r="C18" s="215"/>
      <c r="D18" s="215"/>
      <c r="E18" s="215"/>
      <c r="F18" s="215"/>
      <c r="G18" s="215"/>
      <c r="H18" s="215"/>
      <c r="I18" s="216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</row>
    <row r="19" spans="1:52" s="259" customFormat="1" ht="19.5" customHeight="1" x14ac:dyDescent="0.3">
      <c r="A19" s="852" t="s">
        <v>55</v>
      </c>
      <c r="B19" s="217"/>
      <c r="C19" s="217"/>
      <c r="D19" s="217"/>
      <c r="E19" s="217"/>
      <c r="F19" s="217"/>
      <c r="G19" s="217"/>
      <c r="H19" s="217"/>
      <c r="I19" s="21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</row>
    <row r="20" spans="1:52" s="261" customFormat="1" ht="3.75" customHeight="1" x14ac:dyDescent="0.2">
      <c r="A20" s="260"/>
      <c r="B20" s="220"/>
      <c r="C20" s="220"/>
      <c r="D20" s="220"/>
      <c r="E20" s="220"/>
      <c r="F20" s="220"/>
      <c r="G20" s="220"/>
      <c r="H20" s="220"/>
      <c r="I20" s="221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</row>
    <row r="21" spans="1:52" x14ac:dyDescent="0.2">
      <c r="A21" s="209" t="s">
        <v>195</v>
      </c>
      <c r="B21" s="222" t="s">
        <v>14</v>
      </c>
      <c r="C21" s="222" t="s">
        <v>14</v>
      </c>
      <c r="D21" s="222" t="s">
        <v>14</v>
      </c>
      <c r="E21" s="222" t="s">
        <v>14</v>
      </c>
      <c r="F21" s="222">
        <v>197.39118576050001</v>
      </c>
      <c r="G21" s="211">
        <v>197.39118576050001</v>
      </c>
      <c r="H21" s="222">
        <v>197.39118576049805</v>
      </c>
      <c r="I21" s="222">
        <v>25.488961458206177</v>
      </c>
    </row>
    <row r="22" spans="1:52" s="257" customFormat="1" ht="3.75" customHeight="1" x14ac:dyDescent="0.2">
      <c r="A22" s="212"/>
      <c r="B22" s="213"/>
      <c r="C22" s="213"/>
      <c r="D22" s="213"/>
      <c r="E22" s="213"/>
      <c r="F22" s="213"/>
      <c r="G22" s="214"/>
      <c r="H22" s="213"/>
      <c r="I22" s="213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</row>
    <row r="23" spans="1:52" s="257" customFormat="1" ht="15" customHeight="1" x14ac:dyDescent="0.2">
      <c r="A23" s="764" t="s">
        <v>196</v>
      </c>
      <c r="B23" s="765" t="s">
        <v>14</v>
      </c>
      <c r="C23" s="765" t="s">
        <v>14</v>
      </c>
      <c r="D23" s="765" t="s">
        <v>14</v>
      </c>
      <c r="E23" s="765" t="s">
        <v>14</v>
      </c>
      <c r="F23" s="765">
        <v>197.39118576050001</v>
      </c>
      <c r="G23" s="765">
        <v>197.39118576050001</v>
      </c>
      <c r="H23" s="765" t="s">
        <v>14</v>
      </c>
      <c r="I23" s="765">
        <v>25.488961458206177</v>
      </c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</row>
    <row r="24" spans="1:52" s="257" customFormat="1" ht="6" customHeight="1" x14ac:dyDescent="0.2">
      <c r="A24" s="212"/>
      <c r="B24" s="215"/>
      <c r="C24" s="215"/>
      <c r="D24" s="215"/>
      <c r="E24" s="215"/>
      <c r="F24" s="215"/>
      <c r="G24" s="215"/>
      <c r="H24" s="215"/>
      <c r="I24" s="216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</row>
    <row r="25" spans="1:52" s="259" customFormat="1" ht="19.5" customHeight="1" x14ac:dyDescent="0.3">
      <c r="A25" s="852" t="s">
        <v>267</v>
      </c>
      <c r="B25" s="217"/>
      <c r="C25" s="217"/>
      <c r="D25" s="217"/>
      <c r="E25" s="217"/>
      <c r="F25" s="217"/>
      <c r="G25" s="217"/>
      <c r="H25" s="217"/>
      <c r="I25" s="21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</row>
    <row r="26" spans="1:52" s="261" customFormat="1" ht="3.75" customHeight="1" x14ac:dyDescent="0.2">
      <c r="A26" s="260"/>
      <c r="B26" s="220"/>
      <c r="C26" s="220"/>
      <c r="D26" s="220"/>
      <c r="E26" s="220"/>
      <c r="F26" s="220"/>
      <c r="G26" s="220"/>
      <c r="H26" s="220"/>
      <c r="I26" s="221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</row>
    <row r="27" spans="1:52" x14ac:dyDescent="0.2">
      <c r="A27" s="209" t="s">
        <v>207</v>
      </c>
      <c r="B27" s="222">
        <v>71.866401672400002</v>
      </c>
      <c r="C27" s="222" t="s">
        <v>14</v>
      </c>
      <c r="D27" s="222" t="s">
        <v>14</v>
      </c>
      <c r="E27" s="222" t="s">
        <v>14</v>
      </c>
      <c r="F27" s="222" t="s">
        <v>14</v>
      </c>
      <c r="G27" s="211">
        <v>71.866401672400002</v>
      </c>
      <c r="H27" s="222">
        <v>71.866401672363281</v>
      </c>
      <c r="I27" s="222">
        <v>61.086441040039063</v>
      </c>
    </row>
    <row r="28" spans="1:52" s="257" customFormat="1" ht="3.75" customHeight="1" x14ac:dyDescent="0.2">
      <c r="A28" s="212"/>
      <c r="B28" s="213"/>
      <c r="C28" s="213"/>
      <c r="D28" s="213"/>
      <c r="E28" s="213"/>
      <c r="F28" s="213"/>
      <c r="G28" s="214"/>
      <c r="H28" s="213"/>
      <c r="I28" s="213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</row>
    <row r="29" spans="1:52" s="257" customFormat="1" ht="15" customHeight="1" x14ac:dyDescent="0.2">
      <c r="A29" s="764" t="s">
        <v>268</v>
      </c>
      <c r="B29" s="765">
        <v>71.866401672400002</v>
      </c>
      <c r="C29" s="765" t="s">
        <v>14</v>
      </c>
      <c r="D29" s="765" t="s">
        <v>14</v>
      </c>
      <c r="E29" s="765" t="s">
        <v>14</v>
      </c>
      <c r="F29" s="765" t="s">
        <v>14</v>
      </c>
      <c r="G29" s="765">
        <v>71.866401672400002</v>
      </c>
      <c r="H29" s="765" t="s">
        <v>14</v>
      </c>
      <c r="I29" s="765">
        <v>61.086441040039063</v>
      </c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</row>
    <row r="30" spans="1:52" s="257" customFormat="1" ht="6" customHeight="1" x14ac:dyDescent="0.2">
      <c r="A30" s="212"/>
      <c r="B30" s="215"/>
      <c r="C30" s="215"/>
      <c r="D30" s="215"/>
      <c r="E30" s="215"/>
      <c r="F30" s="215"/>
      <c r="G30" s="215"/>
      <c r="H30" s="215"/>
      <c r="I30" s="216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</row>
    <row r="31" spans="1:52" s="259" customFormat="1" ht="19.5" customHeight="1" x14ac:dyDescent="0.3">
      <c r="A31" s="852" t="s">
        <v>58</v>
      </c>
      <c r="B31" s="217"/>
      <c r="C31" s="217"/>
      <c r="D31" s="217"/>
      <c r="E31" s="217"/>
      <c r="F31" s="217"/>
      <c r="G31" s="217"/>
      <c r="H31" s="217"/>
      <c r="I31" s="21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</row>
    <row r="32" spans="1:52" s="261" customFormat="1" ht="3.75" customHeight="1" x14ac:dyDescent="0.2">
      <c r="A32" s="260"/>
      <c r="B32" s="220"/>
      <c r="C32" s="220"/>
      <c r="D32" s="220"/>
      <c r="E32" s="220"/>
      <c r="F32" s="220"/>
      <c r="G32" s="220"/>
      <c r="H32" s="220"/>
      <c r="I32" s="221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</row>
    <row r="33" spans="1:52" x14ac:dyDescent="0.2">
      <c r="A33" s="209" t="s">
        <v>220</v>
      </c>
      <c r="B33" s="222" t="s">
        <v>14</v>
      </c>
      <c r="C33" s="222" t="s">
        <v>14</v>
      </c>
      <c r="D33" s="222" t="s">
        <v>14</v>
      </c>
      <c r="E33" s="222">
        <v>274.59424400329999</v>
      </c>
      <c r="F33" s="222" t="s">
        <v>14</v>
      </c>
      <c r="G33" s="211">
        <v>274.59424400329999</v>
      </c>
      <c r="H33" s="222">
        <v>274.5942440032959</v>
      </c>
      <c r="I33" s="222" t="s">
        <v>14</v>
      </c>
    </row>
    <row r="34" spans="1:52" s="257" customFormat="1" ht="3.75" customHeight="1" x14ac:dyDescent="0.2">
      <c r="A34" s="212"/>
      <c r="B34" s="213"/>
      <c r="C34" s="213"/>
      <c r="D34" s="213"/>
      <c r="E34" s="213"/>
      <c r="F34" s="213"/>
      <c r="G34" s="214"/>
      <c r="H34" s="213"/>
      <c r="I34" s="213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</row>
    <row r="35" spans="1:52" s="257" customFormat="1" ht="15" customHeight="1" x14ac:dyDescent="0.2">
      <c r="A35" s="764" t="s">
        <v>219</v>
      </c>
      <c r="B35" s="765" t="s">
        <v>14</v>
      </c>
      <c r="C35" s="765" t="s">
        <v>14</v>
      </c>
      <c r="D35" s="765" t="s">
        <v>14</v>
      </c>
      <c r="E35" s="765">
        <v>274.59424400329999</v>
      </c>
      <c r="F35" s="765" t="s">
        <v>14</v>
      </c>
      <c r="G35" s="765">
        <v>274.59424400329999</v>
      </c>
      <c r="H35" s="765" t="s">
        <v>14</v>
      </c>
      <c r="I35" s="765" t="s">
        <v>14</v>
      </c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</row>
    <row r="36" spans="1:52" s="257" customFormat="1" ht="6" customHeight="1" x14ac:dyDescent="0.2">
      <c r="A36" s="203"/>
      <c r="B36" s="262"/>
      <c r="C36" s="262"/>
      <c r="D36" s="262"/>
      <c r="E36" s="262"/>
      <c r="F36" s="262"/>
      <c r="G36" s="262"/>
      <c r="H36" s="262"/>
      <c r="I36" s="262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</row>
    <row r="37" spans="1:52" s="255" customFormat="1" x14ac:dyDescent="0.2">
      <c r="A37" s="167" t="s">
        <v>221</v>
      </c>
    </row>
    <row r="38" spans="1:52" s="255" customFormat="1" x14ac:dyDescent="0.2"/>
    <row r="39" spans="1:52" s="255" customFormat="1" x14ac:dyDescent="0.2"/>
    <row r="40" spans="1:52" s="255" customFormat="1" x14ac:dyDescent="0.2"/>
    <row r="41" spans="1:52" s="255" customFormat="1" x14ac:dyDescent="0.2"/>
    <row r="42" spans="1:52" s="255" customFormat="1" x14ac:dyDescent="0.2"/>
    <row r="43" spans="1:52" s="255" customFormat="1" x14ac:dyDescent="0.2"/>
    <row r="44" spans="1:52" s="255" customFormat="1" x14ac:dyDescent="0.2"/>
    <row r="45" spans="1:52" s="255" customFormat="1" x14ac:dyDescent="0.2"/>
    <row r="46" spans="1:52" s="255" customFormat="1" x14ac:dyDescent="0.2"/>
    <row r="47" spans="1:52" s="255" customFormat="1" x14ac:dyDescent="0.2"/>
    <row r="48" spans="1:52" s="255" customFormat="1" x14ac:dyDescent="0.2"/>
    <row r="49" s="255" customFormat="1" x14ac:dyDescent="0.2"/>
    <row r="50" s="255" customFormat="1" x14ac:dyDescent="0.2"/>
    <row r="51" s="255" customFormat="1" x14ac:dyDescent="0.2"/>
    <row r="52" s="255" customFormat="1" x14ac:dyDescent="0.2"/>
    <row r="53" s="255" customFormat="1" x14ac:dyDescent="0.2"/>
    <row r="54" s="255" customFormat="1" x14ac:dyDescent="0.2"/>
    <row r="55" s="255" customFormat="1" x14ac:dyDescent="0.2"/>
    <row r="56" s="255" customFormat="1" x14ac:dyDescent="0.2"/>
    <row r="57" s="255" customFormat="1" x14ac:dyDescent="0.2"/>
    <row r="58" s="255" customFormat="1" x14ac:dyDescent="0.2"/>
    <row r="59" s="255" customFormat="1" x14ac:dyDescent="0.2"/>
    <row r="60" s="255" customFormat="1" x14ac:dyDescent="0.2"/>
    <row r="61" s="255" customFormat="1" x14ac:dyDescent="0.2"/>
    <row r="62" s="255" customFormat="1" x14ac:dyDescent="0.2"/>
    <row r="63" s="255" customFormat="1" x14ac:dyDescent="0.2"/>
    <row r="64" s="255" customFormat="1" x14ac:dyDescent="0.2"/>
    <row r="65" s="255" customFormat="1" x14ac:dyDescent="0.2"/>
    <row r="66" s="255" customFormat="1" x14ac:dyDescent="0.2"/>
    <row r="67" s="255" customFormat="1" x14ac:dyDescent="0.2"/>
    <row r="68" s="255" customFormat="1" x14ac:dyDescent="0.2"/>
    <row r="69" s="255" customFormat="1" x14ac:dyDescent="0.2"/>
    <row r="70" s="255" customFormat="1" x14ac:dyDescent="0.2"/>
    <row r="71" s="255" customFormat="1" x14ac:dyDescent="0.2"/>
    <row r="72" s="255" customFormat="1" x14ac:dyDescent="0.2"/>
    <row r="73" s="255" customFormat="1" x14ac:dyDescent="0.2"/>
    <row r="74" s="255" customFormat="1" x14ac:dyDescent="0.2"/>
    <row r="75" s="255" customFormat="1" x14ac:dyDescent="0.2"/>
    <row r="76" s="255" customFormat="1" x14ac:dyDescent="0.2"/>
    <row r="77" s="255" customFormat="1" x14ac:dyDescent="0.2"/>
    <row r="78" s="255" customFormat="1" x14ac:dyDescent="0.2"/>
    <row r="79" s="255" customFormat="1" x14ac:dyDescent="0.2"/>
    <row r="80" s="255" customFormat="1" x14ac:dyDescent="0.2"/>
    <row r="81" s="255" customFormat="1" x14ac:dyDescent="0.2"/>
    <row r="82" s="255" customFormat="1" x14ac:dyDescent="0.2"/>
    <row r="83" s="255" customFormat="1" x14ac:dyDescent="0.2"/>
    <row r="84" s="255" customFormat="1" x14ac:dyDescent="0.2"/>
    <row r="85" s="255" customFormat="1" x14ac:dyDescent="0.2"/>
    <row r="86" s="255" customFormat="1" x14ac:dyDescent="0.2"/>
    <row r="87" s="255" customFormat="1" x14ac:dyDescent="0.2"/>
    <row r="88" s="255" customFormat="1" x14ac:dyDescent="0.2"/>
    <row r="89" s="255" customFormat="1" x14ac:dyDescent="0.2"/>
    <row r="90" s="255" customFormat="1" x14ac:dyDescent="0.2"/>
    <row r="91" s="255" customFormat="1" x14ac:dyDescent="0.2"/>
    <row r="92" s="255" customFormat="1" x14ac:dyDescent="0.2"/>
    <row r="93" s="255" customFormat="1" x14ac:dyDescent="0.2"/>
    <row r="94" s="255" customFormat="1" x14ac:dyDescent="0.2"/>
    <row r="95" s="255" customFormat="1" x14ac:dyDescent="0.2"/>
    <row r="96" s="255" customFormat="1" x14ac:dyDescent="0.2"/>
    <row r="97" s="255" customFormat="1" x14ac:dyDescent="0.2"/>
    <row r="98" s="255" customFormat="1" x14ac:dyDescent="0.2"/>
    <row r="99" s="255" customFormat="1" x14ac:dyDescent="0.2"/>
    <row r="100" s="255" customFormat="1" x14ac:dyDescent="0.2"/>
    <row r="101" s="255" customFormat="1" x14ac:dyDescent="0.2"/>
    <row r="102" s="255" customFormat="1" x14ac:dyDescent="0.2"/>
    <row r="103" s="255" customFormat="1" x14ac:dyDescent="0.2"/>
    <row r="104" s="255" customFormat="1" x14ac:dyDescent="0.2"/>
    <row r="105" s="255" customFormat="1" x14ac:dyDescent="0.2"/>
    <row r="106" s="255" customFormat="1" x14ac:dyDescent="0.2"/>
    <row r="107" s="255" customFormat="1" x14ac:dyDescent="0.2"/>
    <row r="108" s="255" customFormat="1" x14ac:dyDescent="0.2"/>
    <row r="109" s="255" customFormat="1" x14ac:dyDescent="0.2"/>
  </sheetData>
  <mergeCells count="1">
    <mergeCell ref="B3:F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9" tint="0.59999389629810485"/>
  </sheetPr>
  <dimension ref="A1:AT48"/>
  <sheetViews>
    <sheetView showGridLines="0" workbookViewId="0">
      <selection activeCell="L1" sqref="L1"/>
    </sheetView>
  </sheetViews>
  <sheetFormatPr defaultRowHeight="12.75" x14ac:dyDescent="0.2"/>
  <cols>
    <col min="1" max="1" width="43.7109375" style="256" customWidth="1"/>
    <col min="2" max="2" width="9.7109375" style="256" bestFit="1" customWidth="1"/>
    <col min="3" max="3" width="11.140625" style="256" customWidth="1"/>
    <col min="4" max="4" width="13.28515625" style="256" bestFit="1" customWidth="1"/>
    <col min="5" max="5" width="12.5703125" style="256" bestFit="1" customWidth="1"/>
    <col min="6" max="8" width="9.7109375" style="256" customWidth="1"/>
    <col min="9" max="9" width="11.28515625" style="256" bestFit="1" customWidth="1"/>
    <col min="10" max="10" width="11.140625" style="256" bestFit="1" customWidth="1"/>
    <col min="11" max="11" width="10" style="256" bestFit="1" customWidth="1"/>
    <col min="12" max="46" width="12.7109375" style="255" customWidth="1"/>
    <col min="47" max="50" width="12.7109375" style="256" customWidth="1"/>
    <col min="51" max="16384" width="9.140625" style="256"/>
  </cols>
  <sheetData>
    <row r="1" spans="1:46" s="248" customFormat="1" ht="15" customHeight="1" x14ac:dyDescent="0.25">
      <c r="A1" s="193" t="s">
        <v>544</v>
      </c>
    </row>
    <row r="2" spans="1:46" s="249" customFormat="1" ht="15" customHeight="1" x14ac:dyDescent="0.25">
      <c r="A2" s="195"/>
    </row>
    <row r="3" spans="1:46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907"/>
      <c r="H3" s="907"/>
      <c r="I3" s="250"/>
      <c r="J3" s="250"/>
      <c r="K3" s="251"/>
    </row>
    <row r="4" spans="1:46" s="249" customFormat="1" ht="6" customHeight="1" x14ac:dyDescent="0.25">
      <c r="A4" s="199"/>
      <c r="B4" s="252"/>
      <c r="C4" s="252"/>
      <c r="D4" s="252"/>
      <c r="E4" s="252"/>
      <c r="F4" s="252"/>
      <c r="G4" s="252"/>
      <c r="H4" s="252"/>
      <c r="I4" s="253"/>
      <c r="J4" s="253"/>
      <c r="K4" s="254"/>
    </row>
    <row r="5" spans="1:46" s="38" customFormat="1" ht="36" customHeight="1" thickBot="1" x14ac:dyDescent="0.25">
      <c r="A5" s="762" t="s">
        <v>243</v>
      </c>
      <c r="B5" s="763" t="s">
        <v>404</v>
      </c>
      <c r="C5" s="763" t="s">
        <v>405</v>
      </c>
      <c r="D5" s="763" t="s">
        <v>406</v>
      </c>
      <c r="E5" s="763" t="s">
        <v>400</v>
      </c>
      <c r="F5" s="763" t="s">
        <v>269</v>
      </c>
      <c r="G5" s="763" t="s">
        <v>414</v>
      </c>
      <c r="H5" s="763" t="s">
        <v>415</v>
      </c>
      <c r="I5" s="763" t="s">
        <v>247</v>
      </c>
      <c r="J5" s="763" t="s">
        <v>248</v>
      </c>
      <c r="K5" s="763" t="s">
        <v>249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 t="s">
        <v>265</v>
      </c>
      <c r="AT5" s="8"/>
    </row>
    <row r="6" spans="1:46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6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8"/>
    </row>
    <row r="7" spans="1:46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8"/>
    </row>
    <row r="8" spans="1:46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5"/>
      <c r="J8" s="205"/>
      <c r="K8" s="206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</row>
    <row r="9" spans="1:46" x14ac:dyDescent="0.2">
      <c r="A9" s="209" t="s">
        <v>71</v>
      </c>
      <c r="B9" s="222">
        <v>81.022315978999998</v>
      </c>
      <c r="C9" s="222" t="s">
        <v>14</v>
      </c>
      <c r="D9" s="222">
        <v>191.30270385739999</v>
      </c>
      <c r="E9" s="222">
        <v>1328.0006732940999</v>
      </c>
      <c r="F9" s="222" t="s">
        <v>14</v>
      </c>
      <c r="G9" s="222" t="s">
        <v>14</v>
      </c>
      <c r="H9" s="222" t="s">
        <v>14</v>
      </c>
      <c r="I9" s="211">
        <v>1600.3256931305</v>
      </c>
      <c r="J9" s="222">
        <v>1600.3256931304932</v>
      </c>
      <c r="K9" s="222">
        <v>235.90570878982544</v>
      </c>
    </row>
    <row r="10" spans="1:46" x14ac:dyDescent="0.2">
      <c r="A10" s="209" t="s">
        <v>72</v>
      </c>
      <c r="B10" s="222" t="s">
        <v>14</v>
      </c>
      <c r="C10" s="222" t="s">
        <v>14</v>
      </c>
      <c r="D10" s="222">
        <v>60.676567077599998</v>
      </c>
      <c r="E10" s="222">
        <v>73.232742309599999</v>
      </c>
      <c r="F10" s="222" t="s">
        <v>14</v>
      </c>
      <c r="G10" s="222" t="s">
        <v>14</v>
      </c>
      <c r="H10" s="222" t="s">
        <v>14</v>
      </c>
      <c r="I10" s="211">
        <v>133.90930938720001</v>
      </c>
      <c r="J10" s="222">
        <v>133.90930938720703</v>
      </c>
      <c r="K10" s="222">
        <v>80.6134033203125</v>
      </c>
    </row>
    <row r="11" spans="1:46" x14ac:dyDescent="0.2">
      <c r="A11" s="209" t="s">
        <v>75</v>
      </c>
      <c r="B11" s="222" t="s">
        <v>14</v>
      </c>
      <c r="C11" s="222" t="s">
        <v>14</v>
      </c>
      <c r="D11" s="222" t="s">
        <v>14</v>
      </c>
      <c r="E11" s="222">
        <v>338.86438369749999</v>
      </c>
      <c r="F11" s="222" t="s">
        <v>14</v>
      </c>
      <c r="G11" s="222" t="s">
        <v>14</v>
      </c>
      <c r="H11" s="222" t="s">
        <v>14</v>
      </c>
      <c r="I11" s="211">
        <v>338.86438369749999</v>
      </c>
      <c r="J11" s="222">
        <v>338.86438369750977</v>
      </c>
      <c r="K11" s="222">
        <v>17.214337170124054</v>
      </c>
    </row>
    <row r="12" spans="1:46" x14ac:dyDescent="0.2">
      <c r="A12" s="209" t="s">
        <v>76</v>
      </c>
      <c r="B12" s="222" t="s">
        <v>14</v>
      </c>
      <c r="C12" s="222" t="s">
        <v>14</v>
      </c>
      <c r="D12" s="222" t="s">
        <v>14</v>
      </c>
      <c r="E12" s="222">
        <v>459.83243942259998</v>
      </c>
      <c r="F12" s="222" t="s">
        <v>14</v>
      </c>
      <c r="G12" s="222" t="s">
        <v>14</v>
      </c>
      <c r="H12" s="222" t="s">
        <v>14</v>
      </c>
      <c r="I12" s="211">
        <v>459.83243942259998</v>
      </c>
      <c r="J12" s="222">
        <v>459.83243942260742</v>
      </c>
      <c r="K12" s="222">
        <v>99.340673446655273</v>
      </c>
    </row>
    <row r="13" spans="1:46" x14ac:dyDescent="0.2">
      <c r="A13" s="209" t="s">
        <v>77</v>
      </c>
      <c r="B13" s="222" t="s">
        <v>14</v>
      </c>
      <c r="C13" s="222" t="s">
        <v>14</v>
      </c>
      <c r="D13" s="222">
        <v>288.74041748050001</v>
      </c>
      <c r="E13" s="222">
        <v>783.51057434079996</v>
      </c>
      <c r="F13" s="222" t="s">
        <v>14</v>
      </c>
      <c r="G13" s="222" t="s">
        <v>14</v>
      </c>
      <c r="H13" s="222" t="s">
        <v>14</v>
      </c>
      <c r="I13" s="211">
        <v>1072.2509918213</v>
      </c>
      <c r="J13" s="222">
        <v>916.28758239746094</v>
      </c>
      <c r="K13" s="222">
        <v>163.70037519931793</v>
      </c>
    </row>
    <row r="14" spans="1:46" x14ac:dyDescent="0.2">
      <c r="A14" s="209" t="s">
        <v>79</v>
      </c>
      <c r="B14" s="222" t="s">
        <v>14</v>
      </c>
      <c r="C14" s="222" t="s">
        <v>14</v>
      </c>
      <c r="D14" s="222">
        <v>62.324859619100003</v>
      </c>
      <c r="E14" s="222">
        <v>983.88260269169996</v>
      </c>
      <c r="F14" s="222" t="s">
        <v>14</v>
      </c>
      <c r="G14" s="222" t="s">
        <v>14</v>
      </c>
      <c r="H14" s="222">
        <v>186.97457885739999</v>
      </c>
      <c r="I14" s="211">
        <v>1233.1820411681999</v>
      </c>
      <c r="J14" s="222">
        <v>943.22169876098633</v>
      </c>
      <c r="K14" s="222">
        <v>179.79586148262024</v>
      </c>
    </row>
    <row r="15" spans="1:46" x14ac:dyDescent="0.2">
      <c r="A15" s="209" t="s">
        <v>80</v>
      </c>
      <c r="B15" s="222" t="s">
        <v>14</v>
      </c>
      <c r="C15" s="222" t="s">
        <v>14</v>
      </c>
      <c r="D15" s="222" t="s">
        <v>14</v>
      </c>
      <c r="E15" s="222">
        <v>757.83273315429994</v>
      </c>
      <c r="F15" s="222" t="s">
        <v>14</v>
      </c>
      <c r="G15" s="222" t="s">
        <v>14</v>
      </c>
      <c r="H15" s="222" t="s">
        <v>14</v>
      </c>
      <c r="I15" s="211">
        <v>757.83273315429994</v>
      </c>
      <c r="J15" s="222">
        <v>487.92013168334961</v>
      </c>
      <c r="K15" s="222">
        <v>132.54807621240616</v>
      </c>
    </row>
    <row r="16" spans="1:46" x14ac:dyDescent="0.2">
      <c r="A16" s="209" t="s">
        <v>81</v>
      </c>
      <c r="B16" s="222" t="s">
        <v>14</v>
      </c>
      <c r="C16" s="222" t="s">
        <v>14</v>
      </c>
      <c r="D16" s="222" t="s">
        <v>14</v>
      </c>
      <c r="E16" s="222">
        <v>532.95923042300001</v>
      </c>
      <c r="F16" s="222" t="s">
        <v>14</v>
      </c>
      <c r="G16" s="222" t="s">
        <v>14</v>
      </c>
      <c r="H16" s="222" t="s">
        <v>14</v>
      </c>
      <c r="I16" s="211">
        <v>532.95923042300001</v>
      </c>
      <c r="J16" s="222">
        <v>532.95923042297363</v>
      </c>
      <c r="K16" s="222">
        <v>274.30808067321777</v>
      </c>
    </row>
    <row r="17" spans="1:11" x14ac:dyDescent="0.2">
      <c r="A17" s="209" t="s">
        <v>86</v>
      </c>
      <c r="B17" s="222" t="s">
        <v>14</v>
      </c>
      <c r="C17" s="222" t="s">
        <v>14</v>
      </c>
      <c r="D17" s="222" t="s">
        <v>14</v>
      </c>
      <c r="E17" s="222">
        <v>261.45799255370002</v>
      </c>
      <c r="F17" s="222" t="s">
        <v>14</v>
      </c>
      <c r="G17" s="222" t="s">
        <v>14</v>
      </c>
      <c r="H17" s="222" t="s">
        <v>14</v>
      </c>
      <c r="I17" s="211">
        <v>261.45799255370002</v>
      </c>
      <c r="J17" s="222">
        <v>261.45799255371094</v>
      </c>
      <c r="K17" s="222">
        <v>66.484870910644531</v>
      </c>
    </row>
    <row r="18" spans="1:11" x14ac:dyDescent="0.2">
      <c r="A18" s="209" t="s">
        <v>87</v>
      </c>
      <c r="B18" s="222" t="s">
        <v>14</v>
      </c>
      <c r="C18" s="222">
        <v>107.08293151860001</v>
      </c>
      <c r="D18" s="222">
        <v>459.12132263180001</v>
      </c>
      <c r="E18" s="222">
        <v>5058.7652778624997</v>
      </c>
      <c r="F18" s="222" t="s">
        <v>14</v>
      </c>
      <c r="G18" s="222" t="s">
        <v>14</v>
      </c>
      <c r="H18" s="222">
        <v>186.97457885739999</v>
      </c>
      <c r="I18" s="211">
        <v>5811.9441108704004</v>
      </c>
      <c r="J18" s="222">
        <v>3880.2382774353027</v>
      </c>
      <c r="K18" s="222">
        <v>3027.8985614776611</v>
      </c>
    </row>
    <row r="19" spans="1:11" x14ac:dyDescent="0.2">
      <c r="A19" s="209" t="s">
        <v>88</v>
      </c>
      <c r="B19" s="222" t="s">
        <v>14</v>
      </c>
      <c r="C19" s="222" t="s">
        <v>14</v>
      </c>
      <c r="D19" s="222" t="s">
        <v>14</v>
      </c>
      <c r="E19" s="222">
        <v>116.6367492676</v>
      </c>
      <c r="F19" s="222" t="s">
        <v>14</v>
      </c>
      <c r="G19" s="222" t="s">
        <v>14</v>
      </c>
      <c r="H19" s="222" t="s">
        <v>14</v>
      </c>
      <c r="I19" s="211">
        <v>116.6367492676</v>
      </c>
      <c r="J19" s="222">
        <v>116.63674926757813</v>
      </c>
      <c r="K19" s="222">
        <v>58.085102081298828</v>
      </c>
    </row>
    <row r="20" spans="1:11" x14ac:dyDescent="0.2">
      <c r="A20" s="209" t="s">
        <v>89</v>
      </c>
      <c r="B20" s="222" t="s">
        <v>14</v>
      </c>
      <c r="C20" s="222" t="s">
        <v>14</v>
      </c>
      <c r="D20" s="222" t="s">
        <v>14</v>
      </c>
      <c r="E20" s="222">
        <v>409.97316360470001</v>
      </c>
      <c r="F20" s="222" t="s">
        <v>14</v>
      </c>
      <c r="G20" s="222" t="s">
        <v>14</v>
      </c>
      <c r="H20" s="222" t="s">
        <v>14</v>
      </c>
      <c r="I20" s="211">
        <v>409.97316360470001</v>
      </c>
      <c r="J20" s="222">
        <v>409.97316360473633</v>
      </c>
      <c r="K20" s="222">
        <v>249.82737731933594</v>
      </c>
    </row>
    <row r="21" spans="1:11" x14ac:dyDescent="0.2">
      <c r="A21" s="209" t="s">
        <v>90</v>
      </c>
      <c r="B21" s="222" t="s">
        <v>14</v>
      </c>
      <c r="C21" s="222" t="s">
        <v>14</v>
      </c>
      <c r="D21" s="222" t="s">
        <v>14</v>
      </c>
      <c r="E21" s="222">
        <v>11.841847419700001</v>
      </c>
      <c r="F21" s="222" t="s">
        <v>14</v>
      </c>
      <c r="G21" s="222" t="s">
        <v>14</v>
      </c>
      <c r="H21" s="222" t="s">
        <v>14</v>
      </c>
      <c r="I21" s="211">
        <v>11.841847419700001</v>
      </c>
      <c r="J21" s="222">
        <v>11.84184741973877</v>
      </c>
      <c r="K21" s="222">
        <v>4.884760856628418</v>
      </c>
    </row>
    <row r="22" spans="1:11" x14ac:dyDescent="0.2">
      <c r="A22" s="209" t="s">
        <v>93</v>
      </c>
      <c r="B22" s="222" t="s">
        <v>14</v>
      </c>
      <c r="C22" s="222" t="s">
        <v>14</v>
      </c>
      <c r="D22" s="222">
        <v>60.676567077599998</v>
      </c>
      <c r="E22" s="222" t="s">
        <v>14</v>
      </c>
      <c r="F22" s="222" t="s">
        <v>14</v>
      </c>
      <c r="G22" s="222" t="s">
        <v>14</v>
      </c>
      <c r="H22" s="222" t="s">
        <v>14</v>
      </c>
      <c r="I22" s="211">
        <v>60.676567077599998</v>
      </c>
      <c r="J22" s="222">
        <v>60.676567077636719</v>
      </c>
      <c r="K22" s="222">
        <v>0.60676562786102295</v>
      </c>
    </row>
    <row r="23" spans="1:11" x14ac:dyDescent="0.2">
      <c r="A23" s="209" t="s">
        <v>102</v>
      </c>
      <c r="B23" s="222">
        <v>81.022315978999998</v>
      </c>
      <c r="C23" s="222" t="s">
        <v>14</v>
      </c>
      <c r="D23" s="222" t="s">
        <v>14</v>
      </c>
      <c r="E23" s="222">
        <v>2739.6743068695</v>
      </c>
      <c r="F23" s="222" t="s">
        <v>14</v>
      </c>
      <c r="G23" s="222" t="s">
        <v>14</v>
      </c>
      <c r="H23" s="222" t="s">
        <v>14</v>
      </c>
      <c r="I23" s="211">
        <v>2820.6966228484998</v>
      </c>
      <c r="J23" s="222">
        <v>1609.7424430847168</v>
      </c>
      <c r="K23" s="222">
        <v>250.91944427788258</v>
      </c>
    </row>
    <row r="24" spans="1:11" x14ac:dyDescent="0.2">
      <c r="A24" s="209" t="s">
        <v>103</v>
      </c>
      <c r="B24" s="222" t="s">
        <v>14</v>
      </c>
      <c r="C24" s="222" t="s">
        <v>14</v>
      </c>
      <c r="D24" s="222" t="s">
        <v>14</v>
      </c>
      <c r="E24" s="222">
        <v>54.222690582299997</v>
      </c>
      <c r="F24" s="222" t="s">
        <v>14</v>
      </c>
      <c r="G24" s="222" t="s">
        <v>14</v>
      </c>
      <c r="H24" s="222" t="s">
        <v>14</v>
      </c>
      <c r="I24" s="211">
        <v>54.222690582299997</v>
      </c>
      <c r="J24" s="222">
        <v>54.222690582275391</v>
      </c>
      <c r="K24" s="222">
        <v>18.110381126403809</v>
      </c>
    </row>
    <row r="25" spans="1:11" x14ac:dyDescent="0.2">
      <c r="A25" s="209" t="s">
        <v>104</v>
      </c>
      <c r="B25" s="222" t="s">
        <v>14</v>
      </c>
      <c r="C25" s="222" t="s">
        <v>14</v>
      </c>
      <c r="D25" s="222" t="s">
        <v>14</v>
      </c>
      <c r="E25" s="222">
        <v>504.53383636469999</v>
      </c>
      <c r="F25" s="222" t="s">
        <v>14</v>
      </c>
      <c r="G25" s="222" t="s">
        <v>14</v>
      </c>
      <c r="H25" s="222" t="s">
        <v>14</v>
      </c>
      <c r="I25" s="211">
        <v>504.53383636469999</v>
      </c>
      <c r="J25" s="222">
        <v>504.53383636474609</v>
      </c>
      <c r="K25" s="222">
        <v>175.42930793762207</v>
      </c>
    </row>
    <row r="26" spans="1:11" x14ac:dyDescent="0.2">
      <c r="A26" s="209" t="s">
        <v>106</v>
      </c>
      <c r="B26" s="222" t="s">
        <v>14</v>
      </c>
      <c r="C26" s="222" t="s">
        <v>14</v>
      </c>
      <c r="D26" s="222" t="s">
        <v>14</v>
      </c>
      <c r="E26" s="222">
        <v>279.7025375366</v>
      </c>
      <c r="F26" s="222" t="s">
        <v>14</v>
      </c>
      <c r="G26" s="222" t="s">
        <v>14</v>
      </c>
      <c r="H26" s="222" t="s">
        <v>14</v>
      </c>
      <c r="I26" s="211">
        <v>279.7025375366</v>
      </c>
      <c r="J26" s="222">
        <v>201.74336242675781</v>
      </c>
      <c r="K26" s="222">
        <v>30.758727550506592</v>
      </c>
    </row>
    <row r="27" spans="1:11" x14ac:dyDescent="0.2">
      <c r="A27" s="209" t="s">
        <v>107</v>
      </c>
      <c r="B27" s="222" t="s">
        <v>14</v>
      </c>
      <c r="C27" s="222">
        <v>153.4892959595</v>
      </c>
      <c r="D27" s="222" t="s">
        <v>14</v>
      </c>
      <c r="E27" s="222">
        <v>155.85131835940001</v>
      </c>
      <c r="F27" s="222" t="s">
        <v>14</v>
      </c>
      <c r="G27" s="222" t="s">
        <v>14</v>
      </c>
      <c r="H27" s="222" t="s">
        <v>14</v>
      </c>
      <c r="I27" s="211">
        <v>309.34061431880002</v>
      </c>
      <c r="J27" s="222">
        <v>262.93424987792969</v>
      </c>
      <c r="K27" s="222">
        <v>77.116593360900879</v>
      </c>
    </row>
    <row r="28" spans="1:11" x14ac:dyDescent="0.2">
      <c r="A28" s="209" t="s">
        <v>109</v>
      </c>
      <c r="B28" s="222" t="s">
        <v>14</v>
      </c>
      <c r="C28" s="222" t="s">
        <v>14</v>
      </c>
      <c r="D28" s="222" t="s">
        <v>14</v>
      </c>
      <c r="E28" s="222">
        <v>42.660835266100001</v>
      </c>
      <c r="F28" s="222" t="s">
        <v>14</v>
      </c>
      <c r="G28" s="222" t="s">
        <v>14</v>
      </c>
      <c r="H28" s="222" t="s">
        <v>14</v>
      </c>
      <c r="I28" s="211">
        <v>42.660835266100001</v>
      </c>
      <c r="J28" s="222">
        <v>42.660835266113281</v>
      </c>
      <c r="K28" s="222">
        <v>6.245546817779541</v>
      </c>
    </row>
    <row r="29" spans="1:11" x14ac:dyDescent="0.2">
      <c r="A29" s="209" t="s">
        <v>116</v>
      </c>
      <c r="B29" s="222">
        <v>81.022315978999998</v>
      </c>
      <c r="C29" s="222" t="s">
        <v>14</v>
      </c>
      <c r="D29" s="222" t="s">
        <v>14</v>
      </c>
      <c r="E29" s="222">
        <v>3071.5249147415002</v>
      </c>
      <c r="F29" s="222" t="s">
        <v>14</v>
      </c>
      <c r="G29" s="222" t="s">
        <v>14</v>
      </c>
      <c r="H29" s="222" t="s">
        <v>14</v>
      </c>
      <c r="I29" s="211">
        <v>3152.5472307205</v>
      </c>
      <c r="J29" s="222">
        <v>1795.5888242721558</v>
      </c>
      <c r="K29" s="222">
        <v>272.83355863392353</v>
      </c>
    </row>
    <row r="30" spans="1:11" x14ac:dyDescent="0.2">
      <c r="A30" s="209" t="s">
        <v>117</v>
      </c>
      <c r="B30" s="222" t="s">
        <v>14</v>
      </c>
      <c r="C30" s="222" t="s">
        <v>14</v>
      </c>
      <c r="D30" s="222">
        <v>385.88858032230002</v>
      </c>
      <c r="E30" s="222">
        <v>755.50877761840002</v>
      </c>
      <c r="F30" s="222" t="s">
        <v>14</v>
      </c>
      <c r="G30" s="222" t="s">
        <v>14</v>
      </c>
      <c r="H30" s="222" t="s">
        <v>14</v>
      </c>
      <c r="I30" s="211">
        <v>1141.3973579407</v>
      </c>
      <c r="J30" s="222">
        <v>1141.3973579406738</v>
      </c>
      <c r="K30" s="222">
        <v>180.70748734474182</v>
      </c>
    </row>
    <row r="31" spans="1:11" x14ac:dyDescent="0.2">
      <c r="A31" s="209" t="s">
        <v>118</v>
      </c>
      <c r="B31" s="222" t="s">
        <v>14</v>
      </c>
      <c r="C31" s="222" t="s">
        <v>14</v>
      </c>
      <c r="D31" s="222" t="s">
        <v>14</v>
      </c>
      <c r="E31" s="222">
        <v>77.555152893100001</v>
      </c>
      <c r="F31" s="222" t="s">
        <v>14</v>
      </c>
      <c r="G31" s="222" t="s">
        <v>14</v>
      </c>
      <c r="H31" s="222" t="s">
        <v>14</v>
      </c>
      <c r="I31" s="211">
        <v>77.555152893100001</v>
      </c>
      <c r="J31" s="222">
        <v>77.555152893066406</v>
      </c>
      <c r="K31" s="222">
        <v>10.004613876342773</v>
      </c>
    </row>
    <row r="32" spans="1:11" x14ac:dyDescent="0.2">
      <c r="A32" s="209" t="s">
        <v>119</v>
      </c>
      <c r="B32" s="222" t="s">
        <v>14</v>
      </c>
      <c r="C32" s="222">
        <v>46.406364440899999</v>
      </c>
      <c r="D32" s="222">
        <v>62.324859619100003</v>
      </c>
      <c r="E32" s="222">
        <v>245.61858367919999</v>
      </c>
      <c r="F32" s="222" t="s">
        <v>14</v>
      </c>
      <c r="G32" s="222" t="s">
        <v>14</v>
      </c>
      <c r="H32" s="222" t="s">
        <v>14</v>
      </c>
      <c r="I32" s="211">
        <v>354.34980773929999</v>
      </c>
      <c r="J32" s="222">
        <v>354.34980773925781</v>
      </c>
      <c r="K32" s="222">
        <v>245.24537467956543</v>
      </c>
    </row>
    <row r="33" spans="1:11" x14ac:dyDescent="0.2">
      <c r="A33" s="209" t="s">
        <v>122</v>
      </c>
      <c r="B33" s="222" t="s">
        <v>14</v>
      </c>
      <c r="C33" s="222" t="s">
        <v>14</v>
      </c>
      <c r="D33" s="222">
        <v>60.676567077599998</v>
      </c>
      <c r="E33" s="222" t="s">
        <v>14</v>
      </c>
      <c r="F33" s="222" t="s">
        <v>14</v>
      </c>
      <c r="G33" s="222" t="s">
        <v>14</v>
      </c>
      <c r="H33" s="222" t="s">
        <v>14</v>
      </c>
      <c r="I33" s="211">
        <v>60.676567077599998</v>
      </c>
      <c r="J33" s="222">
        <v>60.676567077636719</v>
      </c>
      <c r="K33" s="222">
        <v>45.507423400878906</v>
      </c>
    </row>
    <row r="34" spans="1:11" x14ac:dyDescent="0.2">
      <c r="A34" s="209" t="s">
        <v>126</v>
      </c>
      <c r="B34" s="222" t="s">
        <v>14</v>
      </c>
      <c r="C34" s="222" t="s">
        <v>14</v>
      </c>
      <c r="D34" s="222" t="s">
        <v>14</v>
      </c>
      <c r="E34" s="222">
        <v>146.00422668460001</v>
      </c>
      <c r="F34" s="222" t="s">
        <v>14</v>
      </c>
      <c r="G34" s="222" t="s">
        <v>14</v>
      </c>
      <c r="H34" s="222" t="s">
        <v>14</v>
      </c>
      <c r="I34" s="211">
        <v>146.00422668460001</v>
      </c>
      <c r="J34" s="222">
        <v>146.00422668457031</v>
      </c>
      <c r="K34" s="222">
        <v>27.104225158691406</v>
      </c>
    </row>
    <row r="35" spans="1:11" x14ac:dyDescent="0.2">
      <c r="A35" s="209" t="s">
        <v>127</v>
      </c>
      <c r="B35" s="222" t="s">
        <v>14</v>
      </c>
      <c r="C35" s="222" t="s">
        <v>14</v>
      </c>
      <c r="D35" s="222" t="s">
        <v>14</v>
      </c>
      <c r="E35" s="222">
        <v>593.07068634029997</v>
      </c>
      <c r="F35" s="222">
        <v>210.7167816162</v>
      </c>
      <c r="G35" s="222" t="s">
        <v>14</v>
      </c>
      <c r="H35" s="222" t="s">
        <v>14</v>
      </c>
      <c r="I35" s="211">
        <v>803.7874679565</v>
      </c>
      <c r="J35" s="222">
        <v>803.78746795654297</v>
      </c>
      <c r="K35" s="222">
        <v>25.604178786277771</v>
      </c>
    </row>
    <row r="36" spans="1:11" s="255" customFormat="1" x14ac:dyDescent="0.2"/>
    <row r="37" spans="1:11" s="255" customFormat="1" x14ac:dyDescent="0.2"/>
    <row r="38" spans="1:11" s="255" customFormat="1" x14ac:dyDescent="0.2"/>
    <row r="39" spans="1:11" s="255" customFormat="1" x14ac:dyDescent="0.2"/>
    <row r="40" spans="1:11" s="255" customFormat="1" x14ac:dyDescent="0.2"/>
    <row r="41" spans="1:11" s="255" customFormat="1" x14ac:dyDescent="0.2"/>
    <row r="42" spans="1:11" s="255" customFormat="1" x14ac:dyDescent="0.2"/>
    <row r="43" spans="1:11" s="255" customFormat="1" x14ac:dyDescent="0.2"/>
    <row r="44" spans="1:11" s="255" customFormat="1" x14ac:dyDescent="0.2"/>
    <row r="45" spans="1:11" s="255" customFormat="1" x14ac:dyDescent="0.2"/>
    <row r="46" spans="1:11" s="255" customFormat="1" x14ac:dyDescent="0.2"/>
    <row r="47" spans="1:11" s="255" customFormat="1" x14ac:dyDescent="0.2"/>
    <row r="48" spans="1:11" s="255" customFormat="1" x14ac:dyDescent="0.2"/>
  </sheetData>
  <mergeCells count="1">
    <mergeCell ref="B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DL17"/>
  <sheetViews>
    <sheetView showGridLines="0" zoomScaleNormal="100" workbookViewId="0">
      <selection activeCell="H1" sqref="H1"/>
    </sheetView>
  </sheetViews>
  <sheetFormatPr defaultRowHeight="12.75" x14ac:dyDescent="0.2"/>
  <cols>
    <col min="1" max="1" width="22.7109375" style="3" customWidth="1"/>
    <col min="2" max="7" width="14.7109375" style="3" customWidth="1"/>
    <col min="8" max="8" width="2" style="3" customWidth="1"/>
    <col min="9" max="9" width="9.85546875" style="3" customWidth="1"/>
    <col min="10" max="10" width="9.140625" style="3"/>
    <col min="11" max="11" width="11.28515625" style="3" customWidth="1"/>
    <col min="12" max="16384" width="9.140625" style="3"/>
  </cols>
  <sheetData>
    <row r="1" spans="1:116" ht="15" customHeight="1" x14ac:dyDescent="0.2">
      <c r="A1" s="45" t="s">
        <v>514</v>
      </c>
      <c r="B1" s="46"/>
      <c r="C1" s="46"/>
      <c r="D1" s="46"/>
      <c r="E1" s="46"/>
      <c r="F1" s="46"/>
      <c r="G1" s="46"/>
      <c r="H1" s="47"/>
      <c r="I1" s="48"/>
      <c r="J1" s="48"/>
      <c r="K1" s="48"/>
      <c r="L1" s="48"/>
      <c r="M1" s="48"/>
      <c r="N1" s="48"/>
      <c r="O1" s="48"/>
      <c r="P1" s="48"/>
      <c r="Q1" s="48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</row>
    <row r="2" spans="1:116" ht="15" customHeight="1" x14ac:dyDescent="0.2">
      <c r="A2" s="46"/>
      <c r="B2" s="46"/>
      <c r="C2" s="46"/>
      <c r="D2" s="46"/>
      <c r="E2" s="46"/>
      <c r="F2" s="46"/>
      <c r="G2" s="46"/>
      <c r="H2" s="47"/>
      <c r="I2" s="48"/>
      <c r="J2" s="48"/>
      <c r="K2" s="48"/>
      <c r="L2" s="48"/>
      <c r="M2" s="48"/>
      <c r="N2" s="48"/>
      <c r="O2" s="48"/>
      <c r="P2" s="48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</row>
    <row r="3" spans="1:116" ht="15" customHeight="1" x14ac:dyDescent="0.2">
      <c r="A3" s="46"/>
      <c r="B3" s="895" t="s">
        <v>10</v>
      </c>
      <c r="C3" s="895"/>
      <c r="D3" s="895"/>
      <c r="E3" s="895"/>
      <c r="F3" s="895"/>
      <c r="G3" s="50"/>
      <c r="H3" s="47"/>
      <c r="I3" s="48"/>
      <c r="J3" s="48"/>
      <c r="K3" s="48"/>
      <c r="L3" s="48"/>
      <c r="M3" s="48"/>
      <c r="N3" s="48"/>
      <c r="O3" s="48"/>
      <c r="P3" s="48"/>
      <c r="Q3" s="48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</row>
    <row r="4" spans="1:116" ht="3.75" customHeight="1" x14ac:dyDescent="0.2">
      <c r="A4" s="46"/>
      <c r="B4" s="46"/>
      <c r="C4" s="46"/>
      <c r="D4" s="46"/>
      <c r="E4" s="46"/>
      <c r="F4" s="46"/>
      <c r="G4" s="46"/>
      <c r="H4" s="47"/>
      <c r="I4" s="48"/>
      <c r="J4" s="48"/>
      <c r="K4" s="48"/>
      <c r="L4" s="48"/>
      <c r="M4" s="48"/>
      <c r="N4" s="48"/>
      <c r="O4" s="48"/>
      <c r="P4" s="48"/>
      <c r="Q4" s="48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</row>
    <row r="5" spans="1:116" x14ac:dyDescent="0.2">
      <c r="A5" s="896" t="s">
        <v>51</v>
      </c>
      <c r="B5" s="894" t="s">
        <v>13</v>
      </c>
      <c r="C5" s="894" t="s">
        <v>15</v>
      </c>
      <c r="D5" s="894" t="s">
        <v>16</v>
      </c>
      <c r="E5" s="894" t="s">
        <v>17</v>
      </c>
      <c r="F5" s="894" t="s">
        <v>18</v>
      </c>
      <c r="G5" s="894" t="s">
        <v>19</v>
      </c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</row>
    <row r="6" spans="1:116" x14ac:dyDescent="0.2">
      <c r="A6" s="896"/>
      <c r="B6" s="894"/>
      <c r="C6" s="894"/>
      <c r="D6" s="894"/>
      <c r="E6" s="894"/>
      <c r="F6" s="894"/>
      <c r="G6" s="894"/>
      <c r="H6" s="47"/>
      <c r="I6" s="48"/>
      <c r="J6" s="48"/>
      <c r="K6" s="48"/>
      <c r="L6" s="48"/>
      <c r="M6" s="48"/>
      <c r="N6" s="48"/>
      <c r="O6" s="48"/>
      <c r="P6" s="48"/>
      <c r="Q6" s="48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</row>
    <row r="7" spans="1:116" ht="3.75" customHeight="1" x14ac:dyDescent="0.2">
      <c r="A7" s="51"/>
      <c r="B7" s="51"/>
      <c r="C7" s="51"/>
      <c r="D7" s="51"/>
      <c r="E7" s="51"/>
      <c r="F7" s="51"/>
      <c r="G7" s="51"/>
      <c r="H7" s="47"/>
      <c r="I7" s="48"/>
      <c r="J7" s="48"/>
      <c r="K7" s="48"/>
      <c r="L7" s="48"/>
      <c r="M7" s="48"/>
      <c r="N7" s="48"/>
      <c r="O7" s="48"/>
      <c r="P7" s="48"/>
      <c r="Q7" s="48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</row>
    <row r="8" spans="1:116" x14ac:dyDescent="0.2">
      <c r="A8" s="52" t="s">
        <v>52</v>
      </c>
      <c r="B8" s="53">
        <v>13150.421199321747</v>
      </c>
      <c r="C8" s="28">
        <v>8205.5816745758057</v>
      </c>
      <c r="D8" s="28">
        <v>88989.761400938034</v>
      </c>
      <c r="E8" s="28">
        <v>18866.871917247772</v>
      </c>
      <c r="F8" s="28">
        <v>4881.7480506896973</v>
      </c>
      <c r="G8" s="41">
        <v>134094.38424277306</v>
      </c>
      <c r="H8" s="47"/>
      <c r="I8" s="48"/>
      <c r="J8" s="48"/>
      <c r="K8" s="48"/>
      <c r="L8" s="48"/>
      <c r="M8" s="48"/>
      <c r="N8" s="48"/>
      <c r="O8" s="48"/>
      <c r="P8" s="48"/>
      <c r="Q8" s="48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</row>
    <row r="9" spans="1:116" x14ac:dyDescent="0.2">
      <c r="A9" s="52" t="s">
        <v>53</v>
      </c>
      <c r="B9" s="53">
        <v>12431.635078907013</v>
      </c>
      <c r="C9" s="28">
        <v>4105.7282028198242</v>
      </c>
      <c r="D9" s="28">
        <v>53718.623508453369</v>
      </c>
      <c r="E9" s="28">
        <v>17237.626362323761</v>
      </c>
      <c r="F9" s="28">
        <v>4127.9978294372559</v>
      </c>
      <c r="G9" s="41">
        <v>91621.610981941223</v>
      </c>
      <c r="H9" s="47"/>
      <c r="I9" s="48"/>
      <c r="J9" s="48"/>
      <c r="K9" s="48"/>
      <c r="L9" s="48"/>
      <c r="M9" s="48"/>
      <c r="N9" s="48"/>
      <c r="O9" s="48"/>
      <c r="P9" s="48"/>
      <c r="Q9" s="48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</row>
    <row r="10" spans="1:116" x14ac:dyDescent="0.2">
      <c r="A10" s="52" t="s">
        <v>54</v>
      </c>
      <c r="B10" s="53">
        <v>2681.1376647949219</v>
      </c>
      <c r="C10" s="28">
        <v>1538.8523807525635</v>
      </c>
      <c r="D10" s="28">
        <v>11698.117871284485</v>
      </c>
      <c r="E10" s="28">
        <v>2235.0869846343994</v>
      </c>
      <c r="F10" s="28" t="s">
        <v>14</v>
      </c>
      <c r="G10" s="41">
        <v>18153.19490146637</v>
      </c>
      <c r="H10" s="47"/>
      <c r="I10" s="48"/>
      <c r="J10" s="48"/>
      <c r="K10" s="48"/>
      <c r="L10" s="48"/>
      <c r="M10" s="48"/>
      <c r="N10" s="48"/>
      <c r="O10" s="48"/>
      <c r="P10" s="48"/>
      <c r="Q10" s="48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</row>
    <row r="11" spans="1:116" x14ac:dyDescent="0.2">
      <c r="A11" s="52" t="s">
        <v>55</v>
      </c>
      <c r="B11" s="53">
        <v>107.16053771972656</v>
      </c>
      <c r="C11" s="28">
        <v>85.589935302734375</v>
      </c>
      <c r="D11" s="28">
        <v>3504.8141899108887</v>
      </c>
      <c r="E11" s="28">
        <v>48.351249694824219</v>
      </c>
      <c r="F11" s="28">
        <v>1772.1363639831543</v>
      </c>
      <c r="G11" s="41">
        <v>5518.0522766113281</v>
      </c>
      <c r="H11" s="47"/>
      <c r="I11" s="48"/>
      <c r="J11" s="54"/>
      <c r="K11" s="48"/>
      <c r="L11" s="48"/>
      <c r="M11" s="48"/>
      <c r="N11" s="48"/>
      <c r="O11" s="48"/>
      <c r="P11" s="48"/>
      <c r="Q11" s="48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</row>
    <row r="12" spans="1:116" x14ac:dyDescent="0.2">
      <c r="A12" s="52" t="s">
        <v>56</v>
      </c>
      <c r="B12" s="53">
        <v>3737.8540420532227</v>
      </c>
      <c r="C12" s="28">
        <v>3726.2879009246826</v>
      </c>
      <c r="D12" s="28">
        <v>16492.156265258789</v>
      </c>
      <c r="E12" s="28">
        <v>8597.0867385864258</v>
      </c>
      <c r="F12" s="28">
        <v>1651.1560287475586</v>
      </c>
      <c r="G12" s="41">
        <v>34204.540975570679</v>
      </c>
      <c r="H12" s="47"/>
      <c r="I12" s="48"/>
      <c r="J12" s="54"/>
      <c r="K12" s="48"/>
      <c r="L12" s="48"/>
      <c r="M12" s="48"/>
      <c r="N12" s="48"/>
      <c r="O12" s="48"/>
      <c r="P12" s="48"/>
      <c r="Q12" s="48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</row>
    <row r="13" spans="1:116" x14ac:dyDescent="0.2">
      <c r="A13" s="52" t="s">
        <v>57</v>
      </c>
      <c r="B13" s="53" t="s">
        <v>14</v>
      </c>
      <c r="C13" s="28" t="s">
        <v>14</v>
      </c>
      <c r="D13" s="28">
        <v>42.491401672363281</v>
      </c>
      <c r="E13" s="28">
        <v>78.658275604248047</v>
      </c>
      <c r="F13" s="28" t="s">
        <v>14</v>
      </c>
      <c r="G13" s="41">
        <v>121.14967727661133</v>
      </c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</row>
    <row r="14" spans="1:116" x14ac:dyDescent="0.2">
      <c r="A14" s="55" t="s">
        <v>58</v>
      </c>
      <c r="B14" s="56">
        <v>5308.8280158042908</v>
      </c>
      <c r="C14" s="33">
        <v>4287.2874336242676</v>
      </c>
      <c r="D14" s="33">
        <v>16803.736382722855</v>
      </c>
      <c r="E14" s="33">
        <v>5201.4200310707092</v>
      </c>
      <c r="F14" s="33">
        <v>1911.9459457397461</v>
      </c>
      <c r="G14" s="57">
        <v>33513.217808961868</v>
      </c>
      <c r="H14" s="47"/>
      <c r="I14" s="48"/>
      <c r="J14" s="48"/>
      <c r="K14" s="48"/>
      <c r="L14" s="48"/>
      <c r="M14" s="48"/>
      <c r="N14" s="48"/>
      <c r="O14" s="48"/>
      <c r="P14" s="48"/>
      <c r="Q14" s="48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</row>
    <row r="15" spans="1:116" s="8" customFormat="1" ht="3.75" customHeight="1" x14ac:dyDescent="0.2">
      <c r="A15" s="58"/>
      <c r="B15" s="59"/>
      <c r="C15" s="59"/>
      <c r="D15" s="59"/>
      <c r="E15" s="59"/>
      <c r="F15" s="59"/>
      <c r="G15" s="60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</row>
    <row r="16" spans="1:116" x14ac:dyDescent="0.2">
      <c r="A16" s="732" t="s">
        <v>397</v>
      </c>
      <c r="B16" s="733">
        <v>37417.036538600922</v>
      </c>
      <c r="C16" s="733">
        <v>21949.327527999878</v>
      </c>
      <c r="D16" s="733">
        <v>191249.70102024078</v>
      </c>
      <c r="E16" s="733">
        <v>52265.10155916214</v>
      </c>
      <c r="F16" s="733">
        <v>14344.984218597412</v>
      </c>
      <c r="G16" s="733">
        <v>317226.15086460114</v>
      </c>
      <c r="H16" s="47"/>
      <c r="I16" s="48"/>
      <c r="J16" s="48"/>
      <c r="K16" s="48"/>
      <c r="L16" s="48"/>
      <c r="M16" s="48"/>
      <c r="N16" s="48"/>
      <c r="O16" s="48"/>
      <c r="P16" s="48"/>
      <c r="Q16" s="48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</row>
    <row r="17" spans="1:116" x14ac:dyDescent="0.2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</row>
  </sheetData>
  <mergeCells count="8">
    <mergeCell ref="G5:G6"/>
    <mergeCell ref="B3:F3"/>
    <mergeCell ref="A5:A6"/>
    <mergeCell ref="B5:B6"/>
    <mergeCell ref="C5:C6"/>
    <mergeCell ref="D5:D6"/>
    <mergeCell ref="E5:E6"/>
    <mergeCell ref="F5:F6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9" tint="0.59999389629810485"/>
  </sheetPr>
  <dimension ref="A1:AT31"/>
  <sheetViews>
    <sheetView showGridLines="0" workbookViewId="0">
      <selection activeCell="L1" sqref="L1"/>
    </sheetView>
  </sheetViews>
  <sheetFormatPr defaultRowHeight="12.75" x14ac:dyDescent="0.2"/>
  <cols>
    <col min="1" max="1" width="43.7109375" style="256" customWidth="1"/>
    <col min="2" max="2" width="9.7109375" style="256" bestFit="1" customWidth="1"/>
    <col min="3" max="3" width="11.140625" style="256" customWidth="1"/>
    <col min="4" max="4" width="13.28515625" style="256" bestFit="1" customWidth="1"/>
    <col min="5" max="5" width="12.5703125" style="256" bestFit="1" customWidth="1"/>
    <col min="6" max="8" width="9.7109375" style="256" customWidth="1"/>
    <col min="9" max="9" width="11.28515625" style="256" bestFit="1" customWidth="1"/>
    <col min="10" max="10" width="11.140625" style="256" bestFit="1" customWidth="1"/>
    <col min="11" max="11" width="10" style="256" bestFit="1" customWidth="1"/>
    <col min="12" max="46" width="12.7109375" style="255" customWidth="1"/>
    <col min="47" max="50" width="12.7109375" style="256" customWidth="1"/>
    <col min="51" max="16384" width="9.140625" style="256"/>
  </cols>
  <sheetData>
    <row r="1" spans="1:46" s="248" customFormat="1" ht="15" customHeight="1" x14ac:dyDescent="0.25">
      <c r="A1" s="193" t="s">
        <v>544</v>
      </c>
    </row>
    <row r="2" spans="1:46" s="249" customFormat="1" ht="15" customHeight="1" x14ac:dyDescent="0.25">
      <c r="A2" s="195"/>
    </row>
    <row r="3" spans="1:46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907"/>
      <c r="H3" s="907"/>
      <c r="I3" s="250"/>
      <c r="J3" s="250"/>
      <c r="K3" s="251"/>
    </row>
    <row r="4" spans="1:46" s="249" customFormat="1" ht="6" customHeight="1" x14ac:dyDescent="0.25">
      <c r="A4" s="199"/>
      <c r="B4" s="252"/>
      <c r="C4" s="252"/>
      <c r="D4" s="252"/>
      <c r="E4" s="252"/>
      <c r="F4" s="252"/>
      <c r="G4" s="252"/>
      <c r="H4" s="252"/>
      <c r="I4" s="253"/>
      <c r="J4" s="253"/>
      <c r="K4" s="254"/>
    </row>
    <row r="5" spans="1:46" s="38" customFormat="1" ht="36" customHeight="1" thickBot="1" x14ac:dyDescent="0.25">
      <c r="A5" s="762" t="s">
        <v>243</v>
      </c>
      <c r="B5" s="763" t="s">
        <v>404</v>
      </c>
      <c r="C5" s="763" t="s">
        <v>405</v>
      </c>
      <c r="D5" s="763" t="s">
        <v>406</v>
      </c>
      <c r="E5" s="763" t="s">
        <v>400</v>
      </c>
      <c r="F5" s="763" t="s">
        <v>269</v>
      </c>
      <c r="G5" s="763" t="s">
        <v>414</v>
      </c>
      <c r="H5" s="763" t="s">
        <v>415</v>
      </c>
      <c r="I5" s="763" t="s">
        <v>247</v>
      </c>
      <c r="J5" s="763" t="s">
        <v>248</v>
      </c>
      <c r="K5" s="763" t="s">
        <v>249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 t="s">
        <v>265</v>
      </c>
      <c r="AT5" s="8"/>
    </row>
    <row r="6" spans="1:46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6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8"/>
    </row>
    <row r="7" spans="1:46" s="229" customFormat="1" ht="19.5" customHeight="1" x14ac:dyDescent="0.3">
      <c r="A7" s="852" t="s">
        <v>52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8"/>
    </row>
    <row r="8" spans="1:46" s="228" customFormat="1" ht="3.75" customHeight="1" x14ac:dyDescent="0.2">
      <c r="A8" s="204"/>
      <c r="B8" s="205"/>
      <c r="C8" s="205"/>
      <c r="D8" s="205"/>
      <c r="E8" s="205"/>
      <c r="F8" s="205"/>
      <c r="G8" s="205"/>
      <c r="H8" s="205"/>
      <c r="I8" s="205"/>
      <c r="J8" s="205"/>
      <c r="K8" s="206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</row>
    <row r="9" spans="1:46" x14ac:dyDescent="0.2">
      <c r="A9" s="209" t="s">
        <v>128</v>
      </c>
      <c r="B9" s="222" t="s">
        <v>14</v>
      </c>
      <c r="C9" s="222" t="s">
        <v>14</v>
      </c>
      <c r="D9" s="222">
        <v>387.77575683589998</v>
      </c>
      <c r="E9" s="222">
        <v>1301.7406730652001</v>
      </c>
      <c r="F9" s="222" t="s">
        <v>14</v>
      </c>
      <c r="G9" s="222" t="s">
        <v>14</v>
      </c>
      <c r="H9" s="222" t="s">
        <v>14</v>
      </c>
      <c r="I9" s="211">
        <v>1689.5164299011001</v>
      </c>
      <c r="J9" s="222">
        <v>1383.4214191436768</v>
      </c>
      <c r="K9" s="222">
        <v>185.92483234405518</v>
      </c>
    </row>
    <row r="10" spans="1:46" x14ac:dyDescent="0.2">
      <c r="A10" s="209" t="s">
        <v>131</v>
      </c>
      <c r="B10" s="222" t="s">
        <v>14</v>
      </c>
      <c r="C10" s="222" t="s">
        <v>14</v>
      </c>
      <c r="D10" s="222">
        <v>167.3872833252</v>
      </c>
      <c r="E10" s="222">
        <v>3382.5003547667998</v>
      </c>
      <c r="F10" s="222" t="s">
        <v>14</v>
      </c>
      <c r="G10" s="222" t="s">
        <v>14</v>
      </c>
      <c r="H10" s="222" t="s">
        <v>14</v>
      </c>
      <c r="I10" s="211">
        <v>3549.8876380920001</v>
      </c>
      <c r="J10" s="222">
        <v>2832.3810749053955</v>
      </c>
      <c r="K10" s="222">
        <v>729.35796737670898</v>
      </c>
    </row>
    <row r="11" spans="1:46" x14ac:dyDescent="0.2">
      <c r="A11" s="209" t="s">
        <v>132</v>
      </c>
      <c r="B11" s="222" t="s">
        <v>14</v>
      </c>
      <c r="C11" s="222" t="s">
        <v>14</v>
      </c>
      <c r="D11" s="222" t="s">
        <v>14</v>
      </c>
      <c r="E11" s="222">
        <v>380.63767814639999</v>
      </c>
      <c r="F11" s="222" t="s">
        <v>14</v>
      </c>
      <c r="G11" s="222">
        <v>93.487289428699995</v>
      </c>
      <c r="H11" s="222" t="s">
        <v>14</v>
      </c>
      <c r="I11" s="211">
        <v>474.12496757510002</v>
      </c>
      <c r="J11" s="222">
        <v>474.12496757507324</v>
      </c>
      <c r="K11" s="222">
        <v>80.66377592086792</v>
      </c>
    </row>
    <row r="12" spans="1:46" x14ac:dyDescent="0.2">
      <c r="A12" s="209" t="s">
        <v>133</v>
      </c>
      <c r="B12" s="222" t="s">
        <v>14</v>
      </c>
      <c r="C12" s="222" t="s">
        <v>14</v>
      </c>
      <c r="D12" s="222" t="s">
        <v>14</v>
      </c>
      <c r="E12" s="222">
        <v>800.74367904660005</v>
      </c>
      <c r="F12" s="222" t="s">
        <v>14</v>
      </c>
      <c r="G12" s="222" t="s">
        <v>14</v>
      </c>
      <c r="H12" s="222" t="s">
        <v>14</v>
      </c>
      <c r="I12" s="211">
        <v>800.74367904660005</v>
      </c>
      <c r="J12" s="222">
        <v>700.65735626220703</v>
      </c>
      <c r="K12" s="222">
        <v>101.00018548965454</v>
      </c>
    </row>
    <row r="13" spans="1:46" x14ac:dyDescent="0.2">
      <c r="A13" s="209" t="s">
        <v>134</v>
      </c>
      <c r="B13" s="222">
        <v>81.022315978999998</v>
      </c>
      <c r="C13" s="222" t="s">
        <v>14</v>
      </c>
      <c r="D13" s="222">
        <v>60.676567077599998</v>
      </c>
      <c r="E13" s="222">
        <v>1132.7078933716</v>
      </c>
      <c r="F13" s="222" t="s">
        <v>14</v>
      </c>
      <c r="G13" s="222">
        <v>93.487289428699995</v>
      </c>
      <c r="H13" s="222" t="s">
        <v>14</v>
      </c>
      <c r="I13" s="211">
        <v>1367.8940658568999</v>
      </c>
      <c r="J13" s="222">
        <v>1097.9814643859863</v>
      </c>
      <c r="K13" s="222">
        <v>157.04969948530197</v>
      </c>
    </row>
    <row r="14" spans="1:46" x14ac:dyDescent="0.2">
      <c r="A14" s="209" t="s">
        <v>136</v>
      </c>
      <c r="B14" s="222" t="s">
        <v>14</v>
      </c>
      <c r="C14" s="222" t="s">
        <v>14</v>
      </c>
      <c r="D14" s="222" t="s">
        <v>14</v>
      </c>
      <c r="E14" s="222">
        <v>1348.7615661621001</v>
      </c>
      <c r="F14" s="222" t="s">
        <v>14</v>
      </c>
      <c r="G14" s="222" t="s">
        <v>14</v>
      </c>
      <c r="H14" s="222" t="s">
        <v>14</v>
      </c>
      <c r="I14" s="211">
        <v>1348.7615661621001</v>
      </c>
      <c r="J14" s="222">
        <v>507.75685119628906</v>
      </c>
      <c r="K14" s="222">
        <v>966.74664306640625</v>
      </c>
    </row>
    <row r="15" spans="1:46" s="257" customFormat="1" ht="3.75" customHeight="1" x14ac:dyDescent="0.2">
      <c r="A15" s="212"/>
      <c r="B15" s="213"/>
      <c r="C15" s="213"/>
      <c r="D15" s="213"/>
      <c r="E15" s="213"/>
      <c r="F15" s="213"/>
      <c r="G15" s="213"/>
      <c r="H15" s="213"/>
      <c r="I15" s="214"/>
      <c r="J15" s="213"/>
      <c r="K15" s="213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</row>
    <row r="16" spans="1:46" s="257" customFormat="1" ht="15" customHeight="1" x14ac:dyDescent="0.2">
      <c r="A16" s="764" t="s">
        <v>137</v>
      </c>
      <c r="B16" s="765">
        <v>324.08926391599999</v>
      </c>
      <c r="C16" s="765">
        <v>306.978591919</v>
      </c>
      <c r="D16" s="765">
        <v>2247.5720520016998</v>
      </c>
      <c r="E16" s="765">
        <v>28129.810121536197</v>
      </c>
      <c r="F16" s="765">
        <v>210.7167816162</v>
      </c>
      <c r="G16" s="765">
        <v>186.97457885739999</v>
      </c>
      <c r="H16" s="765">
        <v>373.94915771479998</v>
      </c>
      <c r="I16" s="765">
        <v>31780.090547561405</v>
      </c>
      <c r="J16" s="765" t="s">
        <v>14</v>
      </c>
      <c r="K16" s="765">
        <v>8177.5439212024212</v>
      </c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</row>
    <row r="17" s="255" customFormat="1" x14ac:dyDescent="0.2"/>
    <row r="18" s="255" customFormat="1" x14ac:dyDescent="0.2"/>
    <row r="19" s="255" customFormat="1" x14ac:dyDescent="0.2"/>
    <row r="20" s="255" customFormat="1" x14ac:dyDescent="0.2"/>
    <row r="21" s="255" customFormat="1" x14ac:dyDescent="0.2"/>
    <row r="22" s="255" customFormat="1" x14ac:dyDescent="0.2"/>
    <row r="23" s="255" customFormat="1" x14ac:dyDescent="0.2"/>
    <row r="24" s="255" customFormat="1" x14ac:dyDescent="0.2"/>
    <row r="25" s="255" customFormat="1" x14ac:dyDescent="0.2"/>
    <row r="26" s="255" customFormat="1" x14ac:dyDescent="0.2"/>
    <row r="27" s="255" customFormat="1" x14ac:dyDescent="0.2"/>
    <row r="28" s="255" customFormat="1" x14ac:dyDescent="0.2"/>
    <row r="29" s="255" customFormat="1" x14ac:dyDescent="0.2"/>
    <row r="30" s="255" customFormat="1" x14ac:dyDescent="0.2"/>
    <row r="31" s="255" customFormat="1" x14ac:dyDescent="0.2"/>
  </sheetData>
  <mergeCells count="1">
    <mergeCell ref="B3:H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9" tint="0.59999389629810485"/>
  </sheetPr>
  <dimension ref="A1:AW55"/>
  <sheetViews>
    <sheetView showGridLines="0" workbookViewId="0">
      <selection activeCell="L1" sqref="L1"/>
    </sheetView>
  </sheetViews>
  <sheetFormatPr defaultRowHeight="12.75" x14ac:dyDescent="0.2"/>
  <cols>
    <col min="1" max="1" width="54.140625" style="256" customWidth="1"/>
    <col min="2" max="2" width="12.140625" style="256" bestFit="1" customWidth="1"/>
    <col min="3" max="3" width="10.7109375" style="256" bestFit="1" customWidth="1"/>
    <col min="4" max="4" width="9" style="256" customWidth="1"/>
    <col min="5" max="5" width="9.7109375" style="256" bestFit="1" customWidth="1"/>
    <col min="6" max="6" width="12.28515625" style="256" bestFit="1" customWidth="1"/>
    <col min="7" max="7" width="10.28515625" style="256" bestFit="1" customWidth="1"/>
    <col min="8" max="8" width="10" style="256" bestFit="1" customWidth="1"/>
    <col min="9" max="9" width="13.28515625" style="256" bestFit="1" customWidth="1"/>
    <col min="10" max="10" width="9.42578125" style="256" bestFit="1" customWidth="1"/>
    <col min="11" max="11" width="8" style="256" customWidth="1"/>
    <col min="12" max="12" width="11.28515625" style="256" bestFit="1" customWidth="1"/>
    <col min="13" max="13" width="11.140625" style="256" bestFit="1" customWidth="1"/>
    <col min="14" max="14" width="10" style="256" bestFit="1" customWidth="1"/>
    <col min="15" max="49" width="12.7109375" style="255" customWidth="1"/>
    <col min="50" max="53" width="12.7109375" style="256" customWidth="1"/>
    <col min="54" max="16384" width="9.140625" style="256"/>
  </cols>
  <sheetData>
    <row r="1" spans="1:49" s="248" customFormat="1" ht="15" customHeight="1" x14ac:dyDescent="0.25">
      <c r="A1" s="193" t="s">
        <v>544</v>
      </c>
    </row>
    <row r="2" spans="1:49" s="249" customFormat="1" ht="15" customHeight="1" x14ac:dyDescent="0.25">
      <c r="A2" s="195"/>
    </row>
    <row r="3" spans="1:49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907"/>
      <c r="H3" s="907"/>
      <c r="I3" s="907"/>
      <c r="J3" s="907"/>
      <c r="K3" s="907"/>
      <c r="L3" s="250"/>
      <c r="M3" s="250"/>
      <c r="N3" s="251"/>
    </row>
    <row r="4" spans="1:49" s="249" customFormat="1" ht="6" customHeight="1" x14ac:dyDescent="0.25">
      <c r="A4" s="199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3"/>
      <c r="M4" s="253"/>
      <c r="N4" s="254"/>
    </row>
    <row r="5" spans="1:49" s="38" customFormat="1" ht="36" customHeight="1" thickBot="1" x14ac:dyDescent="0.25">
      <c r="A5" s="762" t="s">
        <v>243</v>
      </c>
      <c r="B5" s="763" t="s">
        <v>257</v>
      </c>
      <c r="C5" s="763" t="s">
        <v>258</v>
      </c>
      <c r="D5" s="763" t="s">
        <v>254</v>
      </c>
      <c r="E5" s="763" t="s">
        <v>245</v>
      </c>
      <c r="F5" s="763" t="s">
        <v>398</v>
      </c>
      <c r="G5" s="763" t="s">
        <v>401</v>
      </c>
      <c r="H5" s="763" t="s">
        <v>412</v>
      </c>
      <c r="I5" s="763" t="s">
        <v>246</v>
      </c>
      <c r="J5" s="763" t="s">
        <v>408</v>
      </c>
      <c r="K5" s="763" t="s">
        <v>409</v>
      </c>
      <c r="L5" s="763" t="s">
        <v>247</v>
      </c>
      <c r="M5" s="763" t="s">
        <v>248</v>
      </c>
      <c r="N5" s="763" t="s">
        <v>249</v>
      </c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 t="s">
        <v>265</v>
      </c>
      <c r="AW5" s="8"/>
    </row>
    <row r="6" spans="1:49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8"/>
    </row>
    <row r="7" spans="1:49" s="259" customFormat="1" ht="19.5" customHeight="1" x14ac:dyDescent="0.3">
      <c r="A7" s="852" t="s">
        <v>250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</row>
    <row r="8" spans="1:49" s="261" customFormat="1" ht="3.75" customHeight="1" x14ac:dyDescent="0.2">
      <c r="A8" s="26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</row>
    <row r="9" spans="1:49" x14ac:dyDescent="0.2">
      <c r="A9" s="209" t="s">
        <v>139</v>
      </c>
      <c r="B9" s="222" t="s">
        <v>14</v>
      </c>
      <c r="C9" s="222" t="s">
        <v>14</v>
      </c>
      <c r="D9" s="222" t="s">
        <v>14</v>
      </c>
      <c r="E9" s="222" t="s">
        <v>14</v>
      </c>
      <c r="F9" s="222">
        <v>31.162429809599999</v>
      </c>
      <c r="G9" s="222" t="s">
        <v>14</v>
      </c>
      <c r="H9" s="222" t="s">
        <v>14</v>
      </c>
      <c r="I9" s="222" t="s">
        <v>14</v>
      </c>
      <c r="J9" s="222" t="s">
        <v>14</v>
      </c>
      <c r="K9" s="222" t="s">
        <v>14</v>
      </c>
      <c r="L9" s="211">
        <v>31.162429809599999</v>
      </c>
      <c r="M9" s="222">
        <v>31.162429809570313</v>
      </c>
      <c r="N9" s="222">
        <v>1.4023094177246094</v>
      </c>
    </row>
    <row r="10" spans="1:49" x14ac:dyDescent="0.2">
      <c r="A10" s="209" t="s">
        <v>148</v>
      </c>
      <c r="B10" s="222" t="s">
        <v>14</v>
      </c>
      <c r="C10" s="222" t="s">
        <v>14</v>
      </c>
      <c r="D10" s="222" t="s">
        <v>14</v>
      </c>
      <c r="E10" s="222" t="s">
        <v>14</v>
      </c>
      <c r="F10" s="222">
        <v>1207.4778032303</v>
      </c>
      <c r="G10" s="222" t="s">
        <v>14</v>
      </c>
      <c r="H10" s="222" t="s">
        <v>14</v>
      </c>
      <c r="I10" s="222" t="s">
        <v>14</v>
      </c>
      <c r="J10" s="222" t="s">
        <v>14</v>
      </c>
      <c r="K10" s="222" t="s">
        <v>14</v>
      </c>
      <c r="L10" s="211">
        <v>1207.4778032303</v>
      </c>
      <c r="M10" s="222">
        <v>1207.4778032302856</v>
      </c>
      <c r="N10" s="222">
        <v>83.276460111141205</v>
      </c>
    </row>
    <row r="11" spans="1:49" x14ac:dyDescent="0.2">
      <c r="A11" s="209" t="s">
        <v>149</v>
      </c>
      <c r="B11" s="222" t="s">
        <v>14</v>
      </c>
      <c r="C11" s="222" t="s">
        <v>14</v>
      </c>
      <c r="D11" s="222" t="s">
        <v>14</v>
      </c>
      <c r="E11" s="222" t="s">
        <v>14</v>
      </c>
      <c r="F11" s="222">
        <v>1446.1906518936</v>
      </c>
      <c r="G11" s="222" t="s">
        <v>14</v>
      </c>
      <c r="H11" s="222" t="s">
        <v>14</v>
      </c>
      <c r="I11" s="222" t="s">
        <v>14</v>
      </c>
      <c r="J11" s="222" t="s">
        <v>14</v>
      </c>
      <c r="K11" s="222" t="s">
        <v>14</v>
      </c>
      <c r="L11" s="211">
        <v>1446.1906518936</v>
      </c>
      <c r="M11" s="222">
        <v>1446.1906518936157</v>
      </c>
      <c r="N11" s="222">
        <v>338.13313627243042</v>
      </c>
    </row>
    <row r="12" spans="1:49" x14ac:dyDescent="0.2">
      <c r="A12" s="209" t="s">
        <v>151</v>
      </c>
      <c r="B12" s="222" t="s">
        <v>14</v>
      </c>
      <c r="C12" s="222" t="s">
        <v>14</v>
      </c>
      <c r="D12" s="222" t="s">
        <v>14</v>
      </c>
      <c r="E12" s="222" t="s">
        <v>14</v>
      </c>
      <c r="F12" s="222">
        <v>2233.9896907806001</v>
      </c>
      <c r="G12" s="222" t="s">
        <v>14</v>
      </c>
      <c r="H12" s="222" t="s">
        <v>14</v>
      </c>
      <c r="I12" s="222" t="s">
        <v>14</v>
      </c>
      <c r="J12" s="222" t="s">
        <v>14</v>
      </c>
      <c r="K12" s="222" t="s">
        <v>14</v>
      </c>
      <c r="L12" s="211">
        <v>2233.9896907806001</v>
      </c>
      <c r="M12" s="222">
        <v>2233.9896907806396</v>
      </c>
      <c r="N12" s="222">
        <v>133.59621614217758</v>
      </c>
    </row>
    <row r="13" spans="1:49" x14ac:dyDescent="0.2">
      <c r="A13" s="209" t="s">
        <v>156</v>
      </c>
      <c r="B13" s="222" t="s">
        <v>14</v>
      </c>
      <c r="C13" s="222" t="s">
        <v>14</v>
      </c>
      <c r="D13" s="222" t="s">
        <v>14</v>
      </c>
      <c r="E13" s="222" t="s">
        <v>14</v>
      </c>
      <c r="F13" s="222">
        <v>2319.5648288727002</v>
      </c>
      <c r="G13" s="222" t="s">
        <v>14</v>
      </c>
      <c r="H13" s="222" t="s">
        <v>14</v>
      </c>
      <c r="I13" s="222" t="s">
        <v>14</v>
      </c>
      <c r="J13" s="222" t="s">
        <v>14</v>
      </c>
      <c r="K13" s="222" t="s">
        <v>14</v>
      </c>
      <c r="L13" s="211">
        <v>2319.5648288727002</v>
      </c>
      <c r="M13" s="222">
        <v>2319.5648288726807</v>
      </c>
      <c r="N13" s="222">
        <v>15.134913796558976</v>
      </c>
    </row>
    <row r="14" spans="1:49" x14ac:dyDescent="0.2">
      <c r="A14" s="209" t="s">
        <v>157</v>
      </c>
      <c r="B14" s="222" t="s">
        <v>14</v>
      </c>
      <c r="C14" s="222" t="s">
        <v>14</v>
      </c>
      <c r="D14" s="222" t="s">
        <v>14</v>
      </c>
      <c r="E14" s="222" t="s">
        <v>14</v>
      </c>
      <c r="F14" s="222">
        <v>233.9635391235</v>
      </c>
      <c r="G14" s="222" t="s">
        <v>14</v>
      </c>
      <c r="H14" s="222" t="s">
        <v>14</v>
      </c>
      <c r="I14" s="222" t="s">
        <v>14</v>
      </c>
      <c r="J14" s="222" t="s">
        <v>14</v>
      </c>
      <c r="K14" s="222" t="s">
        <v>14</v>
      </c>
      <c r="L14" s="211">
        <v>233.9635391235</v>
      </c>
      <c r="M14" s="222">
        <v>233.96353912353516</v>
      </c>
      <c r="N14" s="222">
        <v>4.9242443442344666</v>
      </c>
    </row>
    <row r="15" spans="1:49" x14ac:dyDescent="0.2">
      <c r="A15" s="209" t="s">
        <v>159</v>
      </c>
      <c r="B15" s="222">
        <v>191.30270385739999</v>
      </c>
      <c r="C15" s="222" t="s">
        <v>14</v>
      </c>
      <c r="D15" s="222" t="s">
        <v>14</v>
      </c>
      <c r="E15" s="222" t="s">
        <v>14</v>
      </c>
      <c r="F15" s="222">
        <v>620.35009670260001</v>
      </c>
      <c r="G15" s="222" t="s">
        <v>14</v>
      </c>
      <c r="H15" s="222" t="s">
        <v>14</v>
      </c>
      <c r="I15" s="222" t="s">
        <v>14</v>
      </c>
      <c r="J15" s="222" t="s">
        <v>14</v>
      </c>
      <c r="K15" s="222" t="s">
        <v>14</v>
      </c>
      <c r="L15" s="211">
        <v>811.65280055999995</v>
      </c>
      <c r="M15" s="222">
        <v>811.65280055999756</v>
      </c>
      <c r="N15" s="222">
        <v>674.66292095184326</v>
      </c>
    </row>
    <row r="16" spans="1:49" x14ac:dyDescent="0.2">
      <c r="A16" s="209" t="s">
        <v>160</v>
      </c>
      <c r="B16" s="222" t="s">
        <v>14</v>
      </c>
      <c r="C16" s="222" t="s">
        <v>14</v>
      </c>
      <c r="D16" s="222" t="s">
        <v>14</v>
      </c>
      <c r="E16" s="222" t="s">
        <v>14</v>
      </c>
      <c r="F16" s="222">
        <v>128.1695156097</v>
      </c>
      <c r="G16" s="222" t="s">
        <v>14</v>
      </c>
      <c r="H16" s="222" t="s">
        <v>14</v>
      </c>
      <c r="I16" s="222">
        <v>123.208190918</v>
      </c>
      <c r="J16" s="222" t="s">
        <v>14</v>
      </c>
      <c r="K16" s="222" t="s">
        <v>14</v>
      </c>
      <c r="L16" s="211">
        <v>251.37770652770001</v>
      </c>
      <c r="M16" s="222">
        <v>251.37770652770996</v>
      </c>
      <c r="N16" s="222">
        <v>41.226141214370728</v>
      </c>
    </row>
    <row r="17" spans="1:49" x14ac:dyDescent="0.2">
      <c r="A17" s="209" t="s">
        <v>161</v>
      </c>
      <c r="B17" s="222" t="s">
        <v>14</v>
      </c>
      <c r="C17" s="222" t="s">
        <v>14</v>
      </c>
      <c r="D17" s="222" t="s">
        <v>14</v>
      </c>
      <c r="E17" s="222" t="s">
        <v>14</v>
      </c>
      <c r="F17" s="222">
        <v>11.841847419700001</v>
      </c>
      <c r="G17" s="222" t="s">
        <v>14</v>
      </c>
      <c r="H17" s="222" t="s">
        <v>14</v>
      </c>
      <c r="I17" s="222" t="s">
        <v>14</v>
      </c>
      <c r="J17" s="222" t="s">
        <v>14</v>
      </c>
      <c r="K17" s="222" t="s">
        <v>14</v>
      </c>
      <c r="L17" s="211">
        <v>11.841847419700001</v>
      </c>
      <c r="M17" s="222">
        <v>11.84184741973877</v>
      </c>
      <c r="N17" s="222">
        <v>0.31973141431808472</v>
      </c>
    </row>
    <row r="18" spans="1:49" x14ac:dyDescent="0.2">
      <c r="A18" s="209" t="s">
        <v>162</v>
      </c>
      <c r="B18" s="222" t="s">
        <v>14</v>
      </c>
      <c r="C18" s="222">
        <v>124.9679489136</v>
      </c>
      <c r="D18" s="222" t="s">
        <v>14</v>
      </c>
      <c r="E18" s="222" t="s">
        <v>14</v>
      </c>
      <c r="F18" s="222">
        <v>687.42165946959994</v>
      </c>
      <c r="G18" s="222" t="s">
        <v>14</v>
      </c>
      <c r="H18" s="222" t="s">
        <v>14</v>
      </c>
      <c r="I18" s="222" t="s">
        <v>14</v>
      </c>
      <c r="J18" s="222" t="s">
        <v>14</v>
      </c>
      <c r="K18" s="222" t="s">
        <v>14</v>
      </c>
      <c r="L18" s="211">
        <v>812.38960838319997</v>
      </c>
      <c r="M18" s="222">
        <v>812.38960838317871</v>
      </c>
      <c r="N18" s="222">
        <v>137.53568601608276</v>
      </c>
    </row>
    <row r="19" spans="1:49" x14ac:dyDescent="0.2">
      <c r="A19" s="209" t="s">
        <v>163</v>
      </c>
      <c r="B19" s="222" t="s">
        <v>14</v>
      </c>
      <c r="C19" s="222" t="s">
        <v>14</v>
      </c>
      <c r="D19" s="222" t="s">
        <v>14</v>
      </c>
      <c r="E19" s="222" t="s">
        <v>14</v>
      </c>
      <c r="F19" s="222">
        <v>391.22930908199999</v>
      </c>
      <c r="G19" s="222" t="s">
        <v>14</v>
      </c>
      <c r="H19" s="222" t="s">
        <v>14</v>
      </c>
      <c r="I19" s="222" t="s">
        <v>14</v>
      </c>
      <c r="J19" s="222" t="s">
        <v>14</v>
      </c>
      <c r="K19" s="222" t="s">
        <v>14</v>
      </c>
      <c r="L19" s="211">
        <v>391.22930908199999</v>
      </c>
      <c r="M19" s="222">
        <v>391.22930908203125</v>
      </c>
      <c r="N19" s="222">
        <v>36.513799667358398</v>
      </c>
    </row>
    <row r="20" spans="1:49" x14ac:dyDescent="0.2">
      <c r="A20" s="209" t="s">
        <v>166</v>
      </c>
      <c r="B20" s="222" t="s">
        <v>14</v>
      </c>
      <c r="C20" s="222" t="s">
        <v>14</v>
      </c>
      <c r="D20" s="222">
        <v>45.240505218499997</v>
      </c>
      <c r="E20" s="222">
        <v>2752.6865444182999</v>
      </c>
      <c r="F20" s="222">
        <v>283.9175376892</v>
      </c>
      <c r="G20" s="222">
        <v>146.9769306183</v>
      </c>
      <c r="H20" s="222">
        <v>93.487289428699995</v>
      </c>
      <c r="I20" s="222" t="s">
        <v>14</v>
      </c>
      <c r="J20" s="222">
        <v>316.27065277100002</v>
      </c>
      <c r="K20" s="222" t="s">
        <v>14</v>
      </c>
      <c r="L20" s="211">
        <v>3638.5794601440002</v>
      </c>
      <c r="M20" s="222">
        <v>3337.4811782836914</v>
      </c>
      <c r="N20" s="222">
        <v>3543.647891998291</v>
      </c>
    </row>
    <row r="21" spans="1:49" x14ac:dyDescent="0.2">
      <c r="A21" s="209" t="s">
        <v>169</v>
      </c>
      <c r="B21" s="222" t="s">
        <v>14</v>
      </c>
      <c r="C21" s="222" t="s">
        <v>14</v>
      </c>
      <c r="D21" s="222" t="s">
        <v>14</v>
      </c>
      <c r="E21" s="222" t="s">
        <v>14</v>
      </c>
      <c r="F21" s="222">
        <v>311.08663558960001</v>
      </c>
      <c r="G21" s="222" t="s">
        <v>14</v>
      </c>
      <c r="H21" s="222" t="s">
        <v>14</v>
      </c>
      <c r="I21" s="222" t="s">
        <v>14</v>
      </c>
      <c r="J21" s="222" t="s">
        <v>14</v>
      </c>
      <c r="K21" s="222" t="s">
        <v>14</v>
      </c>
      <c r="L21" s="211">
        <v>311.08663558960001</v>
      </c>
      <c r="M21" s="222">
        <v>311.08663558959961</v>
      </c>
      <c r="N21" s="222">
        <v>3.3246161937713623</v>
      </c>
    </row>
    <row r="22" spans="1:49" x14ac:dyDescent="0.2">
      <c r="A22" s="209" t="s">
        <v>171</v>
      </c>
      <c r="B22" s="222" t="s">
        <v>14</v>
      </c>
      <c r="C22" s="222" t="s">
        <v>14</v>
      </c>
      <c r="D22" s="222" t="s">
        <v>14</v>
      </c>
      <c r="E22" s="222" t="s">
        <v>14</v>
      </c>
      <c r="F22" s="222">
        <v>976.55059242250002</v>
      </c>
      <c r="G22" s="222" t="s">
        <v>14</v>
      </c>
      <c r="H22" s="222" t="s">
        <v>14</v>
      </c>
      <c r="I22" s="222" t="s">
        <v>14</v>
      </c>
      <c r="J22" s="222" t="s">
        <v>14</v>
      </c>
      <c r="K22" s="222" t="s">
        <v>14</v>
      </c>
      <c r="L22" s="211">
        <v>976.55059242250002</v>
      </c>
      <c r="M22" s="222">
        <v>976.55059242248535</v>
      </c>
      <c r="N22" s="222">
        <v>764.72459506988525</v>
      </c>
    </row>
    <row r="23" spans="1:49" x14ac:dyDescent="0.2">
      <c r="A23" s="209" t="s">
        <v>175</v>
      </c>
      <c r="B23" s="222" t="s">
        <v>14</v>
      </c>
      <c r="C23" s="222">
        <v>124.9679489136</v>
      </c>
      <c r="D23" s="222" t="s">
        <v>14</v>
      </c>
      <c r="E23" s="222" t="s">
        <v>14</v>
      </c>
      <c r="F23" s="222">
        <v>435.4705677032</v>
      </c>
      <c r="G23" s="222" t="s">
        <v>14</v>
      </c>
      <c r="H23" s="222" t="s">
        <v>14</v>
      </c>
      <c r="I23" s="222" t="s">
        <v>14</v>
      </c>
      <c r="J23" s="222" t="s">
        <v>14</v>
      </c>
      <c r="K23" s="222" t="s">
        <v>14</v>
      </c>
      <c r="L23" s="211">
        <v>560.43851661680003</v>
      </c>
      <c r="M23" s="222">
        <v>560.43851661682129</v>
      </c>
      <c r="N23" s="222">
        <v>2.2352381646633148</v>
      </c>
    </row>
    <row r="24" spans="1:49" x14ac:dyDescent="0.2">
      <c r="A24" s="209" t="s">
        <v>177</v>
      </c>
      <c r="B24" s="222" t="s">
        <v>14</v>
      </c>
      <c r="C24" s="222" t="s">
        <v>14</v>
      </c>
      <c r="D24" s="222" t="s">
        <v>14</v>
      </c>
      <c r="E24" s="222" t="s">
        <v>14</v>
      </c>
      <c r="F24" s="222">
        <v>561.53096389769996</v>
      </c>
      <c r="G24" s="222" t="s">
        <v>14</v>
      </c>
      <c r="H24" s="222" t="s">
        <v>14</v>
      </c>
      <c r="I24" s="222" t="s">
        <v>14</v>
      </c>
      <c r="J24" s="222" t="s">
        <v>14</v>
      </c>
      <c r="K24" s="222" t="s">
        <v>14</v>
      </c>
      <c r="L24" s="211">
        <v>561.53096389769996</v>
      </c>
      <c r="M24" s="222">
        <v>561.53096389770508</v>
      </c>
      <c r="N24" s="222">
        <v>4.2079348862171173</v>
      </c>
    </row>
    <row r="25" spans="1:49" x14ac:dyDescent="0.2">
      <c r="A25" s="209" t="s">
        <v>178</v>
      </c>
      <c r="B25" s="222" t="s">
        <v>14</v>
      </c>
      <c r="C25" s="222" t="s">
        <v>14</v>
      </c>
      <c r="D25" s="222" t="s">
        <v>14</v>
      </c>
      <c r="E25" s="222" t="s">
        <v>14</v>
      </c>
      <c r="F25" s="222">
        <v>269.70579528809998</v>
      </c>
      <c r="G25" s="222" t="s">
        <v>14</v>
      </c>
      <c r="H25" s="222" t="s">
        <v>14</v>
      </c>
      <c r="I25" s="222" t="s">
        <v>14</v>
      </c>
      <c r="J25" s="222" t="s">
        <v>14</v>
      </c>
      <c r="K25" s="222" t="s">
        <v>14</v>
      </c>
      <c r="L25" s="211">
        <v>269.70579528809998</v>
      </c>
      <c r="M25" s="222">
        <v>269.70579528808594</v>
      </c>
      <c r="N25" s="222">
        <v>235.43601226806641</v>
      </c>
    </row>
    <row r="26" spans="1:49" x14ac:dyDescent="0.2">
      <c r="A26" s="209" t="s">
        <v>179</v>
      </c>
      <c r="B26" s="222" t="s">
        <v>14</v>
      </c>
      <c r="C26" s="222" t="s">
        <v>14</v>
      </c>
      <c r="D26" s="222" t="s">
        <v>14</v>
      </c>
      <c r="E26" s="222" t="s">
        <v>14</v>
      </c>
      <c r="F26" s="222">
        <v>124.9679489136</v>
      </c>
      <c r="G26" s="222" t="s">
        <v>14</v>
      </c>
      <c r="H26" s="222" t="s">
        <v>14</v>
      </c>
      <c r="I26" s="222" t="s">
        <v>14</v>
      </c>
      <c r="J26" s="222" t="s">
        <v>14</v>
      </c>
      <c r="K26" s="222" t="s">
        <v>14</v>
      </c>
      <c r="L26" s="211">
        <v>124.9679489136</v>
      </c>
      <c r="M26" s="222">
        <v>124.96794891357422</v>
      </c>
      <c r="N26" s="222">
        <v>69.702125549316406</v>
      </c>
    </row>
    <row r="27" spans="1:49" x14ac:dyDescent="0.2">
      <c r="A27" s="209" t="s">
        <v>180</v>
      </c>
      <c r="B27" s="222" t="s">
        <v>14</v>
      </c>
      <c r="C27" s="222" t="s">
        <v>14</v>
      </c>
      <c r="D27" s="222" t="s">
        <v>14</v>
      </c>
      <c r="E27" s="222" t="s">
        <v>14</v>
      </c>
      <c r="F27" s="222">
        <v>369.97888278959999</v>
      </c>
      <c r="G27" s="222" t="s">
        <v>14</v>
      </c>
      <c r="H27" s="222" t="s">
        <v>14</v>
      </c>
      <c r="I27" s="222" t="s">
        <v>14</v>
      </c>
      <c r="J27" s="222" t="s">
        <v>14</v>
      </c>
      <c r="K27" s="222">
        <v>370.30751037599998</v>
      </c>
      <c r="L27" s="211">
        <v>740.28639316559997</v>
      </c>
      <c r="M27" s="222">
        <v>740.28639316558838</v>
      </c>
      <c r="N27" s="222">
        <v>23.613354131579399</v>
      </c>
    </row>
    <row r="28" spans="1:49" x14ac:dyDescent="0.2">
      <c r="A28" s="209" t="s">
        <v>183</v>
      </c>
      <c r="B28" s="222" t="s">
        <v>14</v>
      </c>
      <c r="C28" s="222" t="s">
        <v>14</v>
      </c>
      <c r="D28" s="222" t="s">
        <v>14</v>
      </c>
      <c r="E28" s="222" t="s">
        <v>14</v>
      </c>
      <c r="F28" s="222">
        <v>283.9175376892</v>
      </c>
      <c r="G28" s="222" t="s">
        <v>14</v>
      </c>
      <c r="H28" s="222" t="s">
        <v>14</v>
      </c>
      <c r="I28" s="222" t="s">
        <v>14</v>
      </c>
      <c r="J28" s="222" t="s">
        <v>14</v>
      </c>
      <c r="K28" s="222" t="s">
        <v>14</v>
      </c>
      <c r="L28" s="211">
        <v>283.9175376892</v>
      </c>
      <c r="M28" s="222">
        <v>283.91753768920898</v>
      </c>
      <c r="N28" s="222">
        <v>454.2680549621582</v>
      </c>
    </row>
    <row r="29" spans="1:49" x14ac:dyDescent="0.2">
      <c r="A29" s="209" t="s">
        <v>186</v>
      </c>
      <c r="B29" s="222" t="s">
        <v>14</v>
      </c>
      <c r="C29" s="222" t="s">
        <v>14</v>
      </c>
      <c r="D29" s="222" t="s">
        <v>14</v>
      </c>
      <c r="E29" s="222" t="s">
        <v>14</v>
      </c>
      <c r="F29" s="222">
        <v>333.24786376949999</v>
      </c>
      <c r="G29" s="222" t="s">
        <v>14</v>
      </c>
      <c r="H29" s="222" t="s">
        <v>14</v>
      </c>
      <c r="I29" s="222" t="s">
        <v>14</v>
      </c>
      <c r="J29" s="222" t="s">
        <v>14</v>
      </c>
      <c r="K29" s="222" t="s">
        <v>14</v>
      </c>
      <c r="L29" s="211">
        <v>333.24786376949999</v>
      </c>
      <c r="M29" s="222">
        <v>333.24786376953125</v>
      </c>
      <c r="N29" s="222">
        <v>4.1655983924865723</v>
      </c>
    </row>
    <row r="30" spans="1:49" s="257" customFormat="1" ht="3.75" customHeight="1" x14ac:dyDescent="0.2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4"/>
      <c r="M30" s="213"/>
      <c r="N30" s="213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</row>
    <row r="31" spans="1:49" s="257" customFormat="1" ht="15" customHeight="1" x14ac:dyDescent="0.2">
      <c r="A31" s="764" t="s">
        <v>188</v>
      </c>
      <c r="B31" s="765">
        <v>191.30270385739999</v>
      </c>
      <c r="C31" s="765">
        <v>249.93589782719999</v>
      </c>
      <c r="D31" s="765">
        <v>45.240505218499997</v>
      </c>
      <c r="E31" s="765">
        <v>2752.6865444182999</v>
      </c>
      <c r="F31" s="765">
        <v>13261.735697746099</v>
      </c>
      <c r="G31" s="765">
        <v>146.9769306183</v>
      </c>
      <c r="H31" s="765">
        <v>93.487289428699995</v>
      </c>
      <c r="I31" s="765">
        <v>123.208190918</v>
      </c>
      <c r="J31" s="765">
        <v>316.27065277100002</v>
      </c>
      <c r="K31" s="765">
        <v>370.30751037599998</v>
      </c>
      <c r="L31" s="765">
        <v>17551.151923179503</v>
      </c>
      <c r="M31" s="765" t="s">
        <v>14</v>
      </c>
      <c r="N31" s="765">
        <v>6572.0509809646755</v>
      </c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</row>
    <row r="32" spans="1:49" s="255" customFormat="1" x14ac:dyDescent="0.2"/>
    <row r="33" s="255" customFormat="1" x14ac:dyDescent="0.2"/>
    <row r="34" s="255" customFormat="1" x14ac:dyDescent="0.2"/>
    <row r="35" s="255" customFormat="1" x14ac:dyDescent="0.2"/>
    <row r="36" s="255" customFormat="1" x14ac:dyDescent="0.2"/>
    <row r="37" s="255" customFormat="1" x14ac:dyDescent="0.2"/>
    <row r="38" s="255" customFormat="1" x14ac:dyDescent="0.2"/>
    <row r="39" s="255" customFormat="1" x14ac:dyDescent="0.2"/>
    <row r="40" s="255" customFormat="1" x14ac:dyDescent="0.2"/>
    <row r="41" s="255" customFormat="1" x14ac:dyDescent="0.2"/>
    <row r="42" s="255" customFormat="1" x14ac:dyDescent="0.2"/>
    <row r="43" s="255" customFormat="1" x14ac:dyDescent="0.2"/>
    <row r="44" s="255" customFormat="1" x14ac:dyDescent="0.2"/>
    <row r="45" s="255" customFormat="1" x14ac:dyDescent="0.2"/>
    <row r="46" s="255" customFormat="1" x14ac:dyDescent="0.2"/>
    <row r="47" s="255" customFormat="1" x14ac:dyDescent="0.2"/>
    <row r="48" s="255" customFormat="1" x14ac:dyDescent="0.2"/>
    <row r="49" s="255" customFormat="1" x14ac:dyDescent="0.2"/>
    <row r="50" s="255" customFormat="1" x14ac:dyDescent="0.2"/>
    <row r="51" s="255" customFormat="1" x14ac:dyDescent="0.2"/>
    <row r="52" s="255" customFormat="1" x14ac:dyDescent="0.2"/>
    <row r="53" s="255" customFormat="1" x14ac:dyDescent="0.2"/>
    <row r="54" s="255" customFormat="1" x14ac:dyDescent="0.2"/>
    <row r="55" s="255" customFormat="1" x14ac:dyDescent="0.2"/>
  </sheetData>
  <mergeCells count="1">
    <mergeCell ref="B3:K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9" tint="0.59999389629810485"/>
  </sheetPr>
  <dimension ref="A1:AR75"/>
  <sheetViews>
    <sheetView showGridLines="0" workbookViewId="0">
      <selection activeCell="J1" sqref="J1"/>
    </sheetView>
  </sheetViews>
  <sheetFormatPr defaultRowHeight="12.75" x14ac:dyDescent="0.2"/>
  <cols>
    <col min="1" max="1" width="43.28515625" style="256" customWidth="1"/>
    <col min="2" max="2" width="9" style="256" customWidth="1"/>
    <col min="3" max="3" width="12.140625" style="256" bestFit="1" customWidth="1"/>
    <col min="4" max="4" width="9.28515625" style="256" bestFit="1" customWidth="1"/>
    <col min="5" max="5" width="11.42578125" style="256" customWidth="1"/>
    <col min="6" max="6" width="9.42578125" style="256" bestFit="1" customWidth="1"/>
    <col min="7" max="7" width="11.28515625" style="256" bestFit="1" customWidth="1"/>
    <col min="8" max="8" width="11.140625" style="256" bestFit="1" customWidth="1"/>
    <col min="9" max="9" width="10" style="256" bestFit="1" customWidth="1"/>
    <col min="10" max="44" width="12.7109375" style="255" customWidth="1"/>
    <col min="45" max="48" width="12.7109375" style="256" customWidth="1"/>
    <col min="49" max="16384" width="9.140625" style="256"/>
  </cols>
  <sheetData>
    <row r="1" spans="1:44" s="248" customFormat="1" ht="15" customHeight="1" x14ac:dyDescent="0.25">
      <c r="A1" s="193" t="s">
        <v>544</v>
      </c>
    </row>
    <row r="2" spans="1:44" s="249" customFormat="1" ht="15" customHeight="1" x14ac:dyDescent="0.25">
      <c r="A2" s="195"/>
    </row>
    <row r="3" spans="1:44" s="249" customFormat="1" ht="15" customHeight="1" x14ac:dyDescent="0.25">
      <c r="A3" s="197"/>
      <c r="B3" s="907" t="s">
        <v>242</v>
      </c>
      <c r="C3" s="907"/>
      <c r="D3" s="907"/>
      <c r="E3" s="907"/>
      <c r="F3" s="907"/>
      <c r="G3" s="250"/>
      <c r="H3" s="250"/>
      <c r="I3" s="251"/>
    </row>
    <row r="4" spans="1:44" s="249" customFormat="1" ht="6" customHeight="1" x14ac:dyDescent="0.25">
      <c r="A4" s="199"/>
      <c r="B4" s="252"/>
      <c r="C4" s="252"/>
      <c r="D4" s="252"/>
      <c r="E4" s="252"/>
      <c r="F4" s="252"/>
      <c r="G4" s="253"/>
      <c r="H4" s="253"/>
      <c r="I4" s="254"/>
    </row>
    <row r="5" spans="1:44" s="38" customFormat="1" ht="36" customHeight="1" thickBot="1" x14ac:dyDescent="0.25">
      <c r="A5" s="762" t="s">
        <v>243</v>
      </c>
      <c r="B5" s="763" t="s">
        <v>253</v>
      </c>
      <c r="C5" s="763" t="s">
        <v>402</v>
      </c>
      <c r="D5" s="763" t="s">
        <v>403</v>
      </c>
      <c r="E5" s="763" t="s">
        <v>416</v>
      </c>
      <c r="F5" s="763" t="s">
        <v>399</v>
      </c>
      <c r="G5" s="763" t="s">
        <v>247</v>
      </c>
      <c r="H5" s="763" t="s">
        <v>248</v>
      </c>
      <c r="I5" s="763" t="s">
        <v>249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 t="s">
        <v>265</v>
      </c>
      <c r="AR5" s="8"/>
    </row>
    <row r="6" spans="1:44" s="228" customFormat="1" ht="6" customHeight="1" thickTop="1" x14ac:dyDescent="0.2">
      <c r="A6" s="204"/>
      <c r="B6" s="205"/>
      <c r="C6" s="205"/>
      <c r="D6" s="205"/>
      <c r="E6" s="205"/>
      <c r="F6" s="205"/>
      <c r="G6" s="205"/>
      <c r="H6" s="205"/>
      <c r="I6" s="206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8"/>
    </row>
    <row r="7" spans="1:44" s="259" customFormat="1" ht="19.5" customHeight="1" x14ac:dyDescent="0.3">
      <c r="A7" s="852" t="s">
        <v>54</v>
      </c>
      <c r="B7" s="217"/>
      <c r="C7" s="217"/>
      <c r="D7" s="217"/>
      <c r="E7" s="217"/>
      <c r="F7" s="217"/>
      <c r="G7" s="217"/>
      <c r="H7" s="217"/>
      <c r="I7" s="21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</row>
    <row r="8" spans="1:44" s="261" customFormat="1" ht="3.75" customHeight="1" x14ac:dyDescent="0.2">
      <c r="A8" s="260"/>
      <c r="B8" s="220"/>
      <c r="C8" s="220"/>
      <c r="D8" s="220"/>
      <c r="E8" s="220"/>
      <c r="F8" s="220"/>
      <c r="G8" s="220"/>
      <c r="H8" s="220"/>
      <c r="I8" s="221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</row>
    <row r="9" spans="1:44" x14ac:dyDescent="0.2">
      <c r="A9" s="209" t="s">
        <v>190</v>
      </c>
      <c r="B9" s="222">
        <v>813.61421203609996</v>
      </c>
      <c r="C9" s="222">
        <v>850.80907344820002</v>
      </c>
      <c r="D9" s="222" t="s">
        <v>14</v>
      </c>
      <c r="E9" s="222" t="s">
        <v>14</v>
      </c>
      <c r="F9" s="222" t="s">
        <v>14</v>
      </c>
      <c r="G9" s="211">
        <v>1664.4232854843001</v>
      </c>
      <c r="H9" s="222">
        <v>1652.5814380645752</v>
      </c>
      <c r="I9" s="222">
        <v>6.5657569970935583</v>
      </c>
    </row>
    <row r="10" spans="1:44" x14ac:dyDescent="0.2">
      <c r="A10" s="209" t="s">
        <v>192</v>
      </c>
      <c r="B10" s="222">
        <v>457.9695358276</v>
      </c>
      <c r="C10" s="222">
        <v>640.5975885391</v>
      </c>
      <c r="D10" s="222" t="s">
        <v>14</v>
      </c>
      <c r="E10" s="222" t="s">
        <v>14</v>
      </c>
      <c r="F10" s="222" t="s">
        <v>14</v>
      </c>
      <c r="G10" s="211">
        <v>1098.5671243668</v>
      </c>
      <c r="H10" s="222">
        <v>1098.5671243667603</v>
      </c>
      <c r="I10" s="222">
        <v>5.4259330220520496</v>
      </c>
    </row>
    <row r="11" spans="1:44" s="257" customFormat="1" ht="3.75" customHeight="1" x14ac:dyDescent="0.2">
      <c r="A11" s="212"/>
      <c r="B11" s="213"/>
      <c r="C11" s="213"/>
      <c r="D11" s="213"/>
      <c r="E11" s="213"/>
      <c r="F11" s="213"/>
      <c r="G11" s="214"/>
      <c r="H11" s="213"/>
      <c r="I11" s="213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</row>
    <row r="12" spans="1:44" s="257" customFormat="1" ht="15" customHeight="1" x14ac:dyDescent="0.2">
      <c r="A12" s="764" t="s">
        <v>194</v>
      </c>
      <c r="B12" s="765">
        <v>1271.5837478637</v>
      </c>
      <c r="C12" s="765">
        <v>1491.4066619873001</v>
      </c>
      <c r="D12" s="765" t="s">
        <v>14</v>
      </c>
      <c r="E12" s="765" t="s">
        <v>14</v>
      </c>
      <c r="F12" s="765" t="s">
        <v>14</v>
      </c>
      <c r="G12" s="765">
        <v>2762.9904098511001</v>
      </c>
      <c r="H12" s="765" t="s">
        <v>14</v>
      </c>
      <c r="I12" s="765">
        <v>11.991690019145608</v>
      </c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</row>
    <row r="13" spans="1:44" s="257" customFormat="1" ht="6" customHeight="1" x14ac:dyDescent="0.2">
      <c r="A13" s="212"/>
      <c r="B13" s="215"/>
      <c r="C13" s="215"/>
      <c r="D13" s="215"/>
      <c r="E13" s="215"/>
      <c r="F13" s="215"/>
      <c r="G13" s="215"/>
      <c r="H13" s="215"/>
      <c r="I13" s="216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</row>
    <row r="14" spans="1:44" s="259" customFormat="1" ht="19.5" customHeight="1" x14ac:dyDescent="0.3">
      <c r="A14" s="852" t="s">
        <v>252</v>
      </c>
      <c r="B14" s="217"/>
      <c r="C14" s="217"/>
      <c r="D14" s="217"/>
      <c r="E14" s="217"/>
      <c r="F14" s="217"/>
      <c r="G14" s="217"/>
      <c r="H14" s="217"/>
      <c r="I14" s="21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</row>
    <row r="15" spans="1:44" s="261" customFormat="1" ht="3.75" customHeight="1" x14ac:dyDescent="0.2">
      <c r="A15" s="260"/>
      <c r="B15" s="220"/>
      <c r="C15" s="220"/>
      <c r="D15" s="220"/>
      <c r="E15" s="220"/>
      <c r="F15" s="220"/>
      <c r="G15" s="220"/>
      <c r="H15" s="220"/>
      <c r="I15" s="221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</row>
    <row r="16" spans="1:44" x14ac:dyDescent="0.2">
      <c r="A16" s="209" t="s">
        <v>198</v>
      </c>
      <c r="B16" s="222" t="s">
        <v>14</v>
      </c>
      <c r="C16" s="222" t="s">
        <v>14</v>
      </c>
      <c r="D16" s="222">
        <v>42.660835266100001</v>
      </c>
      <c r="E16" s="222" t="s">
        <v>14</v>
      </c>
      <c r="F16" s="222" t="s">
        <v>14</v>
      </c>
      <c r="G16" s="211">
        <v>42.660835266100001</v>
      </c>
      <c r="H16" s="222">
        <v>42.660835266113281</v>
      </c>
      <c r="I16" s="222">
        <v>15.699187278747559</v>
      </c>
    </row>
    <row r="17" spans="1:44" x14ac:dyDescent="0.2">
      <c r="A17" s="209" t="s">
        <v>199</v>
      </c>
      <c r="B17" s="222" t="s">
        <v>14</v>
      </c>
      <c r="C17" s="222" t="s">
        <v>14</v>
      </c>
      <c r="D17" s="222">
        <v>5400.7533168792997</v>
      </c>
      <c r="E17" s="222" t="s">
        <v>14</v>
      </c>
      <c r="F17" s="222" t="s">
        <v>14</v>
      </c>
      <c r="G17" s="211">
        <v>5400.7533168792997</v>
      </c>
      <c r="H17" s="222">
        <v>4702.7571086883545</v>
      </c>
      <c r="I17" s="222">
        <v>4178.8984591960907</v>
      </c>
    </row>
    <row r="18" spans="1:44" x14ac:dyDescent="0.2">
      <c r="A18" s="209" t="s">
        <v>201</v>
      </c>
      <c r="B18" s="222" t="s">
        <v>14</v>
      </c>
      <c r="C18" s="222" t="s">
        <v>14</v>
      </c>
      <c r="D18" s="222">
        <v>1060.9166736602999</v>
      </c>
      <c r="E18" s="222" t="s">
        <v>14</v>
      </c>
      <c r="F18" s="222" t="s">
        <v>14</v>
      </c>
      <c r="G18" s="211">
        <v>1060.9166736602999</v>
      </c>
      <c r="H18" s="222">
        <v>1060.9166736602783</v>
      </c>
      <c r="I18" s="222">
        <v>252.08519887924194</v>
      </c>
    </row>
    <row r="19" spans="1:44" x14ac:dyDescent="0.2">
      <c r="A19" s="209" t="s">
        <v>202</v>
      </c>
      <c r="B19" s="222" t="s">
        <v>14</v>
      </c>
      <c r="C19" s="222" t="s">
        <v>14</v>
      </c>
      <c r="D19" s="222">
        <v>760.03397369380002</v>
      </c>
      <c r="E19" s="222" t="s">
        <v>14</v>
      </c>
      <c r="F19" s="222" t="s">
        <v>14</v>
      </c>
      <c r="G19" s="211">
        <v>760.03397369380002</v>
      </c>
      <c r="H19" s="222">
        <v>686.80123138427734</v>
      </c>
      <c r="I19" s="222">
        <v>32.230419874191284</v>
      </c>
    </row>
    <row r="20" spans="1:44" x14ac:dyDescent="0.2">
      <c r="A20" s="209" t="s">
        <v>203</v>
      </c>
      <c r="B20" s="222" t="s">
        <v>14</v>
      </c>
      <c r="C20" s="222" t="s">
        <v>14</v>
      </c>
      <c r="D20" s="222">
        <v>2722.0048484802001</v>
      </c>
      <c r="E20" s="222" t="s">
        <v>14</v>
      </c>
      <c r="F20" s="222" t="s">
        <v>14</v>
      </c>
      <c r="G20" s="211">
        <v>2722.0048484802001</v>
      </c>
      <c r="H20" s="222">
        <v>2501.1576385498047</v>
      </c>
      <c r="I20" s="222">
        <v>122.91237437725067</v>
      </c>
    </row>
    <row r="21" spans="1:44" s="257" customFormat="1" ht="3.75" customHeight="1" x14ac:dyDescent="0.2">
      <c r="A21" s="212"/>
      <c r="B21" s="213"/>
      <c r="C21" s="213"/>
      <c r="D21" s="213"/>
      <c r="E21" s="213"/>
      <c r="F21" s="213"/>
      <c r="G21" s="214"/>
      <c r="H21" s="213"/>
      <c r="I21" s="213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</row>
    <row r="22" spans="1:44" s="257" customFormat="1" ht="15" customHeight="1" x14ac:dyDescent="0.2">
      <c r="A22" s="764" t="s">
        <v>204</v>
      </c>
      <c r="B22" s="765" t="s">
        <v>14</v>
      </c>
      <c r="C22" s="765" t="s">
        <v>14</v>
      </c>
      <c r="D22" s="765">
        <v>9986.3696479796999</v>
      </c>
      <c r="E22" s="765" t="s">
        <v>14</v>
      </c>
      <c r="F22" s="765" t="s">
        <v>14</v>
      </c>
      <c r="G22" s="765">
        <v>9986.3696479796999</v>
      </c>
      <c r="H22" s="765" t="s">
        <v>14</v>
      </c>
      <c r="I22" s="765">
        <v>4601.8256396055222</v>
      </c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</row>
    <row r="23" spans="1:44" s="257" customFormat="1" ht="6" customHeight="1" x14ac:dyDescent="0.2"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</row>
    <row r="24" spans="1:44" s="259" customFormat="1" ht="19.5" customHeight="1" x14ac:dyDescent="0.3">
      <c r="A24" s="852" t="s">
        <v>267</v>
      </c>
      <c r="B24" s="217"/>
      <c r="C24" s="217"/>
      <c r="D24" s="217"/>
      <c r="E24" s="217"/>
      <c r="F24" s="217"/>
      <c r="G24" s="217"/>
      <c r="H24" s="217"/>
      <c r="I24" s="21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</row>
    <row r="25" spans="1:44" s="261" customFormat="1" ht="3.75" customHeight="1" x14ac:dyDescent="0.2">
      <c r="A25" s="260"/>
      <c r="B25" s="220"/>
      <c r="C25" s="220"/>
      <c r="D25" s="220"/>
      <c r="E25" s="220"/>
      <c r="F25" s="220"/>
      <c r="G25" s="220"/>
      <c r="H25" s="220"/>
      <c r="I25" s="221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</row>
    <row r="26" spans="1:44" x14ac:dyDescent="0.2">
      <c r="A26" s="209" t="s">
        <v>206</v>
      </c>
      <c r="B26" s="222" t="s">
        <v>14</v>
      </c>
      <c r="C26" s="222" t="s">
        <v>14</v>
      </c>
      <c r="D26" s="222" t="s">
        <v>14</v>
      </c>
      <c r="E26" s="222">
        <v>49.2832756042</v>
      </c>
      <c r="F26" s="222" t="s">
        <v>14</v>
      </c>
      <c r="G26" s="211">
        <v>49.2832756042</v>
      </c>
      <c r="H26" s="222">
        <v>49.283275604248047</v>
      </c>
      <c r="I26" s="222">
        <v>56.429347991943359</v>
      </c>
    </row>
    <row r="27" spans="1:44" s="257" customFormat="1" ht="3.75" customHeight="1" x14ac:dyDescent="0.2">
      <c r="A27" s="212"/>
      <c r="B27" s="213"/>
      <c r="C27" s="213"/>
      <c r="D27" s="213"/>
      <c r="E27" s="213"/>
      <c r="F27" s="213"/>
      <c r="G27" s="214"/>
      <c r="H27" s="213"/>
      <c r="I27" s="213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</row>
    <row r="28" spans="1:44" s="257" customFormat="1" ht="15" customHeight="1" x14ac:dyDescent="0.2">
      <c r="A28" s="764" t="s">
        <v>268</v>
      </c>
      <c r="B28" s="765" t="s">
        <v>14</v>
      </c>
      <c r="C28" s="765" t="s">
        <v>14</v>
      </c>
      <c r="D28" s="765" t="s">
        <v>14</v>
      </c>
      <c r="E28" s="765">
        <v>49.2832756042</v>
      </c>
      <c r="F28" s="765" t="s">
        <v>14</v>
      </c>
      <c r="G28" s="765">
        <v>49.2832756042</v>
      </c>
      <c r="H28" s="765" t="s">
        <v>14</v>
      </c>
      <c r="I28" s="765">
        <v>56.429347991943359</v>
      </c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</row>
    <row r="29" spans="1:44" s="257" customFormat="1" ht="6" customHeight="1" x14ac:dyDescent="0.2">
      <c r="A29" s="212"/>
      <c r="B29" s="215"/>
      <c r="C29" s="215"/>
      <c r="D29" s="215"/>
      <c r="E29" s="215"/>
      <c r="F29" s="215"/>
      <c r="G29" s="215"/>
      <c r="H29" s="215"/>
      <c r="I29" s="216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</row>
    <row r="30" spans="1:44" s="259" customFormat="1" ht="19.5" customHeight="1" x14ac:dyDescent="0.3">
      <c r="A30" s="852" t="s">
        <v>58</v>
      </c>
      <c r="B30" s="217"/>
      <c r="C30" s="217"/>
      <c r="D30" s="217"/>
      <c r="E30" s="217"/>
      <c r="F30" s="217"/>
      <c r="G30" s="217"/>
      <c r="H30" s="217"/>
      <c r="I30" s="21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</row>
    <row r="31" spans="1:44" s="261" customFormat="1" ht="3.75" customHeight="1" x14ac:dyDescent="0.2">
      <c r="A31" s="260"/>
      <c r="B31" s="220"/>
      <c r="C31" s="220"/>
      <c r="D31" s="220"/>
      <c r="E31" s="220"/>
      <c r="F31" s="220"/>
      <c r="G31" s="220"/>
      <c r="H31" s="220"/>
      <c r="I31" s="221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</row>
    <row r="32" spans="1:44" x14ac:dyDescent="0.2">
      <c r="A32" s="209" t="s">
        <v>209</v>
      </c>
      <c r="B32" s="222" t="s">
        <v>14</v>
      </c>
      <c r="C32" s="222" t="s">
        <v>14</v>
      </c>
      <c r="D32" s="222" t="s">
        <v>14</v>
      </c>
      <c r="E32" s="222" t="s">
        <v>14</v>
      </c>
      <c r="F32" s="222">
        <v>9.9798631667999995</v>
      </c>
      <c r="G32" s="211">
        <v>9.9798631667999995</v>
      </c>
      <c r="H32" s="222">
        <v>9.979863166809082</v>
      </c>
      <c r="I32" s="222" t="s">
        <v>64</v>
      </c>
    </row>
    <row r="33" spans="1:44" x14ac:dyDescent="0.2">
      <c r="A33" s="209" t="s">
        <v>210</v>
      </c>
      <c r="B33" s="222" t="s">
        <v>14</v>
      </c>
      <c r="C33" s="222" t="s">
        <v>14</v>
      </c>
      <c r="D33" s="222" t="s">
        <v>14</v>
      </c>
      <c r="E33" s="222" t="s">
        <v>14</v>
      </c>
      <c r="F33" s="222">
        <v>3053.4729051590002</v>
      </c>
      <c r="G33" s="211">
        <v>3053.4729051590002</v>
      </c>
      <c r="H33" s="222">
        <v>3053.4729051589966</v>
      </c>
      <c r="I33" s="222">
        <v>27.580486290156841</v>
      </c>
    </row>
    <row r="34" spans="1:44" x14ac:dyDescent="0.2">
      <c r="A34" s="209" t="s">
        <v>211</v>
      </c>
      <c r="B34" s="222" t="s">
        <v>14</v>
      </c>
      <c r="C34" s="222" t="s">
        <v>14</v>
      </c>
      <c r="D34" s="222" t="s">
        <v>14</v>
      </c>
      <c r="E34" s="222" t="s">
        <v>14</v>
      </c>
      <c r="F34" s="222">
        <v>418.51475715639998</v>
      </c>
      <c r="G34" s="211">
        <v>418.51475715639998</v>
      </c>
      <c r="H34" s="222">
        <v>418.51475715637207</v>
      </c>
      <c r="I34" s="222">
        <v>13.024528443813324</v>
      </c>
    </row>
    <row r="35" spans="1:44" x14ac:dyDescent="0.2">
      <c r="A35" s="209" t="s">
        <v>128</v>
      </c>
      <c r="B35" s="222" t="s">
        <v>14</v>
      </c>
      <c r="C35" s="222" t="s">
        <v>14</v>
      </c>
      <c r="D35" s="222" t="s">
        <v>14</v>
      </c>
      <c r="E35" s="222" t="s">
        <v>14</v>
      </c>
      <c r="F35" s="222">
        <v>105.9920425415</v>
      </c>
      <c r="G35" s="211">
        <v>105.9920425415</v>
      </c>
      <c r="H35" s="222">
        <v>105.99204254150391</v>
      </c>
      <c r="I35" s="222">
        <v>2.2081320285797119</v>
      </c>
    </row>
    <row r="36" spans="1:44" x14ac:dyDescent="0.2">
      <c r="A36" s="209" t="s">
        <v>131</v>
      </c>
      <c r="B36" s="222" t="s">
        <v>14</v>
      </c>
      <c r="C36" s="222" t="s">
        <v>14</v>
      </c>
      <c r="D36" s="222" t="s">
        <v>14</v>
      </c>
      <c r="E36" s="222" t="s">
        <v>14</v>
      </c>
      <c r="F36" s="222">
        <v>441.47653579709998</v>
      </c>
      <c r="G36" s="211">
        <v>441.47653579709998</v>
      </c>
      <c r="H36" s="222">
        <v>441.47653579711914</v>
      </c>
      <c r="I36" s="222">
        <v>9.4771758317947388</v>
      </c>
    </row>
    <row r="37" spans="1:44" x14ac:dyDescent="0.2">
      <c r="A37" s="209" t="s">
        <v>217</v>
      </c>
      <c r="B37" s="222" t="s">
        <v>14</v>
      </c>
      <c r="C37" s="222" t="s">
        <v>14</v>
      </c>
      <c r="D37" s="222" t="s">
        <v>14</v>
      </c>
      <c r="E37" s="222" t="s">
        <v>14</v>
      </c>
      <c r="F37" s="222">
        <v>269.91260147089997</v>
      </c>
      <c r="G37" s="211">
        <v>269.91260147089997</v>
      </c>
      <c r="H37" s="222">
        <v>269.91260147094727</v>
      </c>
      <c r="I37" s="222">
        <v>12.718010663986206</v>
      </c>
    </row>
    <row r="38" spans="1:44" x14ac:dyDescent="0.2">
      <c r="A38" s="209" t="s">
        <v>220</v>
      </c>
      <c r="B38" s="222" t="s">
        <v>14</v>
      </c>
      <c r="C38" s="222" t="s">
        <v>14</v>
      </c>
      <c r="D38" s="222" t="s">
        <v>14</v>
      </c>
      <c r="E38" s="222" t="s">
        <v>14</v>
      </c>
      <c r="F38" s="222">
        <v>2053.9963970183999</v>
      </c>
      <c r="G38" s="211">
        <v>2053.9963970183999</v>
      </c>
      <c r="H38" s="222">
        <v>2053.9963970184326</v>
      </c>
      <c r="I38" s="222" t="s">
        <v>14</v>
      </c>
    </row>
    <row r="39" spans="1:44" s="257" customFormat="1" ht="3.75" customHeight="1" x14ac:dyDescent="0.2">
      <c r="A39" s="212"/>
      <c r="B39" s="213"/>
      <c r="C39" s="213"/>
      <c r="D39" s="213"/>
      <c r="E39" s="213"/>
      <c r="F39" s="213"/>
      <c r="G39" s="214"/>
      <c r="H39" s="213"/>
      <c r="I39" s="213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</row>
    <row r="40" spans="1:44" s="257" customFormat="1" ht="15" customHeight="1" x14ac:dyDescent="0.2">
      <c r="A40" s="764" t="s">
        <v>219</v>
      </c>
      <c r="B40" s="765" t="s">
        <v>14</v>
      </c>
      <c r="C40" s="765" t="s">
        <v>14</v>
      </c>
      <c r="D40" s="765" t="s">
        <v>14</v>
      </c>
      <c r="E40" s="765" t="s">
        <v>14</v>
      </c>
      <c r="F40" s="765">
        <v>6353.3451023100997</v>
      </c>
      <c r="G40" s="765">
        <v>6353.3451023100997</v>
      </c>
      <c r="H40" s="765" t="s">
        <v>14</v>
      </c>
      <c r="I40" s="765">
        <v>65.196435190737247</v>
      </c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</row>
    <row r="41" spans="1:44" s="257" customFormat="1" ht="6" customHeight="1" x14ac:dyDescent="0.2">
      <c r="A41" s="203"/>
      <c r="B41" s="262"/>
      <c r="C41" s="262"/>
      <c r="D41" s="262"/>
      <c r="E41" s="262"/>
      <c r="F41" s="262"/>
      <c r="G41" s="262"/>
      <c r="H41" s="262"/>
      <c r="I41" s="262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</row>
    <row r="42" spans="1:44" s="255" customFormat="1" x14ac:dyDescent="0.2">
      <c r="A42" s="167" t="s">
        <v>221</v>
      </c>
    </row>
    <row r="43" spans="1:44" s="255" customFormat="1" x14ac:dyDescent="0.2"/>
    <row r="44" spans="1:44" s="255" customFormat="1" x14ac:dyDescent="0.2"/>
    <row r="45" spans="1:44" s="255" customFormat="1" x14ac:dyDescent="0.2"/>
    <row r="46" spans="1:44" s="255" customFormat="1" x14ac:dyDescent="0.2"/>
    <row r="47" spans="1:44" s="255" customFormat="1" x14ac:dyDescent="0.2"/>
    <row r="48" spans="1:44" s="255" customFormat="1" x14ac:dyDescent="0.2"/>
    <row r="49" s="255" customFormat="1" x14ac:dyDescent="0.2"/>
    <row r="50" s="255" customFormat="1" x14ac:dyDescent="0.2"/>
    <row r="51" s="255" customFormat="1" x14ac:dyDescent="0.2"/>
    <row r="52" s="255" customFormat="1" x14ac:dyDescent="0.2"/>
    <row r="53" s="255" customFormat="1" x14ac:dyDescent="0.2"/>
    <row r="54" s="255" customFormat="1" x14ac:dyDescent="0.2"/>
    <row r="55" s="255" customFormat="1" x14ac:dyDescent="0.2"/>
    <row r="56" s="255" customFormat="1" x14ac:dyDescent="0.2"/>
    <row r="57" s="255" customFormat="1" x14ac:dyDescent="0.2"/>
    <row r="58" s="255" customFormat="1" x14ac:dyDescent="0.2"/>
    <row r="59" s="255" customFormat="1" x14ac:dyDescent="0.2"/>
    <row r="60" s="255" customFormat="1" x14ac:dyDescent="0.2"/>
    <row r="61" s="255" customFormat="1" x14ac:dyDescent="0.2"/>
    <row r="62" s="255" customFormat="1" x14ac:dyDescent="0.2"/>
    <row r="63" s="255" customFormat="1" x14ac:dyDescent="0.2"/>
    <row r="64" s="255" customFormat="1" x14ac:dyDescent="0.2"/>
    <row r="65" s="255" customFormat="1" x14ac:dyDescent="0.2"/>
    <row r="66" s="255" customFormat="1" x14ac:dyDescent="0.2"/>
    <row r="67" s="255" customFormat="1" x14ac:dyDescent="0.2"/>
    <row r="68" s="255" customFormat="1" x14ac:dyDescent="0.2"/>
    <row r="69" s="255" customFormat="1" x14ac:dyDescent="0.2"/>
    <row r="70" s="255" customFormat="1" x14ac:dyDescent="0.2"/>
    <row r="71" s="255" customFormat="1" x14ac:dyDescent="0.2"/>
    <row r="72" s="255" customFormat="1" x14ac:dyDescent="0.2"/>
    <row r="73" s="255" customFormat="1" x14ac:dyDescent="0.2"/>
    <row r="74" s="255" customFormat="1" x14ac:dyDescent="0.2"/>
    <row r="75" s="255" customFormat="1" x14ac:dyDescent="0.2"/>
  </sheetData>
  <mergeCells count="1">
    <mergeCell ref="B3:F3"/>
  </mergeCells>
  <pageMargins left="0.7" right="0.7" top="0.75" bottom="0.75" header="0.3" footer="0.3"/>
  <pageSetup orientation="portrait" horizontalDpi="90" verticalDpi="9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7030A0"/>
  </sheetPr>
  <dimension ref="A1:R47"/>
  <sheetViews>
    <sheetView showGridLines="0" zoomScaleNormal="100" workbookViewId="0">
      <selection sqref="A1:Q44"/>
    </sheetView>
  </sheetViews>
  <sheetFormatPr defaultRowHeight="12.75" x14ac:dyDescent="0.2"/>
  <cols>
    <col min="1" max="1" width="22.5703125" style="3" customWidth="1"/>
    <col min="2" max="16" width="8.7109375" style="3" customWidth="1"/>
    <col min="17" max="16384" width="9.140625" style="3"/>
  </cols>
  <sheetData>
    <row r="1" spans="1:17" ht="15" customHeight="1" x14ac:dyDescent="0.2">
      <c r="A1" s="263" t="s">
        <v>563</v>
      </c>
      <c r="B1" s="264"/>
      <c r="C1" s="264"/>
      <c r="D1" s="265"/>
      <c r="E1" s="265"/>
      <c r="F1" s="264"/>
      <c r="G1" s="264"/>
      <c r="H1" s="264"/>
      <c r="I1" s="264"/>
      <c r="J1" s="97"/>
      <c r="K1" s="97"/>
      <c r="L1" s="99"/>
      <c r="M1" s="99"/>
      <c r="N1" s="99"/>
      <c r="O1" s="99"/>
    </row>
    <row r="2" spans="1:17" ht="15" customHeight="1" x14ac:dyDescent="0.2">
      <c r="A2" s="266"/>
      <c r="B2" s="264"/>
      <c r="C2" s="264"/>
      <c r="D2" s="265"/>
      <c r="E2" s="265"/>
      <c r="F2" s="264"/>
      <c r="G2" s="264"/>
      <c r="H2" s="264"/>
      <c r="I2" s="264"/>
      <c r="J2" s="97"/>
      <c r="K2" s="97"/>
      <c r="L2" s="99"/>
      <c r="M2" s="99"/>
      <c r="N2" s="99"/>
      <c r="O2" s="99"/>
    </row>
    <row r="3" spans="1:17" ht="15" customHeight="1" x14ac:dyDescent="0.2">
      <c r="A3" s="267"/>
      <c r="B3" s="908" t="s">
        <v>271</v>
      </c>
      <c r="C3" s="908"/>
      <c r="D3" s="908"/>
      <c r="E3" s="908"/>
      <c r="F3" s="908"/>
      <c r="G3" s="908"/>
      <c r="H3" s="908"/>
      <c r="I3" s="908"/>
      <c r="J3" s="908"/>
      <c r="K3" s="908"/>
      <c r="L3" s="908"/>
      <c r="M3" s="908"/>
      <c r="N3" s="908"/>
      <c r="O3" s="908"/>
      <c r="P3" s="908"/>
      <c r="Q3" s="908"/>
    </row>
    <row r="4" spans="1:17" ht="6" customHeight="1" x14ac:dyDescent="0.2">
      <c r="A4" s="267"/>
      <c r="B4" s="268"/>
      <c r="C4" s="268"/>
      <c r="D4" s="269"/>
      <c r="E4" s="268"/>
      <c r="F4" s="267"/>
      <c r="G4" s="267"/>
      <c r="H4" s="267"/>
      <c r="I4" s="267"/>
      <c r="J4" s="97"/>
      <c r="K4" s="97"/>
      <c r="L4" s="99"/>
      <c r="M4" s="99"/>
      <c r="N4" s="99"/>
      <c r="O4" s="99"/>
    </row>
    <row r="5" spans="1:17" x14ac:dyDescent="0.2">
      <c r="A5" s="767" t="s">
        <v>21</v>
      </c>
      <c r="B5" s="768">
        <v>1990</v>
      </c>
      <c r="C5" s="768">
        <v>1992</v>
      </c>
      <c r="D5" s="768">
        <v>1994</v>
      </c>
      <c r="E5" s="769">
        <v>1996</v>
      </c>
      <c r="F5" s="769">
        <v>1998</v>
      </c>
      <c r="G5" s="769" t="s">
        <v>272</v>
      </c>
      <c r="H5" s="769">
        <v>2002</v>
      </c>
      <c r="I5" s="769">
        <v>2004</v>
      </c>
      <c r="J5" s="769">
        <v>2006</v>
      </c>
      <c r="K5" s="769">
        <v>2008</v>
      </c>
      <c r="L5" s="769">
        <v>2010</v>
      </c>
      <c r="M5" s="769">
        <v>2012</v>
      </c>
      <c r="N5" s="769">
        <v>2014</v>
      </c>
      <c r="O5" s="770">
        <v>2016</v>
      </c>
      <c r="P5" s="770">
        <v>2018</v>
      </c>
      <c r="Q5" s="770">
        <v>2020</v>
      </c>
    </row>
    <row r="6" spans="1:17" ht="6" customHeight="1" x14ac:dyDescent="0.2">
      <c r="A6" s="274"/>
      <c r="B6" s="275"/>
      <c r="C6" s="275"/>
      <c r="D6" s="276"/>
      <c r="E6" s="276"/>
      <c r="F6" s="275"/>
      <c r="G6" s="275"/>
      <c r="H6" s="275"/>
      <c r="I6" s="275"/>
      <c r="J6" s="277"/>
      <c r="K6" s="277"/>
      <c r="L6" s="278"/>
      <c r="M6" s="278"/>
      <c r="N6" s="278"/>
      <c r="O6" s="279"/>
      <c r="P6" s="279"/>
      <c r="Q6" s="279"/>
    </row>
    <row r="7" spans="1:17" ht="12.75" customHeight="1" x14ac:dyDescent="0.25">
      <c r="A7" s="280" t="s">
        <v>273</v>
      </c>
      <c r="B7" s="281"/>
      <c r="C7" s="281"/>
      <c r="D7" s="282"/>
      <c r="E7" s="282"/>
      <c r="F7" s="281"/>
      <c r="G7" s="281"/>
      <c r="H7" s="281"/>
      <c r="I7" s="281"/>
      <c r="J7" s="283"/>
      <c r="K7" s="283"/>
      <c r="L7" s="284"/>
      <c r="M7" s="284"/>
      <c r="N7" s="284"/>
      <c r="O7" s="285"/>
      <c r="P7" s="285"/>
      <c r="Q7" s="285"/>
    </row>
    <row r="8" spans="1:17" ht="11.1" customHeight="1" x14ac:dyDescent="0.2">
      <c r="A8" s="286" t="s">
        <v>30</v>
      </c>
      <c r="B8" s="287" t="s">
        <v>14</v>
      </c>
      <c r="C8" s="287" t="s">
        <v>14</v>
      </c>
      <c r="D8" s="287" t="s">
        <v>14</v>
      </c>
      <c r="E8" s="287" t="s">
        <v>14</v>
      </c>
      <c r="F8" s="287" t="s">
        <v>14</v>
      </c>
      <c r="G8" s="287" t="s">
        <v>14</v>
      </c>
      <c r="H8" s="287" t="s">
        <v>14</v>
      </c>
      <c r="I8" s="287" t="s">
        <v>14</v>
      </c>
      <c r="J8" s="287" t="s">
        <v>14</v>
      </c>
      <c r="K8" s="287" t="s">
        <v>14</v>
      </c>
      <c r="L8" s="287" t="s">
        <v>14</v>
      </c>
      <c r="M8" s="287" t="s">
        <v>14</v>
      </c>
      <c r="N8" s="287" t="s">
        <v>14</v>
      </c>
      <c r="O8" s="287" t="s">
        <v>14</v>
      </c>
      <c r="P8" s="288">
        <v>121.85940313339233</v>
      </c>
      <c r="Q8" s="289">
        <v>1762.6479797363281</v>
      </c>
    </row>
    <row r="9" spans="1:17" ht="11.1" customHeight="1" x14ac:dyDescent="0.2">
      <c r="A9" s="290" t="s">
        <v>34</v>
      </c>
      <c r="B9" s="287">
        <v>29893</v>
      </c>
      <c r="C9" s="287">
        <v>24729</v>
      </c>
      <c r="D9" s="287">
        <v>20889.8</v>
      </c>
      <c r="E9" s="287">
        <v>21255.9</v>
      </c>
      <c r="F9" s="287">
        <v>23065.599572191284</v>
      </c>
      <c r="G9" s="291">
        <v>23901.332444362415</v>
      </c>
      <c r="H9" s="287">
        <v>22658</v>
      </c>
      <c r="I9" s="291">
        <v>21958.881283184532</v>
      </c>
      <c r="J9" s="291">
        <v>17572.565680817799</v>
      </c>
      <c r="K9" s="292">
        <v>18742.133525330704</v>
      </c>
      <c r="L9" s="292">
        <v>16967</v>
      </c>
      <c r="M9" s="291">
        <v>19702.415431901802</v>
      </c>
      <c r="N9" s="291">
        <v>16417.306567062999</v>
      </c>
      <c r="O9" s="291">
        <v>14476</v>
      </c>
      <c r="P9" s="288">
        <v>14725.499968051899</v>
      </c>
      <c r="Q9" s="289">
        <v>12564.4998846054</v>
      </c>
    </row>
    <row r="10" spans="1:17" ht="11.1" customHeight="1" x14ac:dyDescent="0.2">
      <c r="A10" s="290" t="s">
        <v>36</v>
      </c>
      <c r="B10" s="287">
        <v>2220</v>
      </c>
      <c r="C10" s="287">
        <v>1257</v>
      </c>
      <c r="D10" s="287">
        <v>953.4</v>
      </c>
      <c r="E10" s="287">
        <v>858.2</v>
      </c>
      <c r="F10" s="287">
        <v>977.94103196874232</v>
      </c>
      <c r="G10" s="291">
        <v>1919.5148981577688</v>
      </c>
      <c r="H10" s="287">
        <v>804</v>
      </c>
      <c r="I10" s="291">
        <v>902.87228458288905</v>
      </c>
      <c r="J10" s="291">
        <v>990.70501219545554</v>
      </c>
      <c r="K10" s="292">
        <v>777.9394861116831</v>
      </c>
      <c r="L10" s="292">
        <v>1441</v>
      </c>
      <c r="M10" s="291">
        <v>1440.704726988911</v>
      </c>
      <c r="N10" s="291">
        <v>1340.5228513133516</v>
      </c>
      <c r="O10" s="291">
        <v>1423</v>
      </c>
      <c r="P10" s="288">
        <v>1320.7999715805054</v>
      </c>
      <c r="Q10" s="289">
        <v>1076.4999752044678</v>
      </c>
    </row>
    <row r="11" spans="1:17" ht="11.1" customHeight="1" x14ac:dyDescent="0.2">
      <c r="A11" s="293" t="s">
        <v>37</v>
      </c>
      <c r="B11" s="287">
        <v>348</v>
      </c>
      <c r="C11" s="287">
        <v>136</v>
      </c>
      <c r="D11" s="287">
        <v>32</v>
      </c>
      <c r="E11" s="287">
        <v>129.19999999999999</v>
      </c>
      <c r="F11" s="287">
        <v>400</v>
      </c>
      <c r="G11" s="291">
        <v>863.4359485706882</v>
      </c>
      <c r="H11" s="287">
        <v>1428</v>
      </c>
      <c r="I11" s="291">
        <v>1523.4823907205675</v>
      </c>
      <c r="J11" s="291">
        <v>1517.0640308931411</v>
      </c>
      <c r="K11" s="292">
        <v>1551.5610113897837</v>
      </c>
      <c r="L11" s="292">
        <v>1686</v>
      </c>
      <c r="M11" s="291">
        <v>1500.1993785877955</v>
      </c>
      <c r="N11" s="291">
        <v>604.18667232552639</v>
      </c>
      <c r="O11" s="291">
        <v>707</v>
      </c>
      <c r="P11" s="288">
        <v>793.20000457763672</v>
      </c>
      <c r="Q11" s="289">
        <v>418.30001831054688</v>
      </c>
    </row>
    <row r="12" spans="1:17" ht="11.1" customHeight="1" x14ac:dyDescent="0.2">
      <c r="A12" s="286" t="s">
        <v>39</v>
      </c>
      <c r="B12" s="287">
        <v>37</v>
      </c>
      <c r="C12" s="287" t="s">
        <v>14</v>
      </c>
      <c r="D12" s="287" t="s">
        <v>14</v>
      </c>
      <c r="E12" s="287" t="s">
        <v>14</v>
      </c>
      <c r="F12" s="287">
        <v>16.613793103448277</v>
      </c>
      <c r="G12" s="287">
        <v>64</v>
      </c>
      <c r="H12" s="287">
        <v>49</v>
      </c>
      <c r="I12" s="291">
        <v>181.81234029388236</v>
      </c>
      <c r="J12" s="291">
        <v>11.803166666666668</v>
      </c>
      <c r="K12" s="292">
        <v>81.860982857142844</v>
      </c>
      <c r="L12" s="292">
        <v>5</v>
      </c>
      <c r="M12" s="292" t="s">
        <v>14</v>
      </c>
      <c r="N12" s="292">
        <v>390.11151999999998</v>
      </c>
      <c r="O12" s="292" t="s">
        <v>14</v>
      </c>
      <c r="P12" s="288">
        <v>37.655284881591797</v>
      </c>
      <c r="Q12" s="289">
        <v>138.80650329589844</v>
      </c>
    </row>
    <row r="13" spans="1:17" ht="11.1" customHeight="1" x14ac:dyDescent="0.2">
      <c r="A13" s="293" t="s">
        <v>274</v>
      </c>
      <c r="B13" s="287">
        <v>5800</v>
      </c>
      <c r="C13" s="287">
        <v>5759</v>
      </c>
      <c r="D13" s="287">
        <v>6541.6</v>
      </c>
      <c r="E13" s="287">
        <v>4875</v>
      </c>
      <c r="F13" s="287">
        <v>4035.4478743730351</v>
      </c>
      <c r="G13" s="291">
        <v>3532.0077534440911</v>
      </c>
      <c r="H13" s="287">
        <v>1876</v>
      </c>
      <c r="I13" s="291">
        <v>598.98100078297387</v>
      </c>
      <c r="J13" s="291">
        <v>653.83946806852714</v>
      </c>
      <c r="K13" s="292">
        <v>803.36740743641883</v>
      </c>
      <c r="L13" s="292">
        <v>591</v>
      </c>
      <c r="M13" s="291">
        <v>508.08870495125234</v>
      </c>
      <c r="N13" s="291">
        <v>429.69685325359688</v>
      </c>
      <c r="O13" s="291">
        <v>232</v>
      </c>
      <c r="P13" s="288">
        <v>168.70000076293945</v>
      </c>
      <c r="Q13" s="289" t="s">
        <v>14</v>
      </c>
    </row>
    <row r="14" spans="1:17" ht="11.1" customHeight="1" x14ac:dyDescent="0.2">
      <c r="A14" s="293" t="s">
        <v>275</v>
      </c>
      <c r="B14" s="287">
        <v>117</v>
      </c>
      <c r="C14" s="287">
        <v>221</v>
      </c>
      <c r="D14" s="287">
        <v>337.2</v>
      </c>
      <c r="E14" s="287">
        <v>130</v>
      </c>
      <c r="F14" s="287">
        <v>101.81966115549272</v>
      </c>
      <c r="G14" s="291">
        <v>25.448146153846153</v>
      </c>
      <c r="H14" s="287">
        <v>20</v>
      </c>
      <c r="I14" s="291">
        <v>233.89155066666666</v>
      </c>
      <c r="J14" s="291">
        <v>71.268644444444448</v>
      </c>
      <c r="K14" s="291" t="s">
        <v>14</v>
      </c>
      <c r="L14" s="291">
        <v>49</v>
      </c>
      <c r="M14" s="291">
        <v>192.71354327162203</v>
      </c>
      <c r="N14" s="291">
        <v>97.588109955607251</v>
      </c>
      <c r="O14" s="291">
        <v>15</v>
      </c>
      <c r="P14" s="288">
        <v>28.500001907348633</v>
      </c>
      <c r="Q14" s="289" t="s">
        <v>14</v>
      </c>
    </row>
    <row r="15" spans="1:17" ht="11.1" customHeight="1" x14ac:dyDescent="0.2">
      <c r="A15" s="293" t="s">
        <v>276</v>
      </c>
      <c r="B15" s="287">
        <v>27</v>
      </c>
      <c r="C15" s="287" t="s">
        <v>14</v>
      </c>
      <c r="D15" s="287">
        <v>42</v>
      </c>
      <c r="E15" s="287" t="s">
        <v>14</v>
      </c>
      <c r="F15" s="287" t="s">
        <v>14</v>
      </c>
      <c r="G15" s="291" t="s">
        <v>14</v>
      </c>
      <c r="H15" s="287" t="s">
        <v>14</v>
      </c>
      <c r="I15" s="287" t="s">
        <v>14</v>
      </c>
      <c r="J15" s="291" t="s">
        <v>14</v>
      </c>
      <c r="K15" s="291" t="s">
        <v>14</v>
      </c>
      <c r="L15" s="291">
        <v>58</v>
      </c>
      <c r="M15" s="291">
        <v>48.186782900815864</v>
      </c>
      <c r="N15" s="291" t="s">
        <v>14</v>
      </c>
      <c r="O15" s="291" t="s">
        <v>14</v>
      </c>
      <c r="P15" s="291" t="s">
        <v>14</v>
      </c>
      <c r="Q15" s="294" t="s">
        <v>14</v>
      </c>
    </row>
    <row r="16" spans="1:17" ht="11.1" customHeight="1" x14ac:dyDescent="0.2">
      <c r="A16" s="293" t="s">
        <v>42</v>
      </c>
      <c r="B16" s="287">
        <v>3670</v>
      </c>
      <c r="C16" s="287">
        <v>5721</v>
      </c>
      <c r="D16" s="287">
        <v>5831.5</v>
      </c>
      <c r="E16" s="287">
        <v>7165.9</v>
      </c>
      <c r="F16" s="287">
        <v>7719.9643780441675</v>
      </c>
      <c r="G16" s="291">
        <v>5193.9962133203871</v>
      </c>
      <c r="H16" s="287">
        <v>3922</v>
      </c>
      <c r="I16" s="291">
        <v>4535.1009304533627</v>
      </c>
      <c r="J16" s="291">
        <v>4598.6985952887126</v>
      </c>
      <c r="K16" s="292">
        <v>6148.800847621962</v>
      </c>
      <c r="L16" s="292">
        <v>6767</v>
      </c>
      <c r="M16" s="291">
        <v>5322.6963211530301</v>
      </c>
      <c r="N16" s="291">
        <v>6709.0971382960506</v>
      </c>
      <c r="O16" s="291">
        <v>7628</v>
      </c>
      <c r="P16" s="288">
        <v>5808.8000385761197</v>
      </c>
      <c r="Q16" s="289">
        <v>7771.9001097679138</v>
      </c>
    </row>
    <row r="17" spans="1:18" ht="11.1" customHeight="1" x14ac:dyDescent="0.2">
      <c r="A17" s="293" t="s">
        <v>44</v>
      </c>
      <c r="B17" s="287">
        <v>673</v>
      </c>
      <c r="C17" s="287">
        <v>1008</v>
      </c>
      <c r="D17" s="287">
        <v>1124.7</v>
      </c>
      <c r="E17" s="287">
        <v>1480.8</v>
      </c>
      <c r="F17" s="287">
        <v>1523.4438092508526</v>
      </c>
      <c r="G17" s="291">
        <v>966.96290096927021</v>
      </c>
      <c r="H17" s="287">
        <v>1547</v>
      </c>
      <c r="I17" s="291">
        <v>1555.9312715323811</v>
      </c>
      <c r="J17" s="291">
        <v>874.59377349855083</v>
      </c>
      <c r="K17" s="292">
        <v>1640.355348195593</v>
      </c>
      <c r="L17" s="292">
        <v>841</v>
      </c>
      <c r="M17" s="291">
        <v>245.87644234141021</v>
      </c>
      <c r="N17" s="291">
        <v>647.58892077940811</v>
      </c>
      <c r="O17" s="291">
        <v>819</v>
      </c>
      <c r="P17" s="288">
        <v>663.70000076293945</v>
      </c>
      <c r="Q17" s="289">
        <v>802.70000791549683</v>
      </c>
    </row>
    <row r="18" spans="1:18" ht="11.1" customHeight="1" x14ac:dyDescent="0.2">
      <c r="A18" s="295" t="s">
        <v>47</v>
      </c>
      <c r="B18" s="296">
        <v>5827</v>
      </c>
      <c r="C18" s="296">
        <v>6839</v>
      </c>
      <c r="D18" s="296">
        <v>6951.5</v>
      </c>
      <c r="E18" s="296">
        <v>6542.8</v>
      </c>
      <c r="F18" s="296">
        <v>6744.7443628276678</v>
      </c>
      <c r="G18" s="297">
        <v>4125.1917127738634</v>
      </c>
      <c r="H18" s="296">
        <v>5807</v>
      </c>
      <c r="I18" s="297">
        <v>7110.5246873523301</v>
      </c>
      <c r="J18" s="297">
        <v>7203.2336651423002</v>
      </c>
      <c r="K18" s="298">
        <v>10553.037729691312</v>
      </c>
      <c r="L18" s="298">
        <v>9151</v>
      </c>
      <c r="M18" s="297">
        <v>7846.4042057354063</v>
      </c>
      <c r="N18" s="297">
        <v>7893.6139074007297</v>
      </c>
      <c r="O18" s="291">
        <v>7909</v>
      </c>
      <c r="P18" s="288">
        <v>6051.9000060558319</v>
      </c>
      <c r="Q18" s="289">
        <v>6713.3997688293457</v>
      </c>
    </row>
    <row r="19" spans="1:18" ht="3.75" customHeight="1" x14ac:dyDescent="0.2">
      <c r="A19" s="264"/>
      <c r="B19" s="299"/>
      <c r="C19" s="299"/>
      <c r="D19" s="299"/>
      <c r="E19" s="299"/>
      <c r="F19" s="299"/>
      <c r="G19" s="300"/>
      <c r="H19" s="299"/>
      <c r="I19" s="299"/>
      <c r="J19" s="300"/>
      <c r="K19" s="300"/>
      <c r="L19" s="301"/>
      <c r="M19" s="301"/>
      <c r="N19" s="301"/>
      <c r="O19" s="144"/>
      <c r="P19" s="144"/>
      <c r="Q19" s="144"/>
    </row>
    <row r="20" spans="1:18" ht="12.75" customHeight="1" x14ac:dyDescent="0.2">
      <c r="A20" s="771" t="s">
        <v>277</v>
      </c>
      <c r="B20" s="772">
        <f>SUM(B8:B18)</f>
        <v>48612</v>
      </c>
      <c r="C20" s="772">
        <f t="shared" ref="C20:Q20" si="0">SUM(C8:C18)</f>
        <v>45670</v>
      </c>
      <c r="D20" s="772">
        <f t="shared" si="0"/>
        <v>42703.7</v>
      </c>
      <c r="E20" s="772">
        <f t="shared" si="0"/>
        <v>42437.80000000001</v>
      </c>
      <c r="F20" s="772">
        <f t="shared" si="0"/>
        <v>44585.574482914686</v>
      </c>
      <c r="G20" s="772">
        <f t="shared" si="0"/>
        <v>40591.890017752332</v>
      </c>
      <c r="H20" s="772">
        <f t="shared" si="0"/>
        <v>38111</v>
      </c>
      <c r="I20" s="772">
        <f t="shared" si="0"/>
        <v>38601.477739569586</v>
      </c>
      <c r="J20" s="772">
        <f t="shared" si="0"/>
        <v>33493.772037015595</v>
      </c>
      <c r="K20" s="772">
        <f t="shared" si="0"/>
        <v>40299.056338634597</v>
      </c>
      <c r="L20" s="772">
        <f t="shared" si="0"/>
        <v>37556</v>
      </c>
      <c r="M20" s="772">
        <f t="shared" si="0"/>
        <v>36807.285537832046</v>
      </c>
      <c r="N20" s="772">
        <f t="shared" si="0"/>
        <v>34529.712540387271</v>
      </c>
      <c r="O20" s="772">
        <f t="shared" si="0"/>
        <v>33209</v>
      </c>
      <c r="P20" s="772">
        <f t="shared" si="0"/>
        <v>29720.614680290204</v>
      </c>
      <c r="Q20" s="772">
        <f t="shared" si="0"/>
        <v>31248.754247665398</v>
      </c>
      <c r="R20" s="304"/>
    </row>
    <row r="21" spans="1:18" ht="6" customHeight="1" x14ac:dyDescent="0.2">
      <c r="A21" s="97"/>
      <c r="B21" s="305"/>
      <c r="C21" s="305"/>
      <c r="D21" s="305"/>
      <c r="E21" s="305"/>
      <c r="F21" s="305"/>
      <c r="G21" s="305"/>
      <c r="H21" s="305"/>
      <c r="I21" s="305"/>
      <c r="J21" s="306"/>
      <c r="K21" s="306"/>
      <c r="L21" s="307"/>
      <c r="M21" s="307"/>
      <c r="N21" s="307"/>
      <c r="O21" s="307"/>
    </row>
    <row r="22" spans="1:18" ht="12.75" customHeight="1" x14ac:dyDescent="0.25">
      <c r="A22" s="308" t="s">
        <v>278</v>
      </c>
      <c r="B22" s="305"/>
      <c r="C22" s="305"/>
      <c r="D22" s="305"/>
      <c r="E22" s="305"/>
      <c r="F22" s="305"/>
      <c r="G22" s="305"/>
      <c r="H22" s="305"/>
      <c r="I22" s="305"/>
      <c r="J22" s="306"/>
      <c r="K22" s="306"/>
      <c r="L22" s="307"/>
      <c r="M22" s="307"/>
      <c r="N22" s="307"/>
      <c r="O22" s="307"/>
    </row>
    <row r="23" spans="1:18" ht="11.1" customHeight="1" x14ac:dyDescent="0.2">
      <c r="A23" s="309" t="s">
        <v>279</v>
      </c>
      <c r="B23" s="310">
        <v>15</v>
      </c>
      <c r="C23" s="310">
        <v>31</v>
      </c>
      <c r="D23" s="310">
        <v>287</v>
      </c>
      <c r="E23" s="310">
        <v>66</v>
      </c>
      <c r="F23" s="310">
        <v>237</v>
      </c>
      <c r="G23" s="311" t="s">
        <v>14</v>
      </c>
      <c r="H23" s="311">
        <v>111</v>
      </c>
      <c r="I23" s="311" t="s">
        <v>14</v>
      </c>
      <c r="J23" s="311" t="s">
        <v>14</v>
      </c>
      <c r="K23" s="311" t="s">
        <v>14</v>
      </c>
      <c r="L23" s="311" t="s">
        <v>14</v>
      </c>
      <c r="M23" s="311">
        <v>517.21962468867116</v>
      </c>
      <c r="N23" s="311">
        <v>67.26971685983068</v>
      </c>
      <c r="O23" s="291">
        <v>10</v>
      </c>
      <c r="P23" s="288">
        <v>69.247535705566406</v>
      </c>
      <c r="Q23" s="289" t="s">
        <v>14</v>
      </c>
    </row>
    <row r="24" spans="1:18" ht="11.1" customHeight="1" x14ac:dyDescent="0.2">
      <c r="A24" s="286" t="s">
        <v>45</v>
      </c>
      <c r="B24" s="287">
        <v>891</v>
      </c>
      <c r="C24" s="287">
        <v>1032</v>
      </c>
      <c r="D24" s="287">
        <v>323</v>
      </c>
      <c r="E24" s="287">
        <v>127</v>
      </c>
      <c r="F24" s="287">
        <v>502</v>
      </c>
      <c r="G24" s="287" t="s">
        <v>14</v>
      </c>
      <c r="H24" s="291" t="s">
        <v>14</v>
      </c>
      <c r="I24" s="291" t="s">
        <v>14</v>
      </c>
      <c r="J24" s="291" t="s">
        <v>14</v>
      </c>
      <c r="K24" s="291" t="s">
        <v>14</v>
      </c>
      <c r="L24" s="291" t="s">
        <v>14</v>
      </c>
      <c r="M24" s="291">
        <v>289.67470296574697</v>
      </c>
      <c r="N24" s="291">
        <v>426.62867399642676</v>
      </c>
      <c r="O24" s="291">
        <v>542</v>
      </c>
      <c r="P24" s="288">
        <v>746.64354705810547</v>
      </c>
      <c r="Q24" s="289">
        <v>617.45089912414551</v>
      </c>
    </row>
    <row r="25" spans="1:18" ht="11.1" customHeight="1" x14ac:dyDescent="0.2">
      <c r="A25" s="286" t="s">
        <v>280</v>
      </c>
      <c r="B25" s="287">
        <v>906</v>
      </c>
      <c r="C25" s="287">
        <v>1063</v>
      </c>
      <c r="D25" s="287">
        <v>610</v>
      </c>
      <c r="E25" s="287">
        <v>193</v>
      </c>
      <c r="F25" s="287">
        <v>739</v>
      </c>
      <c r="G25" s="287">
        <v>131</v>
      </c>
      <c r="H25" s="287">
        <v>111</v>
      </c>
      <c r="I25" s="291">
        <v>255.20038558625316</v>
      </c>
      <c r="J25" s="291">
        <v>470.59972801964682</v>
      </c>
      <c r="K25" s="292">
        <v>439.40386984750063</v>
      </c>
      <c r="L25" s="292">
        <v>446</v>
      </c>
      <c r="M25" s="312">
        <v>806.89432765441813</v>
      </c>
      <c r="N25" s="312">
        <v>493.89839085625744</v>
      </c>
      <c r="O25" s="291">
        <v>552</v>
      </c>
      <c r="P25" s="291">
        <v>816</v>
      </c>
      <c r="Q25" s="289">
        <v>617.45089912414551</v>
      </c>
    </row>
    <row r="26" spans="1:18" ht="11.1" customHeight="1" x14ac:dyDescent="0.2">
      <c r="A26" s="286" t="s">
        <v>281</v>
      </c>
      <c r="B26" s="287" t="s">
        <v>14</v>
      </c>
      <c r="C26" s="287" t="s">
        <v>14</v>
      </c>
      <c r="D26" s="287" t="s">
        <v>14</v>
      </c>
      <c r="E26" s="287" t="s">
        <v>14</v>
      </c>
      <c r="F26" s="287" t="s">
        <v>14</v>
      </c>
      <c r="G26" s="287" t="s">
        <v>14</v>
      </c>
      <c r="H26" s="287" t="s">
        <v>14</v>
      </c>
      <c r="I26" s="291" t="s">
        <v>14</v>
      </c>
      <c r="J26" s="291" t="s">
        <v>14</v>
      </c>
      <c r="K26" s="292">
        <v>40.470882945779572</v>
      </c>
      <c r="L26" s="292" t="s">
        <v>14</v>
      </c>
      <c r="M26" s="292" t="s">
        <v>14</v>
      </c>
      <c r="N26" s="292" t="s">
        <v>14</v>
      </c>
      <c r="O26" s="292" t="s">
        <v>14</v>
      </c>
      <c r="P26" s="292" t="s">
        <v>14</v>
      </c>
      <c r="Q26" s="313" t="s">
        <v>14</v>
      </c>
    </row>
    <row r="27" spans="1:18" ht="11.1" customHeight="1" x14ac:dyDescent="0.2">
      <c r="A27" s="286" t="s">
        <v>282</v>
      </c>
      <c r="B27" s="287" t="s">
        <v>14</v>
      </c>
      <c r="C27" s="287">
        <v>158</v>
      </c>
      <c r="D27" s="287" t="s">
        <v>14</v>
      </c>
      <c r="E27" s="287" t="s">
        <v>14</v>
      </c>
      <c r="F27" s="287" t="s">
        <v>14</v>
      </c>
      <c r="G27" s="287" t="s">
        <v>14</v>
      </c>
      <c r="H27" s="287">
        <v>14</v>
      </c>
      <c r="I27" s="291" t="s">
        <v>14</v>
      </c>
      <c r="J27" s="291" t="s">
        <v>14</v>
      </c>
      <c r="K27" s="292">
        <v>1.618449988323603</v>
      </c>
      <c r="L27" s="292" t="s">
        <v>14</v>
      </c>
      <c r="M27" s="292" t="s">
        <v>14</v>
      </c>
      <c r="N27" s="292" t="s">
        <v>14</v>
      </c>
      <c r="O27" s="292" t="s">
        <v>14</v>
      </c>
      <c r="P27" s="292" t="s">
        <v>14</v>
      </c>
      <c r="Q27" s="313" t="s">
        <v>14</v>
      </c>
    </row>
    <row r="28" spans="1:18" ht="11.1" customHeight="1" x14ac:dyDescent="0.2">
      <c r="A28" s="286" t="s">
        <v>283</v>
      </c>
      <c r="B28" s="287" t="s">
        <v>14</v>
      </c>
      <c r="C28" s="287">
        <v>45</v>
      </c>
      <c r="D28" s="287" t="s">
        <v>14</v>
      </c>
      <c r="E28" s="287" t="s">
        <v>14</v>
      </c>
      <c r="F28" s="287" t="s">
        <v>14</v>
      </c>
      <c r="G28" s="287" t="s">
        <v>14</v>
      </c>
      <c r="H28" s="287" t="s">
        <v>14</v>
      </c>
      <c r="I28" s="291" t="s">
        <v>14</v>
      </c>
      <c r="J28" s="291" t="s">
        <v>14</v>
      </c>
      <c r="K28" s="291" t="s">
        <v>14</v>
      </c>
      <c r="L28" s="291" t="s">
        <v>14</v>
      </c>
      <c r="M28" s="291" t="s">
        <v>14</v>
      </c>
      <c r="N28" s="291" t="s">
        <v>14</v>
      </c>
      <c r="O28" s="291" t="s">
        <v>14</v>
      </c>
      <c r="P28" s="291" t="s">
        <v>14</v>
      </c>
      <c r="Q28" s="294" t="s">
        <v>14</v>
      </c>
    </row>
    <row r="29" spans="1:18" ht="11.1" customHeight="1" x14ac:dyDescent="0.2">
      <c r="A29" s="286" t="s">
        <v>284</v>
      </c>
      <c r="B29" s="287" t="s">
        <v>14</v>
      </c>
      <c r="C29" s="287" t="s">
        <v>14</v>
      </c>
      <c r="D29" s="287" t="s">
        <v>14</v>
      </c>
      <c r="E29" s="287" t="s">
        <v>14</v>
      </c>
      <c r="F29" s="287">
        <v>198.85711822660102</v>
      </c>
      <c r="G29" s="287">
        <v>273</v>
      </c>
      <c r="H29" s="287">
        <v>197</v>
      </c>
      <c r="I29" s="291">
        <v>211.74206533333336</v>
      </c>
      <c r="J29" s="291">
        <v>82.868882625850347</v>
      </c>
      <c r="K29" s="292">
        <v>55.164015515151519</v>
      </c>
      <c r="L29" s="292">
        <v>85</v>
      </c>
      <c r="M29" s="291">
        <v>10.359473684210528</v>
      </c>
      <c r="N29" s="291">
        <v>54.313837142857139</v>
      </c>
      <c r="O29" s="291" t="s">
        <v>285</v>
      </c>
      <c r="P29" s="288">
        <v>159.86300706863403</v>
      </c>
      <c r="Q29" s="289" t="s">
        <v>286</v>
      </c>
    </row>
    <row r="30" spans="1:18" ht="11.1" customHeight="1" x14ac:dyDescent="0.2">
      <c r="A30" s="286" t="s">
        <v>287</v>
      </c>
      <c r="B30" s="287" t="s">
        <v>14</v>
      </c>
      <c r="C30" s="287" t="s">
        <v>14</v>
      </c>
      <c r="D30" s="287" t="s">
        <v>14</v>
      </c>
      <c r="E30" s="287" t="s">
        <v>14</v>
      </c>
      <c r="F30" s="287" t="s">
        <v>14</v>
      </c>
      <c r="G30" s="287" t="s">
        <v>14</v>
      </c>
      <c r="H30" s="287">
        <v>67</v>
      </c>
      <c r="I30" s="291">
        <v>10.072035555555557</v>
      </c>
      <c r="J30" s="291">
        <v>19.42464</v>
      </c>
      <c r="K30" s="291" t="s">
        <v>14</v>
      </c>
      <c r="L30" s="291" t="s">
        <v>14</v>
      </c>
      <c r="M30" s="291" t="s">
        <v>14</v>
      </c>
      <c r="N30" s="291" t="s">
        <v>14</v>
      </c>
      <c r="O30" s="291" t="s">
        <v>14</v>
      </c>
      <c r="P30" s="291" t="s">
        <v>14</v>
      </c>
      <c r="Q30" s="294" t="s">
        <v>14</v>
      </c>
    </row>
    <row r="31" spans="1:18" ht="11.1" customHeight="1" x14ac:dyDescent="0.2">
      <c r="A31" s="286" t="s">
        <v>288</v>
      </c>
      <c r="B31" s="287" t="s">
        <v>14</v>
      </c>
      <c r="C31" s="287" t="s">
        <v>14</v>
      </c>
      <c r="D31" s="287" t="s">
        <v>14</v>
      </c>
      <c r="E31" s="287" t="s">
        <v>14</v>
      </c>
      <c r="F31" s="287" t="s">
        <v>14</v>
      </c>
      <c r="G31" s="287" t="s">
        <v>14</v>
      </c>
      <c r="H31" s="287" t="s">
        <v>14</v>
      </c>
      <c r="I31" s="291" t="s">
        <v>14</v>
      </c>
      <c r="J31" s="291" t="s">
        <v>14</v>
      </c>
      <c r="K31" s="291" t="s">
        <v>14</v>
      </c>
      <c r="L31" s="291" t="s">
        <v>14</v>
      </c>
      <c r="M31" s="314">
        <v>81</v>
      </c>
      <c r="N31" s="314" t="s">
        <v>14</v>
      </c>
      <c r="O31" s="314" t="s">
        <v>14</v>
      </c>
      <c r="P31" s="314" t="s">
        <v>14</v>
      </c>
      <c r="Q31" s="315" t="s">
        <v>14</v>
      </c>
    </row>
    <row r="32" spans="1:18" ht="11.1" customHeight="1" x14ac:dyDescent="0.2">
      <c r="A32" s="286" t="s">
        <v>289</v>
      </c>
      <c r="B32" s="287" t="s">
        <v>14</v>
      </c>
      <c r="C32" s="287" t="s">
        <v>14</v>
      </c>
      <c r="D32" s="287" t="s">
        <v>14</v>
      </c>
      <c r="E32" s="287" t="s">
        <v>14</v>
      </c>
      <c r="F32" s="287" t="s">
        <v>14</v>
      </c>
      <c r="G32" s="287">
        <v>2451</v>
      </c>
      <c r="H32" s="287">
        <v>3013</v>
      </c>
      <c r="I32" s="291">
        <v>3394.353574732801</v>
      </c>
      <c r="J32" s="291">
        <v>2283.9053875342624</v>
      </c>
      <c r="K32" s="291" t="s">
        <v>14</v>
      </c>
      <c r="L32" s="291" t="s">
        <v>14</v>
      </c>
      <c r="M32" s="291" t="s">
        <v>14</v>
      </c>
      <c r="N32" s="291" t="s">
        <v>14</v>
      </c>
      <c r="O32" s="291" t="s">
        <v>14</v>
      </c>
      <c r="P32" s="291" t="s">
        <v>14</v>
      </c>
      <c r="Q32" s="294" t="s">
        <v>14</v>
      </c>
    </row>
    <row r="33" spans="1:17" ht="3.75" customHeight="1" x14ac:dyDescent="0.2">
      <c r="A33" s="316"/>
      <c r="B33" s="317"/>
      <c r="C33" s="317"/>
      <c r="D33" s="317"/>
      <c r="E33" s="317"/>
      <c r="F33" s="317"/>
      <c r="G33" s="317"/>
      <c r="H33" s="317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ht="12.75" customHeight="1" x14ac:dyDescent="0.2">
      <c r="A34" s="773" t="s">
        <v>290</v>
      </c>
      <c r="B34" s="774">
        <f>SUM(B23:B32)</f>
        <v>1812</v>
      </c>
      <c r="C34" s="774">
        <f t="shared" ref="C34:P34" si="1">SUM(C23:C32)</f>
        <v>2329</v>
      </c>
      <c r="D34" s="774">
        <f t="shared" si="1"/>
        <v>1220</v>
      </c>
      <c r="E34" s="774">
        <f t="shared" si="1"/>
        <v>386</v>
      </c>
      <c r="F34" s="774">
        <f t="shared" si="1"/>
        <v>1676.857118226601</v>
      </c>
      <c r="G34" s="774">
        <f t="shared" si="1"/>
        <v>2855</v>
      </c>
      <c r="H34" s="774">
        <f t="shared" si="1"/>
        <v>3513</v>
      </c>
      <c r="I34" s="774">
        <f t="shared" si="1"/>
        <v>3871.3680612079429</v>
      </c>
      <c r="J34" s="774">
        <f t="shared" si="1"/>
        <v>2856.7986381797596</v>
      </c>
      <c r="K34" s="774">
        <f t="shared" si="1"/>
        <v>536.65721829675533</v>
      </c>
      <c r="L34" s="774">
        <f t="shared" si="1"/>
        <v>531</v>
      </c>
      <c r="M34" s="774">
        <f t="shared" si="1"/>
        <v>1705.1481289930468</v>
      </c>
      <c r="N34" s="774">
        <f t="shared" si="1"/>
        <v>1042.110618855372</v>
      </c>
      <c r="O34" s="774">
        <v>1399</v>
      </c>
      <c r="P34" s="774">
        <f t="shared" si="1"/>
        <v>1791.7540898323059</v>
      </c>
      <c r="Q34" s="774">
        <v>1022.4508991241455</v>
      </c>
    </row>
    <row r="35" spans="1:17" ht="6" customHeight="1" x14ac:dyDescent="0.2">
      <c r="A35" s="320"/>
      <c r="B35" s="317"/>
      <c r="C35" s="317"/>
      <c r="D35" s="317"/>
      <c r="E35" s="317"/>
      <c r="F35" s="317"/>
      <c r="G35" s="317"/>
      <c r="H35" s="317"/>
      <c r="I35" s="144"/>
      <c r="J35" s="144"/>
      <c r="K35" s="144"/>
      <c r="L35" s="144"/>
      <c r="M35" s="144"/>
      <c r="N35" s="144"/>
      <c r="O35" s="144"/>
      <c r="P35" s="321"/>
      <c r="Q35" s="321"/>
    </row>
    <row r="36" spans="1:17" ht="12.75" customHeight="1" x14ac:dyDescent="0.25">
      <c r="A36" s="308" t="s">
        <v>291</v>
      </c>
      <c r="B36" s="317"/>
      <c r="C36" s="317"/>
      <c r="D36" s="317"/>
      <c r="E36" s="317"/>
      <c r="F36" s="317"/>
      <c r="G36" s="317"/>
      <c r="H36" s="317"/>
      <c r="I36" s="144"/>
      <c r="J36" s="144"/>
      <c r="K36" s="144"/>
      <c r="L36" s="144"/>
      <c r="M36" s="144"/>
      <c r="N36" s="144"/>
      <c r="O36" s="144"/>
      <c r="P36" s="321"/>
      <c r="Q36" s="321"/>
    </row>
    <row r="37" spans="1:17" ht="11.1" customHeight="1" x14ac:dyDescent="0.2">
      <c r="A37" s="286" t="s">
        <v>26</v>
      </c>
      <c r="B37" s="287">
        <v>463</v>
      </c>
      <c r="C37" s="287">
        <v>836</v>
      </c>
      <c r="D37" s="287">
        <v>813.2</v>
      </c>
      <c r="E37" s="287">
        <v>729.1</v>
      </c>
      <c r="F37" s="287">
        <v>391.1380723870044</v>
      </c>
      <c r="G37" s="287" t="s">
        <v>14</v>
      </c>
      <c r="H37" s="287">
        <v>728</v>
      </c>
      <c r="I37" s="291">
        <v>402.5260033472274</v>
      </c>
      <c r="J37" s="291">
        <v>370.0647647936508</v>
      </c>
      <c r="K37" s="292">
        <v>401.10381743493764</v>
      </c>
      <c r="L37" s="292">
        <v>191</v>
      </c>
      <c r="M37" s="291">
        <v>192.422</v>
      </c>
      <c r="N37" s="291">
        <v>155</v>
      </c>
      <c r="O37" s="291" t="s">
        <v>14</v>
      </c>
      <c r="P37" s="322">
        <v>100.89953351020813</v>
      </c>
      <c r="Q37" s="323">
        <v>87.992814302444458</v>
      </c>
    </row>
    <row r="38" spans="1:17" ht="11.1" customHeight="1" x14ac:dyDescent="0.2">
      <c r="A38" s="286" t="s">
        <v>41</v>
      </c>
      <c r="B38" s="287">
        <v>7863</v>
      </c>
      <c r="C38" s="287">
        <v>6540</v>
      </c>
      <c r="D38" s="287">
        <v>5913</v>
      </c>
      <c r="E38" s="287">
        <v>5960.5</v>
      </c>
      <c r="F38" s="287">
        <v>5514.5723129801127</v>
      </c>
      <c r="G38" s="287" t="s">
        <v>14</v>
      </c>
      <c r="H38" s="287">
        <v>4741</v>
      </c>
      <c r="I38" s="291">
        <v>4516.7015483937039</v>
      </c>
      <c r="J38" s="291">
        <v>3984.494190205206</v>
      </c>
      <c r="K38" s="292">
        <v>4308.3970195982947</v>
      </c>
      <c r="L38" s="292">
        <v>4041</v>
      </c>
      <c r="M38" s="291">
        <v>3402.5740000000001</v>
      </c>
      <c r="N38" s="291" t="s">
        <v>14</v>
      </c>
      <c r="O38" s="291">
        <v>3380</v>
      </c>
      <c r="P38" s="322">
        <v>3236.0000405311584</v>
      </c>
      <c r="Q38" s="323">
        <v>3316.299916267395</v>
      </c>
    </row>
    <row r="39" spans="1:17" ht="11.1" customHeight="1" x14ac:dyDescent="0.2">
      <c r="A39" s="286" t="s">
        <v>32</v>
      </c>
      <c r="B39" s="287">
        <v>3509</v>
      </c>
      <c r="C39" s="287">
        <v>3688</v>
      </c>
      <c r="D39" s="287">
        <v>1678.2</v>
      </c>
      <c r="E39" s="287">
        <v>1798.2</v>
      </c>
      <c r="F39" s="287">
        <v>1607.0368309650985</v>
      </c>
      <c r="G39" s="287" t="s">
        <v>14</v>
      </c>
      <c r="H39" s="287">
        <v>1239</v>
      </c>
      <c r="I39" s="291">
        <v>1148.4994207377588</v>
      </c>
      <c r="J39" s="291">
        <v>763.39954414430883</v>
      </c>
      <c r="K39" s="292">
        <v>791.71248163004566</v>
      </c>
      <c r="L39" s="292">
        <v>707</v>
      </c>
      <c r="M39" s="291">
        <v>555.00099999999998</v>
      </c>
      <c r="N39" s="291" t="s">
        <v>14</v>
      </c>
      <c r="O39" s="291">
        <v>527</v>
      </c>
      <c r="P39" s="322">
        <v>364.90000057220459</v>
      </c>
      <c r="Q39" s="323">
        <v>398.5</v>
      </c>
    </row>
    <row r="40" spans="1:17" ht="11.1" customHeight="1" x14ac:dyDescent="0.2">
      <c r="A40" s="286" t="s">
        <v>292</v>
      </c>
      <c r="B40" s="287">
        <v>11372</v>
      </c>
      <c r="C40" s="287">
        <v>10228</v>
      </c>
      <c r="D40" s="287">
        <v>7591.2</v>
      </c>
      <c r="E40" s="287">
        <v>7758.7</v>
      </c>
      <c r="F40" s="287">
        <v>7121.6091439452111</v>
      </c>
      <c r="G40" s="287" t="s">
        <v>14</v>
      </c>
      <c r="H40" s="287">
        <v>5980</v>
      </c>
      <c r="I40" s="287">
        <v>5665.2009691314624</v>
      </c>
      <c r="J40" s="287">
        <v>4747.8937343495145</v>
      </c>
      <c r="K40" s="287">
        <v>5100.1095012283404</v>
      </c>
      <c r="L40" s="287">
        <v>4748</v>
      </c>
      <c r="M40" s="287">
        <v>3957.5749999999998</v>
      </c>
      <c r="N40" s="291">
        <v>3610</v>
      </c>
      <c r="O40" s="291">
        <v>3907</v>
      </c>
      <c r="P40" s="291">
        <v>3601</v>
      </c>
      <c r="Q40" s="294">
        <v>3714.799916267395</v>
      </c>
    </row>
    <row r="41" spans="1:17" ht="3.75" customHeight="1" x14ac:dyDescent="0.2">
      <c r="A41" s="316"/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144"/>
      <c r="O41" s="144"/>
      <c r="P41" s="144"/>
      <c r="Q41" s="144"/>
    </row>
    <row r="42" spans="1:17" ht="12.75" customHeight="1" x14ac:dyDescent="0.2">
      <c r="A42" s="773" t="s">
        <v>293</v>
      </c>
      <c r="B42" s="774">
        <v>11835</v>
      </c>
      <c r="C42" s="774">
        <v>11064</v>
      </c>
      <c r="D42" s="774">
        <v>8404.4</v>
      </c>
      <c r="E42" s="774">
        <v>8487.7999999999993</v>
      </c>
      <c r="F42" s="774">
        <v>7512.7472163322154</v>
      </c>
      <c r="G42" s="774" t="s">
        <v>14</v>
      </c>
      <c r="H42" s="774">
        <v>6708</v>
      </c>
      <c r="I42" s="774">
        <v>6067.7269724786902</v>
      </c>
      <c r="J42" s="775">
        <f>J37+J38+J39</f>
        <v>5117.9584991431657</v>
      </c>
      <c r="K42" s="775">
        <f>K37+K38+K39</f>
        <v>5501.2133186632782</v>
      </c>
      <c r="L42" s="775">
        <v>4939</v>
      </c>
      <c r="M42" s="775">
        <v>4149.9940412286542</v>
      </c>
      <c r="N42" s="775">
        <v>3764.6975895360106</v>
      </c>
      <c r="O42" s="775">
        <v>3907</v>
      </c>
      <c r="P42" s="775">
        <v>3702</v>
      </c>
      <c r="Q42" s="775">
        <v>3802.7927305698395</v>
      </c>
    </row>
    <row r="43" spans="1:17" ht="6.75" customHeight="1" x14ac:dyDescent="0.2">
      <c r="A43" s="325"/>
      <c r="B43" s="317"/>
      <c r="C43" s="317"/>
      <c r="D43" s="317"/>
      <c r="E43" s="317"/>
      <c r="F43" s="317"/>
      <c r="G43" s="317"/>
      <c r="H43" s="317"/>
      <c r="I43" s="326"/>
      <c r="J43" s="144"/>
      <c r="K43" s="144"/>
      <c r="L43" s="144"/>
      <c r="M43" s="144"/>
      <c r="N43" s="144"/>
      <c r="O43" s="144"/>
      <c r="P43" s="144"/>
      <c r="Q43" s="144"/>
    </row>
    <row r="44" spans="1:17" ht="12.75" customHeight="1" x14ac:dyDescent="0.2">
      <c r="A44" s="776" t="s">
        <v>49</v>
      </c>
      <c r="B44" s="777">
        <f>B42+B34+B20</f>
        <v>62259</v>
      </c>
      <c r="C44" s="777">
        <f>C42+C34+C20</f>
        <v>59063</v>
      </c>
      <c r="D44" s="777">
        <f>D42+D34+D20</f>
        <v>52328.1</v>
      </c>
      <c r="E44" s="777">
        <f>E42+E34+E20</f>
        <v>51311.600000000006</v>
      </c>
      <c r="F44" s="777">
        <f>F42+F34+F20</f>
        <v>53775.178817473505</v>
      </c>
      <c r="G44" s="777">
        <v>43447</v>
      </c>
      <c r="H44" s="777">
        <f t="shared" ref="H44:N44" si="2">H42+H34+H20</f>
        <v>48332</v>
      </c>
      <c r="I44" s="777">
        <f t="shared" si="2"/>
        <v>48540.572773256223</v>
      </c>
      <c r="J44" s="777">
        <f t="shared" si="2"/>
        <v>41468.529174338517</v>
      </c>
      <c r="K44" s="777">
        <f t="shared" si="2"/>
        <v>46336.926875594632</v>
      </c>
      <c r="L44" s="777">
        <f t="shared" si="2"/>
        <v>43026</v>
      </c>
      <c r="M44" s="777">
        <f t="shared" si="2"/>
        <v>42662.427708053743</v>
      </c>
      <c r="N44" s="777">
        <f t="shared" si="2"/>
        <v>39336.520748778654</v>
      </c>
      <c r="O44" s="774">
        <v>37963</v>
      </c>
      <c r="P44" s="774">
        <v>34398</v>
      </c>
      <c r="Q44" s="774">
        <v>36073.99787735939</v>
      </c>
    </row>
    <row r="45" spans="1:17" ht="6" customHeight="1" x14ac:dyDescent="0.2">
      <c r="A45" s="97"/>
      <c r="B45" s="329"/>
      <c r="C45" s="97"/>
      <c r="D45" s="97"/>
      <c r="E45" s="97"/>
      <c r="F45" s="97"/>
      <c r="G45" s="97"/>
      <c r="H45" s="97"/>
      <c r="I45" s="97"/>
      <c r="J45" s="99"/>
      <c r="K45" s="99"/>
      <c r="L45" s="99"/>
      <c r="M45" s="330"/>
      <c r="N45" s="330"/>
      <c r="O45" s="330"/>
    </row>
    <row r="46" spans="1:17" x14ac:dyDescent="0.2">
      <c r="A46" s="331" t="s">
        <v>294</v>
      </c>
      <c r="B46" s="332"/>
      <c r="C46" s="332"/>
      <c r="D46" s="332" t="s">
        <v>295</v>
      </c>
      <c r="E46" s="2"/>
      <c r="G46" s="332" t="s">
        <v>296</v>
      </c>
      <c r="I46" s="97"/>
      <c r="J46" s="333"/>
      <c r="K46" s="99"/>
      <c r="L46" s="333"/>
      <c r="M46" s="333"/>
      <c r="N46" s="333"/>
      <c r="O46" s="333"/>
    </row>
    <row r="47" spans="1:17" x14ac:dyDescent="0.2">
      <c r="A47" s="334"/>
      <c r="B47" s="97"/>
      <c r="C47" s="97"/>
      <c r="D47" s="97"/>
      <c r="E47" s="97"/>
      <c r="F47" s="97"/>
      <c r="G47" s="97"/>
      <c r="H47" s="97"/>
      <c r="I47" s="97"/>
      <c r="J47" s="333"/>
      <c r="K47" s="99"/>
      <c r="L47" s="99"/>
      <c r="M47" s="99"/>
      <c r="N47" s="99"/>
      <c r="O47" s="99"/>
    </row>
  </sheetData>
  <mergeCells count="1">
    <mergeCell ref="B3:Q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7030A0"/>
  </sheetPr>
  <dimension ref="A1:AH56"/>
  <sheetViews>
    <sheetView showGridLines="0" topLeftCell="S7" zoomScaleNormal="100" workbookViewId="0">
      <selection activeCell="AI1" sqref="AI1"/>
    </sheetView>
  </sheetViews>
  <sheetFormatPr defaultRowHeight="12.75" x14ac:dyDescent="0.2"/>
  <cols>
    <col min="1" max="1" width="22.5703125" style="3" hidden="1" customWidth="1"/>
    <col min="2" max="16" width="8.7109375" style="3" hidden="1" customWidth="1"/>
    <col min="17" max="18" width="0" style="3" hidden="1" customWidth="1"/>
    <col min="19" max="19" width="22.5703125" style="3" customWidth="1"/>
    <col min="20" max="16384" width="9.140625" style="3"/>
  </cols>
  <sheetData>
    <row r="1" spans="1:34" ht="15" customHeight="1" x14ac:dyDescent="0.2">
      <c r="A1" s="263" t="s">
        <v>270</v>
      </c>
      <c r="B1" s="264"/>
      <c r="C1" s="264"/>
      <c r="D1" s="265"/>
      <c r="E1" s="265"/>
      <c r="F1" s="264"/>
      <c r="G1" s="264"/>
      <c r="H1" s="264"/>
      <c r="I1" s="264"/>
      <c r="J1" s="97"/>
      <c r="K1" s="97"/>
      <c r="L1" s="99"/>
      <c r="M1" s="99"/>
      <c r="N1" s="99"/>
      <c r="O1" s="99"/>
      <c r="S1" s="263" t="s">
        <v>297</v>
      </c>
      <c r="T1" s="335"/>
      <c r="U1" s="335"/>
      <c r="V1" s="335"/>
      <c r="W1" s="264"/>
      <c r="X1" s="264"/>
      <c r="Y1" s="97"/>
      <c r="Z1" s="97"/>
      <c r="AA1" s="97"/>
      <c r="AB1" s="97"/>
      <c r="AC1" s="97"/>
      <c r="AD1" s="97"/>
      <c r="AE1" s="97"/>
    </row>
    <row r="2" spans="1:34" ht="15" customHeight="1" x14ac:dyDescent="0.2">
      <c r="A2" s="266"/>
      <c r="B2" s="264"/>
      <c r="C2" s="264"/>
      <c r="D2" s="265"/>
      <c r="E2" s="265"/>
      <c r="F2" s="264"/>
      <c r="G2" s="264"/>
      <c r="H2" s="264"/>
      <c r="I2" s="264"/>
      <c r="J2" s="97"/>
      <c r="K2" s="97"/>
      <c r="L2" s="99"/>
      <c r="M2" s="99"/>
      <c r="N2" s="99"/>
      <c r="O2" s="99"/>
      <c r="S2" s="99"/>
      <c r="T2" s="335"/>
      <c r="U2" s="335"/>
      <c r="V2" s="335"/>
      <c r="W2" s="264"/>
      <c r="X2" s="264"/>
      <c r="Y2" s="97"/>
      <c r="Z2" s="97"/>
      <c r="AA2" s="97"/>
      <c r="AB2" s="97"/>
      <c r="AC2" s="97"/>
      <c r="AD2" s="97"/>
      <c r="AE2" s="97"/>
    </row>
    <row r="3" spans="1:34" ht="15" customHeight="1" x14ac:dyDescent="0.2">
      <c r="A3" s="267"/>
      <c r="B3" s="909" t="s">
        <v>271</v>
      </c>
      <c r="C3" s="909"/>
      <c r="D3" s="909"/>
      <c r="E3" s="909"/>
      <c r="F3" s="909"/>
      <c r="G3" s="909"/>
      <c r="H3" s="909"/>
      <c r="I3" s="909"/>
      <c r="J3" s="909"/>
      <c r="K3" s="909"/>
      <c r="L3" s="909"/>
      <c r="M3" s="909"/>
      <c r="N3" s="909"/>
      <c r="O3" s="909"/>
      <c r="P3" s="909"/>
      <c r="Q3" s="909"/>
      <c r="S3" s="336"/>
      <c r="T3" s="910" t="s">
        <v>298</v>
      </c>
      <c r="U3" s="910"/>
      <c r="V3" s="910"/>
      <c r="W3" s="910"/>
      <c r="X3" s="910"/>
      <c r="Y3" s="910"/>
      <c r="Z3" s="910"/>
      <c r="AA3" s="910"/>
      <c r="AB3" s="910"/>
      <c r="AC3" s="910"/>
      <c r="AD3" s="910"/>
      <c r="AE3" s="910"/>
      <c r="AF3" s="910"/>
      <c r="AG3" s="910"/>
      <c r="AH3" s="910"/>
    </row>
    <row r="4" spans="1:34" ht="6" customHeight="1" x14ac:dyDescent="0.2">
      <c r="A4" s="267"/>
      <c r="B4" s="268"/>
      <c r="C4" s="268"/>
      <c r="D4" s="269"/>
      <c r="E4" s="268"/>
      <c r="F4" s="267"/>
      <c r="G4" s="267"/>
      <c r="H4" s="267"/>
      <c r="I4" s="267"/>
      <c r="J4" s="97"/>
      <c r="K4" s="97"/>
      <c r="L4" s="99"/>
      <c r="M4" s="99"/>
      <c r="N4" s="99"/>
      <c r="O4" s="99"/>
      <c r="S4" s="99"/>
      <c r="T4" s="335"/>
      <c r="U4" s="337"/>
      <c r="V4" s="335"/>
      <c r="W4" s="264"/>
      <c r="X4" s="264"/>
      <c r="Y4" s="97"/>
      <c r="Z4" s="97"/>
      <c r="AA4" s="97"/>
      <c r="AB4" s="97"/>
      <c r="AC4" s="97"/>
      <c r="AD4" s="97"/>
      <c r="AE4" s="97"/>
      <c r="AF4" s="338"/>
    </row>
    <row r="5" spans="1:34" x14ac:dyDescent="0.2">
      <c r="A5" s="270" t="s">
        <v>21</v>
      </c>
      <c r="B5" s="271">
        <v>1990</v>
      </c>
      <c r="C5" s="271">
        <v>1992</v>
      </c>
      <c r="D5" s="271">
        <v>1994</v>
      </c>
      <c r="E5" s="272">
        <v>1996</v>
      </c>
      <c r="F5" s="272">
        <v>1998</v>
      </c>
      <c r="G5" s="272" t="s">
        <v>272</v>
      </c>
      <c r="H5" s="272">
        <v>2002</v>
      </c>
      <c r="I5" s="272">
        <v>2004</v>
      </c>
      <c r="J5" s="272">
        <v>2006</v>
      </c>
      <c r="K5" s="272">
        <v>2008</v>
      </c>
      <c r="L5" s="272">
        <v>2010</v>
      </c>
      <c r="M5" s="272">
        <v>2012</v>
      </c>
      <c r="N5" s="272">
        <v>2014</v>
      </c>
      <c r="O5" s="273">
        <v>2016</v>
      </c>
      <c r="P5" s="273">
        <v>2018</v>
      </c>
      <c r="Q5" s="273">
        <v>2020</v>
      </c>
      <c r="S5" s="778" t="s">
        <v>21</v>
      </c>
      <c r="T5" s="779" t="s">
        <v>299</v>
      </c>
      <c r="U5" s="779" t="s">
        <v>300</v>
      </c>
      <c r="V5" s="779" t="s">
        <v>301</v>
      </c>
      <c r="W5" s="779" t="s">
        <v>302</v>
      </c>
      <c r="X5" s="779" t="s">
        <v>303</v>
      </c>
      <c r="Y5" s="779" t="s">
        <v>304</v>
      </c>
      <c r="Z5" s="779" t="s">
        <v>305</v>
      </c>
      <c r="AA5" s="779" t="s">
        <v>306</v>
      </c>
      <c r="AB5" s="779" t="s">
        <v>307</v>
      </c>
      <c r="AC5" s="779" t="s">
        <v>308</v>
      </c>
      <c r="AD5" s="779" t="s">
        <v>309</v>
      </c>
      <c r="AE5" s="779" t="s">
        <v>310</v>
      </c>
      <c r="AF5" s="779" t="s">
        <v>311</v>
      </c>
      <c r="AG5" s="779" t="s">
        <v>312</v>
      </c>
      <c r="AH5" s="779" t="s">
        <v>313</v>
      </c>
    </row>
    <row r="6" spans="1:34" ht="6" customHeight="1" x14ac:dyDescent="0.2">
      <c r="A6" s="274"/>
      <c r="B6" s="275"/>
      <c r="C6" s="275"/>
      <c r="D6" s="276"/>
      <c r="E6" s="276"/>
      <c r="F6" s="275"/>
      <c r="G6" s="275"/>
      <c r="H6" s="275"/>
      <c r="I6" s="275"/>
      <c r="J6" s="277"/>
      <c r="K6" s="277"/>
      <c r="L6" s="278"/>
      <c r="M6" s="278"/>
      <c r="N6" s="278"/>
      <c r="O6" s="279"/>
      <c r="P6" s="279"/>
      <c r="Q6" s="279"/>
      <c r="S6" s="339"/>
      <c r="T6" s="340"/>
      <c r="U6" s="340"/>
      <c r="V6" s="340"/>
      <c r="W6" s="340"/>
      <c r="X6" s="340"/>
      <c r="Y6" s="340"/>
      <c r="Z6" s="340"/>
      <c r="AA6" s="340"/>
      <c r="AB6" s="341"/>
      <c r="AC6" s="341"/>
      <c r="AD6" s="341"/>
      <c r="AE6" s="342"/>
      <c r="AF6" s="343"/>
      <c r="AG6" s="343"/>
      <c r="AH6" s="343"/>
    </row>
    <row r="7" spans="1:34" ht="12.75" customHeight="1" x14ac:dyDescent="0.25">
      <c r="A7" s="280" t="s">
        <v>273</v>
      </c>
      <c r="B7" s="281"/>
      <c r="C7" s="281"/>
      <c r="D7" s="282"/>
      <c r="E7" s="282"/>
      <c r="F7" s="281"/>
      <c r="G7" s="281"/>
      <c r="H7" s="281"/>
      <c r="I7" s="281"/>
      <c r="J7" s="283"/>
      <c r="K7" s="283"/>
      <c r="L7" s="284"/>
      <c r="M7" s="284"/>
      <c r="N7" s="284"/>
      <c r="O7" s="285"/>
      <c r="P7" s="285"/>
      <c r="Q7" s="285"/>
      <c r="S7" s="344" t="s">
        <v>273</v>
      </c>
      <c r="T7" s="340"/>
      <c r="U7" s="340"/>
      <c r="V7" s="340"/>
      <c r="W7" s="340"/>
      <c r="X7" s="340"/>
      <c r="Y7" s="340"/>
      <c r="Z7" s="340"/>
      <c r="AA7" s="340"/>
      <c r="AB7" s="341"/>
      <c r="AC7" s="341"/>
      <c r="AD7" s="341"/>
      <c r="AE7" s="341"/>
      <c r="AF7" s="345"/>
      <c r="AG7" s="345"/>
      <c r="AH7" s="345"/>
    </row>
    <row r="8" spans="1:34" ht="11.1" customHeight="1" x14ac:dyDescent="0.2">
      <c r="A8" s="286" t="s">
        <v>30</v>
      </c>
      <c r="B8" s="287">
        <v>0</v>
      </c>
      <c r="C8" s="287">
        <v>0</v>
      </c>
      <c r="D8" s="287">
        <v>0</v>
      </c>
      <c r="E8" s="287">
        <v>0</v>
      </c>
      <c r="F8" s="287">
        <v>0</v>
      </c>
      <c r="G8" s="287">
        <v>0</v>
      </c>
      <c r="H8" s="287">
        <v>0</v>
      </c>
      <c r="I8" s="287">
        <v>0</v>
      </c>
      <c r="J8" s="287">
        <v>0</v>
      </c>
      <c r="K8" s="287">
        <v>0</v>
      </c>
      <c r="L8" s="287">
        <v>0</v>
      </c>
      <c r="M8" s="287">
        <v>0</v>
      </c>
      <c r="N8" s="287">
        <v>0</v>
      </c>
      <c r="O8" s="287">
        <v>0</v>
      </c>
      <c r="P8" s="288">
        <v>121.85940313339233</v>
      </c>
      <c r="Q8" s="289">
        <v>1762.6479797363281</v>
      </c>
      <c r="S8" s="293" t="s">
        <v>30</v>
      </c>
      <c r="T8" s="346" t="s">
        <v>14</v>
      </c>
      <c r="U8" s="346" t="s">
        <v>14</v>
      </c>
      <c r="V8" s="346" t="s">
        <v>14</v>
      </c>
      <c r="W8" s="346" t="s">
        <v>14</v>
      </c>
      <c r="X8" s="346" t="s">
        <v>14</v>
      </c>
      <c r="Y8" s="346" t="s">
        <v>14</v>
      </c>
      <c r="Z8" s="346" t="s">
        <v>14</v>
      </c>
      <c r="AA8" s="346" t="s">
        <v>14</v>
      </c>
      <c r="AB8" s="346" t="s">
        <v>14</v>
      </c>
      <c r="AC8" s="346" t="s">
        <v>14</v>
      </c>
      <c r="AD8" s="346" t="s">
        <v>14</v>
      </c>
      <c r="AE8" s="346" t="s">
        <v>14</v>
      </c>
      <c r="AF8" s="346" t="s">
        <v>14</v>
      </c>
      <c r="AG8" s="346" t="s">
        <v>14</v>
      </c>
      <c r="AH8" s="347">
        <f t="shared" ref="U8:AH18" si="0">($Q8/P8)-1</f>
        <v>13.464603751643695</v>
      </c>
    </row>
    <row r="9" spans="1:34" ht="11.1" customHeight="1" x14ac:dyDescent="0.2">
      <c r="A9" s="290" t="s">
        <v>34</v>
      </c>
      <c r="B9" s="287">
        <v>29893</v>
      </c>
      <c r="C9" s="287">
        <v>24729</v>
      </c>
      <c r="D9" s="287">
        <v>20889.8</v>
      </c>
      <c r="E9" s="287">
        <v>21255.9</v>
      </c>
      <c r="F9" s="287">
        <v>23065.599572191284</v>
      </c>
      <c r="G9" s="291">
        <v>23901.332444362415</v>
      </c>
      <c r="H9" s="287">
        <v>22658</v>
      </c>
      <c r="I9" s="291">
        <v>21958.881283184532</v>
      </c>
      <c r="J9" s="291">
        <v>17572.565680817799</v>
      </c>
      <c r="K9" s="292">
        <v>18742.133525330704</v>
      </c>
      <c r="L9" s="292">
        <v>16967</v>
      </c>
      <c r="M9" s="291">
        <v>19702.415431901791</v>
      </c>
      <c r="N9" s="291">
        <v>16417.306567062999</v>
      </c>
      <c r="O9" s="291">
        <v>14476</v>
      </c>
      <c r="P9" s="288">
        <v>14725.499968051899</v>
      </c>
      <c r="Q9" s="289">
        <v>12564.499884605408</v>
      </c>
      <c r="S9" s="293" t="s">
        <v>34</v>
      </c>
      <c r="T9" s="346">
        <f t="shared" ref="T9:T18" si="1">($Q9/B9)-1</f>
        <v>-0.57968421086523914</v>
      </c>
      <c r="U9" s="346">
        <f t="shared" si="0"/>
        <v>-0.49191233431981041</v>
      </c>
      <c r="V9" s="346">
        <f t="shared" si="0"/>
        <v>-0.39853421839340697</v>
      </c>
      <c r="W9" s="346">
        <f t="shared" si="0"/>
        <v>-0.40889353616617474</v>
      </c>
      <c r="X9" s="346">
        <f t="shared" si="0"/>
        <v>-0.45527104789620898</v>
      </c>
      <c r="Y9" s="346">
        <f t="shared" si="0"/>
        <v>-0.47431801495363979</v>
      </c>
      <c r="Z9" s="346">
        <f t="shared" si="0"/>
        <v>-0.44547180313331236</v>
      </c>
      <c r="AA9" s="346">
        <f t="shared" si="0"/>
        <v>-0.42781694009945148</v>
      </c>
      <c r="AB9" s="346">
        <f t="shared" si="0"/>
        <v>-0.2849934316466487</v>
      </c>
      <c r="AC9" s="346">
        <f t="shared" si="0"/>
        <v>-0.32961208137675413</v>
      </c>
      <c r="AD9" s="346">
        <f t="shared" si="0"/>
        <v>-0.25947428039102916</v>
      </c>
      <c r="AE9" s="346">
        <f t="shared" si="0"/>
        <v>-0.36228631824191471</v>
      </c>
      <c r="AF9" s="346">
        <f t="shared" si="0"/>
        <v>-0.23467958442021375</v>
      </c>
      <c r="AG9" s="346">
        <f t="shared" si="0"/>
        <v>-0.13204615331545955</v>
      </c>
      <c r="AH9" s="347">
        <f t="shared" si="0"/>
        <v>-0.14675223850700803</v>
      </c>
    </row>
    <row r="10" spans="1:34" ht="11.1" customHeight="1" x14ac:dyDescent="0.2">
      <c r="A10" s="290" t="s">
        <v>36</v>
      </c>
      <c r="B10" s="287">
        <v>2220</v>
      </c>
      <c r="C10" s="287">
        <v>1257</v>
      </c>
      <c r="D10" s="287">
        <v>953.4</v>
      </c>
      <c r="E10" s="287">
        <v>858.2</v>
      </c>
      <c r="F10" s="287">
        <v>977.94103196874232</v>
      </c>
      <c r="G10" s="291">
        <v>1919.5148981577688</v>
      </c>
      <c r="H10" s="287">
        <v>804</v>
      </c>
      <c r="I10" s="291">
        <v>902.87228458288905</v>
      </c>
      <c r="J10" s="291">
        <v>990.70501219545554</v>
      </c>
      <c r="K10" s="292">
        <v>777.9394861116831</v>
      </c>
      <c r="L10" s="292">
        <v>1441</v>
      </c>
      <c r="M10" s="291">
        <v>1440.704726988911</v>
      </c>
      <c r="N10" s="291">
        <v>1340.5228513133516</v>
      </c>
      <c r="O10" s="291">
        <v>1423</v>
      </c>
      <c r="P10" s="288">
        <v>1320.7999715805054</v>
      </c>
      <c r="Q10" s="289">
        <v>1076.4999752044678</v>
      </c>
      <c r="S10" s="293" t="s">
        <v>36</v>
      </c>
      <c r="T10" s="346">
        <f t="shared" si="1"/>
        <v>-0.51509010125924881</v>
      </c>
      <c r="U10" s="346">
        <f t="shared" si="0"/>
        <v>-0.14359588289222924</v>
      </c>
      <c r="V10" s="346">
        <f t="shared" si="0"/>
        <v>0.12911681896839511</v>
      </c>
      <c r="W10" s="346">
        <f t="shared" si="0"/>
        <v>0.25436958192084336</v>
      </c>
      <c r="X10" s="346">
        <f t="shared" si="0"/>
        <v>0.10078209218536571</v>
      </c>
      <c r="Y10" s="346">
        <f t="shared" si="0"/>
        <v>-0.43918123467672709</v>
      </c>
      <c r="Z10" s="346">
        <f t="shared" si="0"/>
        <v>0.33893031741849233</v>
      </c>
      <c r="AA10" s="346">
        <f t="shared" si="0"/>
        <v>0.1923059258616977</v>
      </c>
      <c r="AB10" s="346">
        <f t="shared" si="0"/>
        <v>8.6599908098663914E-2</v>
      </c>
      <c r="AC10" s="346">
        <f t="shared" si="0"/>
        <v>0.38378369323436368</v>
      </c>
      <c r="AD10" s="346">
        <f t="shared" si="0"/>
        <v>-0.2529493579427704</v>
      </c>
      <c r="AE10" s="346">
        <f t="shared" si="0"/>
        <v>-0.25279624961433644</v>
      </c>
      <c r="AF10" s="346">
        <f t="shared" si="0"/>
        <v>-0.19695514765019662</v>
      </c>
      <c r="AG10" s="346">
        <f t="shared" si="0"/>
        <v>-0.24349966605448503</v>
      </c>
      <c r="AH10" s="347">
        <f t="shared" si="0"/>
        <v>-0.18496365962493289</v>
      </c>
    </row>
    <row r="11" spans="1:34" ht="11.1" customHeight="1" x14ac:dyDescent="0.2">
      <c r="A11" s="293" t="s">
        <v>37</v>
      </c>
      <c r="B11" s="287">
        <v>348</v>
      </c>
      <c r="C11" s="287">
        <v>136</v>
      </c>
      <c r="D11" s="287">
        <v>32</v>
      </c>
      <c r="E11" s="287">
        <v>129.19999999999999</v>
      </c>
      <c r="F11" s="287">
        <v>400</v>
      </c>
      <c r="G11" s="291">
        <v>863.4359485706882</v>
      </c>
      <c r="H11" s="287">
        <v>1428</v>
      </c>
      <c r="I11" s="291">
        <v>1523.4823907205675</v>
      </c>
      <c r="J11" s="291">
        <v>1517.0640308931411</v>
      </c>
      <c r="K11" s="292">
        <v>1551.5610113897837</v>
      </c>
      <c r="L11" s="292">
        <v>1686</v>
      </c>
      <c r="M11" s="291">
        <v>1500.1993785877955</v>
      </c>
      <c r="N11" s="291">
        <v>604.18667232552639</v>
      </c>
      <c r="O11" s="291">
        <v>707</v>
      </c>
      <c r="P11" s="288">
        <v>793.20000457763672</v>
      </c>
      <c r="Q11" s="289">
        <v>418.30001831054688</v>
      </c>
      <c r="S11" s="293" t="s">
        <v>37</v>
      </c>
      <c r="T11" s="346">
        <f t="shared" si="1"/>
        <v>0.20201154686938749</v>
      </c>
      <c r="U11" s="346">
        <f t="shared" si="0"/>
        <v>2.0757354287540211</v>
      </c>
      <c r="V11" s="346">
        <f t="shared" si="0"/>
        <v>12.07187557220459</v>
      </c>
      <c r="W11" s="346">
        <f t="shared" si="0"/>
        <v>2.2376162407937068</v>
      </c>
      <c r="X11" s="346">
        <f t="shared" si="0"/>
        <v>4.5750045776367099E-2</v>
      </c>
      <c r="Y11" s="346">
        <f t="shared" si="0"/>
        <v>-0.51554018685116021</v>
      </c>
      <c r="Z11" s="346">
        <f t="shared" si="0"/>
        <v>-0.70707281630914087</v>
      </c>
      <c r="AA11" s="346">
        <f t="shared" si="0"/>
        <v>-0.72543166835508888</v>
      </c>
      <c r="AB11" s="346">
        <f t="shared" si="0"/>
        <v>-0.72427003093318276</v>
      </c>
      <c r="AC11" s="346">
        <f t="shared" si="0"/>
        <v>-0.73040053517723935</v>
      </c>
      <c r="AD11" s="346">
        <f t="shared" si="0"/>
        <v>-0.75189797253229718</v>
      </c>
      <c r="AE11" s="346">
        <f t="shared" si="0"/>
        <v>-0.72117038289649793</v>
      </c>
      <c r="AF11" s="346">
        <f t="shared" si="0"/>
        <v>-0.30766427418780706</v>
      </c>
      <c r="AG11" s="346">
        <f t="shared" si="0"/>
        <v>-0.40834509432737354</v>
      </c>
      <c r="AH11" s="347">
        <f t="shared" si="0"/>
        <v>-0.4726424408768336</v>
      </c>
    </row>
    <row r="12" spans="1:34" ht="11.1" customHeight="1" x14ac:dyDescent="0.2">
      <c r="A12" s="286" t="s">
        <v>39</v>
      </c>
      <c r="B12" s="287">
        <v>37</v>
      </c>
      <c r="C12" s="287">
        <v>0</v>
      </c>
      <c r="D12" s="287">
        <v>0</v>
      </c>
      <c r="E12" s="287">
        <v>0</v>
      </c>
      <c r="F12" s="287">
        <v>16.613793103448277</v>
      </c>
      <c r="G12" s="287">
        <v>64</v>
      </c>
      <c r="H12" s="287">
        <v>49</v>
      </c>
      <c r="I12" s="291">
        <v>181.81234029388236</v>
      </c>
      <c r="J12" s="291">
        <v>11.803166666666668</v>
      </c>
      <c r="K12" s="292">
        <v>81.860982857142844</v>
      </c>
      <c r="L12" s="292">
        <v>5</v>
      </c>
      <c r="M12" s="292">
        <v>0</v>
      </c>
      <c r="N12" s="292">
        <v>390.11151999999998</v>
      </c>
      <c r="O12" s="292">
        <v>0</v>
      </c>
      <c r="P12" s="288">
        <v>37.655284881591797</v>
      </c>
      <c r="Q12" s="289">
        <v>138.80650329589844</v>
      </c>
      <c r="S12" s="293" t="s">
        <v>39</v>
      </c>
      <c r="T12" s="346">
        <f t="shared" si="1"/>
        <v>2.7515271161053634</v>
      </c>
      <c r="U12" s="346" t="s">
        <v>14</v>
      </c>
      <c r="V12" s="346" t="s">
        <v>14</v>
      </c>
      <c r="W12" s="346" t="s">
        <v>14</v>
      </c>
      <c r="X12" s="346">
        <f t="shared" si="0"/>
        <v>7.3548953831072108</v>
      </c>
      <c r="Y12" s="346">
        <f t="shared" si="0"/>
        <v>1.1688516139984131</v>
      </c>
      <c r="Z12" s="346">
        <f t="shared" si="0"/>
        <v>1.8327857815489477</v>
      </c>
      <c r="AA12" s="346">
        <f t="shared" si="0"/>
        <v>-0.23653970312724137</v>
      </c>
      <c r="AB12" s="346">
        <f t="shared" si="0"/>
        <v>10.760107030251636</v>
      </c>
      <c r="AC12" s="346">
        <f t="shared" si="0"/>
        <v>0.69563690113680043</v>
      </c>
      <c r="AD12" s="346">
        <f t="shared" si="0"/>
        <v>26.761300659179689</v>
      </c>
      <c r="AE12" s="346" t="s">
        <v>14</v>
      </c>
      <c r="AF12" s="346">
        <f t="shared" si="0"/>
        <v>-0.64418763307502824</v>
      </c>
      <c r="AG12" s="346" t="s">
        <v>14</v>
      </c>
      <c r="AH12" s="347">
        <f t="shared" si="0"/>
        <v>2.6862422826538097</v>
      </c>
    </row>
    <row r="13" spans="1:34" ht="11.1" customHeight="1" x14ac:dyDescent="0.2">
      <c r="A13" s="293" t="s">
        <v>274</v>
      </c>
      <c r="B13" s="287">
        <v>5800</v>
      </c>
      <c r="C13" s="287">
        <v>5759</v>
      </c>
      <c r="D13" s="287">
        <v>6541.6</v>
      </c>
      <c r="E13" s="287">
        <v>4875</v>
      </c>
      <c r="F13" s="287">
        <v>4035.4478743730351</v>
      </c>
      <c r="G13" s="291">
        <v>3532.0077534440911</v>
      </c>
      <c r="H13" s="287">
        <v>1876</v>
      </c>
      <c r="I13" s="291">
        <v>598.98100078297387</v>
      </c>
      <c r="J13" s="291">
        <v>653.83946806852714</v>
      </c>
      <c r="K13" s="292">
        <v>803.36740743641883</v>
      </c>
      <c r="L13" s="292">
        <v>591</v>
      </c>
      <c r="M13" s="291">
        <v>508.08870495125234</v>
      </c>
      <c r="N13" s="291">
        <v>429.69685325359688</v>
      </c>
      <c r="O13" s="291">
        <v>232</v>
      </c>
      <c r="P13" s="288">
        <v>168.70000076293945</v>
      </c>
      <c r="Q13" s="289">
        <v>0</v>
      </c>
      <c r="S13" s="293" t="s">
        <v>274</v>
      </c>
      <c r="T13" s="346">
        <f t="shared" si="1"/>
        <v>-1</v>
      </c>
      <c r="U13" s="346">
        <f t="shared" si="0"/>
        <v>-1</v>
      </c>
      <c r="V13" s="346">
        <f t="shared" si="0"/>
        <v>-1</v>
      </c>
      <c r="W13" s="346">
        <f t="shared" si="0"/>
        <v>-1</v>
      </c>
      <c r="X13" s="346">
        <f t="shared" si="0"/>
        <v>-1</v>
      </c>
      <c r="Y13" s="346">
        <f t="shared" si="0"/>
        <v>-1</v>
      </c>
      <c r="Z13" s="346">
        <f t="shared" si="0"/>
        <v>-1</v>
      </c>
      <c r="AA13" s="346">
        <f t="shared" si="0"/>
        <v>-1</v>
      </c>
      <c r="AB13" s="346">
        <f t="shared" si="0"/>
        <v>-1</v>
      </c>
      <c r="AC13" s="346">
        <f t="shared" si="0"/>
        <v>-1</v>
      </c>
      <c r="AD13" s="346">
        <f t="shared" si="0"/>
        <v>-1</v>
      </c>
      <c r="AE13" s="346">
        <f t="shared" si="0"/>
        <v>-1</v>
      </c>
      <c r="AF13" s="346">
        <f t="shared" si="0"/>
        <v>-1</v>
      </c>
      <c r="AG13" s="346">
        <f t="shared" si="0"/>
        <v>-1</v>
      </c>
      <c r="AH13" s="347">
        <f t="shared" si="0"/>
        <v>-1</v>
      </c>
    </row>
    <row r="14" spans="1:34" ht="11.1" customHeight="1" x14ac:dyDescent="0.2">
      <c r="A14" s="293" t="s">
        <v>275</v>
      </c>
      <c r="B14" s="287">
        <v>117</v>
      </c>
      <c r="C14" s="287">
        <v>221</v>
      </c>
      <c r="D14" s="287">
        <v>337.2</v>
      </c>
      <c r="E14" s="287">
        <v>130</v>
      </c>
      <c r="F14" s="287">
        <v>101.81966115549272</v>
      </c>
      <c r="G14" s="291">
        <v>25.448146153846153</v>
      </c>
      <c r="H14" s="287">
        <v>20</v>
      </c>
      <c r="I14" s="291">
        <v>233.89155066666666</v>
      </c>
      <c r="J14" s="291">
        <v>71.268644444444448</v>
      </c>
      <c r="K14" s="291">
        <v>0</v>
      </c>
      <c r="L14" s="291">
        <v>49</v>
      </c>
      <c r="M14" s="291">
        <v>192.71354327162203</v>
      </c>
      <c r="N14" s="291">
        <v>97.588109955607251</v>
      </c>
      <c r="O14" s="291">
        <v>15</v>
      </c>
      <c r="P14" s="288">
        <v>28.500001907348633</v>
      </c>
      <c r="Q14" s="289">
        <v>0</v>
      </c>
      <c r="S14" s="293" t="s">
        <v>275</v>
      </c>
      <c r="T14" s="346">
        <f t="shared" si="1"/>
        <v>-1</v>
      </c>
      <c r="U14" s="346">
        <f t="shared" si="0"/>
        <v>-1</v>
      </c>
      <c r="V14" s="346">
        <f t="shared" si="0"/>
        <v>-1</v>
      </c>
      <c r="W14" s="346">
        <f t="shared" si="0"/>
        <v>-1</v>
      </c>
      <c r="X14" s="346">
        <f t="shared" si="0"/>
        <v>-1</v>
      </c>
      <c r="Y14" s="346">
        <f t="shared" si="0"/>
        <v>-1</v>
      </c>
      <c r="Z14" s="346">
        <f t="shared" si="0"/>
        <v>-1</v>
      </c>
      <c r="AA14" s="346">
        <f t="shared" si="0"/>
        <v>-1</v>
      </c>
      <c r="AB14" s="346">
        <f t="shared" si="0"/>
        <v>-1</v>
      </c>
      <c r="AC14" s="346" t="s">
        <v>14</v>
      </c>
      <c r="AD14" s="346">
        <f t="shared" si="0"/>
        <v>-1</v>
      </c>
      <c r="AE14" s="346">
        <f t="shared" si="0"/>
        <v>-1</v>
      </c>
      <c r="AF14" s="346">
        <f t="shared" si="0"/>
        <v>-1</v>
      </c>
      <c r="AG14" s="346">
        <f t="shared" si="0"/>
        <v>-1</v>
      </c>
      <c r="AH14" s="347">
        <f t="shared" si="0"/>
        <v>-1</v>
      </c>
    </row>
    <row r="15" spans="1:34" ht="11.1" customHeight="1" x14ac:dyDescent="0.2">
      <c r="A15" s="293" t="s">
        <v>276</v>
      </c>
      <c r="B15" s="287">
        <v>27</v>
      </c>
      <c r="C15" s="287">
        <v>0</v>
      </c>
      <c r="D15" s="287">
        <v>42</v>
      </c>
      <c r="E15" s="287">
        <v>0</v>
      </c>
      <c r="F15" s="287">
        <v>0</v>
      </c>
      <c r="G15" s="291">
        <v>0</v>
      </c>
      <c r="H15" s="287">
        <v>0</v>
      </c>
      <c r="I15" s="287">
        <v>0</v>
      </c>
      <c r="J15" s="291">
        <v>0</v>
      </c>
      <c r="K15" s="287">
        <v>0</v>
      </c>
      <c r="L15" s="287">
        <v>0</v>
      </c>
      <c r="M15" s="291">
        <v>0</v>
      </c>
      <c r="N15" s="287">
        <v>0</v>
      </c>
      <c r="O15" s="287">
        <v>0</v>
      </c>
      <c r="P15" s="291">
        <v>0</v>
      </c>
      <c r="Q15" s="294">
        <v>0</v>
      </c>
      <c r="S15" s="293" t="s">
        <v>276</v>
      </c>
      <c r="T15" s="346">
        <f t="shared" si="1"/>
        <v>-1</v>
      </c>
      <c r="U15" s="346" t="s">
        <v>14</v>
      </c>
      <c r="V15" s="346">
        <f t="shared" si="0"/>
        <v>-1</v>
      </c>
      <c r="W15" s="346" t="s">
        <v>14</v>
      </c>
      <c r="X15" s="346" t="s">
        <v>14</v>
      </c>
      <c r="Y15" s="346" t="s">
        <v>14</v>
      </c>
      <c r="Z15" s="346" t="s">
        <v>14</v>
      </c>
      <c r="AA15" s="346" t="s">
        <v>14</v>
      </c>
      <c r="AB15" s="346" t="s">
        <v>14</v>
      </c>
      <c r="AC15" s="346" t="s">
        <v>14</v>
      </c>
      <c r="AD15" s="346" t="s">
        <v>14</v>
      </c>
      <c r="AE15" s="346" t="s">
        <v>14</v>
      </c>
      <c r="AF15" s="346" t="s">
        <v>14</v>
      </c>
      <c r="AG15" s="346" t="s">
        <v>14</v>
      </c>
      <c r="AH15" s="347" t="s">
        <v>14</v>
      </c>
    </row>
    <row r="16" spans="1:34" ht="11.1" customHeight="1" x14ac:dyDescent="0.2">
      <c r="A16" s="293" t="s">
        <v>42</v>
      </c>
      <c r="B16" s="287">
        <v>3670</v>
      </c>
      <c r="C16" s="287">
        <v>5721</v>
      </c>
      <c r="D16" s="287">
        <v>5831.5</v>
      </c>
      <c r="E16" s="287">
        <v>7165.9</v>
      </c>
      <c r="F16" s="287">
        <v>7719.9643780441675</v>
      </c>
      <c r="G16" s="291">
        <v>5193.9962133203871</v>
      </c>
      <c r="H16" s="287">
        <v>3922</v>
      </c>
      <c r="I16" s="291">
        <v>4535.1009304533627</v>
      </c>
      <c r="J16" s="291">
        <v>4598.6985952887126</v>
      </c>
      <c r="K16" s="292">
        <v>6148.800847621962</v>
      </c>
      <c r="L16" s="292">
        <v>6767</v>
      </c>
      <c r="M16" s="291">
        <v>5322.6963211530256</v>
      </c>
      <c r="N16" s="291">
        <v>6709.0971382960506</v>
      </c>
      <c r="O16" s="291">
        <v>7628</v>
      </c>
      <c r="P16" s="288">
        <v>5808.8000385761261</v>
      </c>
      <c r="Q16" s="289">
        <v>7771.9001097679138</v>
      </c>
      <c r="S16" s="293" t="s">
        <v>42</v>
      </c>
      <c r="T16" s="346">
        <f t="shared" si="1"/>
        <v>1.1176839536152352</v>
      </c>
      <c r="U16" s="346">
        <f t="shared" si="0"/>
        <v>0.35848629780945873</v>
      </c>
      <c r="V16" s="346">
        <f t="shared" si="0"/>
        <v>0.33274459569028791</v>
      </c>
      <c r="W16" s="346">
        <f t="shared" si="0"/>
        <v>8.4567201575226347E-2</v>
      </c>
      <c r="X16" s="346">
        <f t="shared" si="0"/>
        <v>6.7274574312095048E-3</v>
      </c>
      <c r="Y16" s="346">
        <f t="shared" si="0"/>
        <v>0.49632379204210841</v>
      </c>
      <c r="Z16" s="346">
        <f t="shared" si="0"/>
        <v>0.98161655017029936</v>
      </c>
      <c r="AA16" s="346">
        <f t="shared" si="0"/>
        <v>0.71372153099820346</v>
      </c>
      <c r="AB16" s="346">
        <f t="shared" si="0"/>
        <v>0.69002163301810904</v>
      </c>
      <c r="AC16" s="346">
        <f t="shared" si="0"/>
        <v>0.26397004918018818</v>
      </c>
      <c r="AD16" s="346">
        <f t="shared" si="0"/>
        <v>0.14850009010904586</v>
      </c>
      <c r="AE16" s="346">
        <f t="shared" si="0"/>
        <v>0.46014343874578412</v>
      </c>
      <c r="AF16" s="346">
        <f t="shared" si="0"/>
        <v>0.15841221994019139</v>
      </c>
      <c r="AG16" s="346">
        <f t="shared" si="0"/>
        <v>1.8864723357093993E-2</v>
      </c>
      <c r="AH16" s="347">
        <f t="shared" si="0"/>
        <v>0.33795277133915413</v>
      </c>
    </row>
    <row r="17" spans="1:34" ht="11.1" customHeight="1" x14ac:dyDescent="0.2">
      <c r="A17" s="293" t="s">
        <v>44</v>
      </c>
      <c r="B17" s="287">
        <v>673</v>
      </c>
      <c r="C17" s="287">
        <v>1008</v>
      </c>
      <c r="D17" s="287">
        <v>1124.7</v>
      </c>
      <c r="E17" s="287">
        <v>1480.8</v>
      </c>
      <c r="F17" s="287">
        <v>1523.4438092508526</v>
      </c>
      <c r="G17" s="291">
        <v>966.96290096927021</v>
      </c>
      <c r="H17" s="287">
        <v>1547</v>
      </c>
      <c r="I17" s="291">
        <v>1555.9312715323811</v>
      </c>
      <c r="J17" s="291">
        <v>874.59377349855083</v>
      </c>
      <c r="K17" s="292">
        <v>1640.355348195593</v>
      </c>
      <c r="L17" s="292">
        <v>841</v>
      </c>
      <c r="M17" s="291">
        <v>245.87644234141021</v>
      </c>
      <c r="N17" s="291">
        <v>647.58892077940811</v>
      </c>
      <c r="O17" s="291">
        <v>819</v>
      </c>
      <c r="P17" s="288">
        <v>663.70000076293945</v>
      </c>
      <c r="Q17" s="289">
        <v>802.70000791549683</v>
      </c>
      <c r="S17" s="293" t="s">
        <v>44</v>
      </c>
      <c r="T17" s="346">
        <f t="shared" si="1"/>
        <v>0.19271917966641428</v>
      </c>
      <c r="U17" s="346">
        <f t="shared" si="0"/>
        <v>-0.20367062706795946</v>
      </c>
      <c r="V17" s="346">
        <f t="shared" si="0"/>
        <v>-0.28629856146928356</v>
      </c>
      <c r="W17" s="346">
        <f t="shared" si="0"/>
        <v>-0.45792814160217665</v>
      </c>
      <c r="X17" s="346">
        <f t="shared" si="0"/>
        <v>-0.47310166411045951</v>
      </c>
      <c r="Y17" s="346">
        <f t="shared" si="0"/>
        <v>-0.16987507265182411</v>
      </c>
      <c r="Z17" s="346">
        <f t="shared" si="0"/>
        <v>-0.48112475247867048</v>
      </c>
      <c r="AA17" s="346">
        <f t="shared" si="0"/>
        <v>-0.48410317177766704</v>
      </c>
      <c r="AB17" s="346">
        <f t="shared" si="0"/>
        <v>-8.2202466746892688E-2</v>
      </c>
      <c r="AC17" s="346">
        <f t="shared" si="0"/>
        <v>-0.51065480488817583</v>
      </c>
      <c r="AD17" s="346">
        <f t="shared" si="0"/>
        <v>-4.5541013180146472E-2</v>
      </c>
      <c r="AE17" s="346">
        <f t="shared" si="0"/>
        <v>2.2646478868476252</v>
      </c>
      <c r="AF17" s="346">
        <f t="shared" si="0"/>
        <v>0.23952090926664438</v>
      </c>
      <c r="AG17" s="346">
        <f t="shared" si="0"/>
        <v>-1.9902310237488563E-2</v>
      </c>
      <c r="AH17" s="347">
        <f t="shared" si="0"/>
        <v>0.2094319828126765</v>
      </c>
    </row>
    <row r="18" spans="1:34" ht="11.1" customHeight="1" x14ac:dyDescent="0.2">
      <c r="A18" s="295" t="s">
        <v>47</v>
      </c>
      <c r="B18" s="296">
        <v>5827</v>
      </c>
      <c r="C18" s="296">
        <v>6839</v>
      </c>
      <c r="D18" s="296">
        <v>6951.5</v>
      </c>
      <c r="E18" s="296">
        <v>6542.8</v>
      </c>
      <c r="F18" s="296">
        <v>6744.7443628276678</v>
      </c>
      <c r="G18" s="297">
        <v>4125.1917127738634</v>
      </c>
      <c r="H18" s="296">
        <v>5807</v>
      </c>
      <c r="I18" s="297">
        <v>7110.5246873523301</v>
      </c>
      <c r="J18" s="297">
        <v>7203.2336651423002</v>
      </c>
      <c r="K18" s="298">
        <v>10553.037729691312</v>
      </c>
      <c r="L18" s="298">
        <v>9151</v>
      </c>
      <c r="M18" s="297">
        <v>7846.4042057354063</v>
      </c>
      <c r="N18" s="297">
        <v>7893.6139074007297</v>
      </c>
      <c r="O18" s="291">
        <v>7909</v>
      </c>
      <c r="P18" s="288">
        <v>6051.9000060558319</v>
      </c>
      <c r="Q18" s="289">
        <v>6713.3997688293457</v>
      </c>
      <c r="S18" s="293" t="s">
        <v>47</v>
      </c>
      <c r="T18" s="346">
        <f t="shared" si="1"/>
        <v>0.1521194042954086</v>
      </c>
      <c r="U18" s="346">
        <f t="shared" si="0"/>
        <v>-1.8365291880487522E-2</v>
      </c>
      <c r="V18" s="346">
        <f t="shared" si="0"/>
        <v>-3.4251633628807343E-2</v>
      </c>
      <c r="W18" s="346">
        <f t="shared" si="0"/>
        <v>2.6074428200364652E-2</v>
      </c>
      <c r="X18" s="346">
        <f t="shared" si="0"/>
        <v>-4.6472619734961862E-3</v>
      </c>
      <c r="Y18" s="346">
        <f t="shared" si="0"/>
        <v>0.62741521758636476</v>
      </c>
      <c r="Z18" s="346">
        <f t="shared" si="0"/>
        <v>0.15608744081786563</v>
      </c>
      <c r="AA18" s="346">
        <f t="shared" si="0"/>
        <v>-5.5850297409045013E-2</v>
      </c>
      <c r="AB18" s="346">
        <f t="shared" si="0"/>
        <v>-6.8001944554894278E-2</v>
      </c>
      <c r="AC18" s="346">
        <f t="shared" si="0"/>
        <v>-0.36384196277997005</v>
      </c>
      <c r="AD18" s="346">
        <f t="shared" si="0"/>
        <v>-0.2663752847962686</v>
      </c>
      <c r="AE18" s="346">
        <f t="shared" si="0"/>
        <v>-0.14439791874064811</v>
      </c>
      <c r="AF18" s="346">
        <f t="shared" si="0"/>
        <v>-0.14951505766767537</v>
      </c>
      <c r="AG18" s="346">
        <f t="shared" si="0"/>
        <v>-0.15116958290184024</v>
      </c>
      <c r="AH18" s="347">
        <f t="shared" si="0"/>
        <v>0.10930447662908915</v>
      </c>
    </row>
    <row r="19" spans="1:34" ht="3.75" customHeight="1" x14ac:dyDescent="0.2">
      <c r="A19" s="264"/>
      <c r="B19" s="299"/>
      <c r="C19" s="299"/>
      <c r="D19" s="299"/>
      <c r="E19" s="299"/>
      <c r="F19" s="299"/>
      <c r="G19" s="300"/>
      <c r="H19" s="299"/>
      <c r="I19" s="299"/>
      <c r="J19" s="300"/>
      <c r="K19" s="300"/>
      <c r="L19" s="301"/>
      <c r="M19" s="301"/>
      <c r="N19" s="301"/>
      <c r="O19" s="144"/>
      <c r="P19" s="144"/>
      <c r="Q19" s="144"/>
      <c r="S19" s="348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50"/>
      <c r="AG19" s="350"/>
      <c r="AH19" s="350"/>
    </row>
    <row r="20" spans="1:34" ht="12.75" customHeight="1" x14ac:dyDescent="0.2">
      <c r="A20" s="302" t="s">
        <v>277</v>
      </c>
      <c r="B20" s="303">
        <f>SUM(B8:B18)</f>
        <v>48612</v>
      </c>
      <c r="C20" s="303">
        <f t="shared" ref="C20:Q20" si="2">SUM(C8:C18)</f>
        <v>45670</v>
      </c>
      <c r="D20" s="303">
        <f t="shared" si="2"/>
        <v>42703.7</v>
      </c>
      <c r="E20" s="303">
        <f t="shared" si="2"/>
        <v>42437.80000000001</v>
      </c>
      <c r="F20" s="303">
        <f t="shared" si="2"/>
        <v>44585.574482914686</v>
      </c>
      <c r="G20" s="303">
        <f t="shared" si="2"/>
        <v>40591.890017752332</v>
      </c>
      <c r="H20" s="303">
        <f t="shared" si="2"/>
        <v>38111</v>
      </c>
      <c r="I20" s="303">
        <f t="shared" si="2"/>
        <v>38601.477739569586</v>
      </c>
      <c r="J20" s="303">
        <f t="shared" si="2"/>
        <v>33493.772037015595</v>
      </c>
      <c r="K20" s="303">
        <f t="shared" si="2"/>
        <v>40299.056338634597</v>
      </c>
      <c r="L20" s="303">
        <f t="shared" si="2"/>
        <v>37498</v>
      </c>
      <c r="M20" s="303">
        <f t="shared" si="2"/>
        <v>36759.098754931219</v>
      </c>
      <c r="N20" s="303">
        <f t="shared" si="2"/>
        <v>34529.712540387271</v>
      </c>
      <c r="O20" s="303">
        <f t="shared" si="2"/>
        <v>33209</v>
      </c>
      <c r="P20" s="303">
        <f t="shared" si="2"/>
        <v>29720.614680290211</v>
      </c>
      <c r="Q20" s="303">
        <f t="shared" si="2"/>
        <v>31248.754247665405</v>
      </c>
      <c r="S20" s="780" t="s">
        <v>277</v>
      </c>
      <c r="T20" s="781">
        <f>($Q20/B20)-1</f>
        <v>-0.35718023846652258</v>
      </c>
      <c r="U20" s="781">
        <f t="shared" ref="U20:AH20" si="3">($Q20/C20)-1</f>
        <v>-0.31577065365304569</v>
      </c>
      <c r="V20" s="781">
        <f t="shared" si="3"/>
        <v>-0.26824246499330484</v>
      </c>
      <c r="W20" s="781">
        <f t="shared" si="3"/>
        <v>-0.26365753531838598</v>
      </c>
      <c r="X20" s="781">
        <f t="shared" si="3"/>
        <v>-0.29912859461662844</v>
      </c>
      <c r="Y20" s="781">
        <f t="shared" si="3"/>
        <v>-0.23017247450170042</v>
      </c>
      <c r="Z20" s="781">
        <f t="shared" si="3"/>
        <v>-0.18005945140076607</v>
      </c>
      <c r="AA20" s="781">
        <f t="shared" si="3"/>
        <v>-0.1904777724187241</v>
      </c>
      <c r="AB20" s="781">
        <f t="shared" si="3"/>
        <v>-6.7027917514608681E-2</v>
      </c>
      <c r="AC20" s="781">
        <f t="shared" si="3"/>
        <v>-0.22457851158893494</v>
      </c>
      <c r="AD20" s="781">
        <f t="shared" si="3"/>
        <v>-0.16665544168581248</v>
      </c>
      <c r="AE20" s="781">
        <f t="shared" si="3"/>
        <v>-0.14990423307172629</v>
      </c>
      <c r="AF20" s="781">
        <f t="shared" si="3"/>
        <v>-9.5018407375512592E-2</v>
      </c>
      <c r="AG20" s="781">
        <f t="shared" si="3"/>
        <v>-5.9027545314059293E-2</v>
      </c>
      <c r="AH20" s="781">
        <f t="shared" si="3"/>
        <v>5.1416822424894537E-2</v>
      </c>
    </row>
    <row r="21" spans="1:34" ht="6" customHeight="1" x14ac:dyDescent="0.2">
      <c r="A21" s="97"/>
      <c r="B21" s="305"/>
      <c r="C21" s="305"/>
      <c r="D21" s="305"/>
      <c r="E21" s="305"/>
      <c r="F21" s="305"/>
      <c r="G21" s="305"/>
      <c r="H21" s="305"/>
      <c r="I21" s="305"/>
      <c r="J21" s="306"/>
      <c r="K21" s="306"/>
      <c r="L21" s="307"/>
      <c r="M21" s="307"/>
      <c r="N21" s="307"/>
      <c r="O21" s="307"/>
      <c r="S21" s="352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50"/>
      <c r="AG21" s="350"/>
      <c r="AH21" s="350"/>
    </row>
    <row r="22" spans="1:34" ht="12.75" customHeight="1" x14ac:dyDescent="0.25">
      <c r="A22" s="308" t="s">
        <v>278</v>
      </c>
      <c r="B22" s="305"/>
      <c r="C22" s="305"/>
      <c r="D22" s="305"/>
      <c r="E22" s="305"/>
      <c r="F22" s="305"/>
      <c r="G22" s="305"/>
      <c r="H22" s="305"/>
      <c r="I22" s="305"/>
      <c r="J22" s="306"/>
      <c r="K22" s="306"/>
      <c r="L22" s="307"/>
      <c r="M22" s="307"/>
      <c r="N22" s="307"/>
      <c r="O22" s="307"/>
      <c r="S22" s="344" t="s">
        <v>278</v>
      </c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50"/>
      <c r="AG22" s="350"/>
      <c r="AH22" s="350"/>
    </row>
    <row r="23" spans="1:34" ht="11.1" customHeight="1" x14ac:dyDescent="0.2">
      <c r="A23" s="309" t="s">
        <v>279</v>
      </c>
      <c r="B23" s="310">
        <v>15</v>
      </c>
      <c r="C23" s="310">
        <v>31</v>
      </c>
      <c r="D23" s="310">
        <v>287</v>
      </c>
      <c r="E23" s="310">
        <v>66</v>
      </c>
      <c r="F23" s="310">
        <v>237</v>
      </c>
      <c r="G23" s="311">
        <v>0</v>
      </c>
      <c r="H23" s="311">
        <v>111</v>
      </c>
      <c r="I23" s="311">
        <v>0</v>
      </c>
      <c r="J23" s="311">
        <v>0</v>
      </c>
      <c r="K23" s="311">
        <v>0</v>
      </c>
      <c r="L23" s="311">
        <v>0</v>
      </c>
      <c r="M23" s="311">
        <v>517.21962468867116</v>
      </c>
      <c r="N23" s="311">
        <v>67.26971685983068</v>
      </c>
      <c r="O23" s="291">
        <v>10</v>
      </c>
      <c r="P23" s="288">
        <v>69.247535705566406</v>
      </c>
      <c r="Q23" s="289">
        <v>0</v>
      </c>
      <c r="S23" s="293" t="s">
        <v>279</v>
      </c>
      <c r="T23" s="346">
        <f>($Q23/B23)-1</f>
        <v>-1</v>
      </c>
      <c r="U23" s="346">
        <f t="shared" ref="U23:AH32" si="4">($Q23/C23)-1</f>
        <v>-1</v>
      </c>
      <c r="V23" s="346">
        <f t="shared" si="4"/>
        <v>-1</v>
      </c>
      <c r="W23" s="346">
        <f t="shared" si="4"/>
        <v>-1</v>
      </c>
      <c r="X23" s="346">
        <f t="shared" si="4"/>
        <v>-1</v>
      </c>
      <c r="Y23" s="346" t="s">
        <v>14</v>
      </c>
      <c r="Z23" s="346">
        <f t="shared" si="4"/>
        <v>-1</v>
      </c>
      <c r="AA23" s="346" t="s">
        <v>14</v>
      </c>
      <c r="AB23" s="346" t="s">
        <v>14</v>
      </c>
      <c r="AC23" s="346" t="s">
        <v>14</v>
      </c>
      <c r="AD23" s="346" t="s">
        <v>14</v>
      </c>
      <c r="AE23" s="346">
        <f t="shared" si="4"/>
        <v>-1</v>
      </c>
      <c r="AF23" s="346">
        <f t="shared" si="4"/>
        <v>-1</v>
      </c>
      <c r="AG23" s="346">
        <f t="shared" si="4"/>
        <v>-1</v>
      </c>
      <c r="AH23" s="347">
        <f t="shared" si="4"/>
        <v>-1</v>
      </c>
    </row>
    <row r="24" spans="1:34" ht="11.1" customHeight="1" x14ac:dyDescent="0.2">
      <c r="A24" s="286" t="s">
        <v>45</v>
      </c>
      <c r="B24" s="287">
        <v>891</v>
      </c>
      <c r="C24" s="287">
        <v>1032</v>
      </c>
      <c r="D24" s="287">
        <v>323</v>
      </c>
      <c r="E24" s="287">
        <v>127</v>
      </c>
      <c r="F24" s="287">
        <v>502</v>
      </c>
      <c r="G24" s="287">
        <v>0</v>
      </c>
      <c r="H24" s="291">
        <v>0</v>
      </c>
      <c r="I24" s="291">
        <v>0</v>
      </c>
      <c r="J24" s="291">
        <v>0</v>
      </c>
      <c r="K24" s="291">
        <v>0</v>
      </c>
      <c r="L24" s="291">
        <v>0</v>
      </c>
      <c r="M24" s="291">
        <v>289.67470296574697</v>
      </c>
      <c r="N24" s="291">
        <v>426.62867399642676</v>
      </c>
      <c r="O24" s="291">
        <v>542</v>
      </c>
      <c r="P24" s="288">
        <v>746.64354705810547</v>
      </c>
      <c r="Q24" s="289">
        <v>617.45089912414551</v>
      </c>
      <c r="S24" s="293" t="s">
        <v>45</v>
      </c>
      <c r="T24" s="346">
        <f t="shared" ref="T24:T25" si="5">($Q24/B24)-1</f>
        <v>-0.30701358122991529</v>
      </c>
      <c r="U24" s="346">
        <f t="shared" si="4"/>
        <v>-0.40169486518978148</v>
      </c>
      <c r="V24" s="346">
        <f t="shared" si="4"/>
        <v>0.91161269078682827</v>
      </c>
      <c r="W24" s="346">
        <f t="shared" si="4"/>
        <v>3.8618181033397283</v>
      </c>
      <c r="X24" s="346">
        <f t="shared" si="4"/>
        <v>0.22998187076523013</v>
      </c>
      <c r="Y24" s="346" t="s">
        <v>14</v>
      </c>
      <c r="Z24" s="346" t="s">
        <v>14</v>
      </c>
      <c r="AA24" s="346" t="s">
        <v>14</v>
      </c>
      <c r="AB24" s="346" t="s">
        <v>14</v>
      </c>
      <c r="AC24" s="346" t="s">
        <v>14</v>
      </c>
      <c r="AD24" s="346" t="s">
        <v>14</v>
      </c>
      <c r="AE24" s="346">
        <f t="shared" si="4"/>
        <v>1.1315320005598037</v>
      </c>
      <c r="AF24" s="346">
        <f t="shared" si="4"/>
        <v>0.44727941828241247</v>
      </c>
      <c r="AG24" s="346">
        <f t="shared" si="4"/>
        <v>0.13920830096705816</v>
      </c>
      <c r="AH24" s="347">
        <f t="shared" si="4"/>
        <v>-0.17303122546628791</v>
      </c>
    </row>
    <row r="25" spans="1:34" ht="11.1" customHeight="1" x14ac:dyDescent="0.2">
      <c r="A25" s="286" t="s">
        <v>280</v>
      </c>
      <c r="B25" s="287">
        <v>906</v>
      </c>
      <c r="C25" s="287">
        <v>1063</v>
      </c>
      <c r="D25" s="287">
        <v>610</v>
      </c>
      <c r="E25" s="287">
        <v>193</v>
      </c>
      <c r="F25" s="287">
        <v>739</v>
      </c>
      <c r="G25" s="287">
        <v>131</v>
      </c>
      <c r="H25" s="287">
        <v>111</v>
      </c>
      <c r="I25" s="291">
        <v>255.20038558625316</v>
      </c>
      <c r="J25" s="291">
        <v>470.59972801964682</v>
      </c>
      <c r="K25" s="292">
        <v>439.40386984750063</v>
      </c>
      <c r="L25" s="292">
        <v>446</v>
      </c>
      <c r="M25" s="312">
        <v>806.89432765441813</v>
      </c>
      <c r="N25" s="312">
        <v>493.89839085625744</v>
      </c>
      <c r="O25" s="291">
        <v>552</v>
      </c>
      <c r="P25" s="291">
        <v>816</v>
      </c>
      <c r="Q25" s="289">
        <v>617.45089912414551</v>
      </c>
      <c r="S25" s="293" t="s">
        <v>280</v>
      </c>
      <c r="T25" s="346">
        <f t="shared" si="5"/>
        <v>-0.31848686630889012</v>
      </c>
      <c r="U25" s="346">
        <f t="shared" si="4"/>
        <v>-0.41914308643071918</v>
      </c>
      <c r="V25" s="346">
        <f t="shared" si="4"/>
        <v>1.2214588728107323E-2</v>
      </c>
      <c r="W25" s="346">
        <f t="shared" si="4"/>
        <v>2.1992274566017902</v>
      </c>
      <c r="X25" s="346">
        <f t="shared" si="4"/>
        <v>-0.16447780903363263</v>
      </c>
      <c r="Y25" s="346">
        <f t="shared" si="4"/>
        <v>3.71336564216905</v>
      </c>
      <c r="Z25" s="346">
        <f t="shared" si="4"/>
        <v>4.5626207128301397</v>
      </c>
      <c r="AA25" s="346">
        <f t="shared" si="4"/>
        <v>1.4194747892160144</v>
      </c>
      <c r="AB25" s="346">
        <f t="shared" si="4"/>
        <v>0.31205111767163607</v>
      </c>
      <c r="AC25" s="346">
        <f t="shared" si="4"/>
        <v>0.40520132273399834</v>
      </c>
      <c r="AD25" s="346">
        <f t="shared" si="4"/>
        <v>0.38441905633216478</v>
      </c>
      <c r="AE25" s="346">
        <f t="shared" si="4"/>
        <v>-0.2347809645421236</v>
      </c>
      <c r="AF25" s="346">
        <f t="shared" si="4"/>
        <v>0.25015774611795893</v>
      </c>
      <c r="AG25" s="346">
        <f t="shared" si="4"/>
        <v>0.11857046942779981</v>
      </c>
      <c r="AH25" s="347">
        <f t="shared" si="4"/>
        <v>-0.2433199765635472</v>
      </c>
    </row>
    <row r="26" spans="1:34" ht="11.1" customHeight="1" x14ac:dyDescent="0.2">
      <c r="A26" s="286" t="s">
        <v>281</v>
      </c>
      <c r="B26" s="287">
        <v>0</v>
      </c>
      <c r="C26" s="287">
        <v>0</v>
      </c>
      <c r="D26" s="287">
        <v>0</v>
      </c>
      <c r="E26" s="287">
        <v>0</v>
      </c>
      <c r="F26" s="287">
        <v>0</v>
      </c>
      <c r="G26" s="287">
        <v>0</v>
      </c>
      <c r="H26" s="287">
        <v>0</v>
      </c>
      <c r="I26" s="287">
        <v>0</v>
      </c>
      <c r="J26" s="287">
        <v>0</v>
      </c>
      <c r="K26" s="292">
        <v>40.470882945779572</v>
      </c>
      <c r="L26" s="292">
        <v>0</v>
      </c>
      <c r="M26" s="292">
        <v>0</v>
      </c>
      <c r="N26" s="292">
        <v>0</v>
      </c>
      <c r="O26" s="292">
        <v>0</v>
      </c>
      <c r="P26" s="292">
        <v>0</v>
      </c>
      <c r="Q26" s="313">
        <v>0</v>
      </c>
      <c r="S26" s="293" t="s">
        <v>281</v>
      </c>
      <c r="T26" s="346" t="s">
        <v>14</v>
      </c>
      <c r="U26" s="346" t="s">
        <v>14</v>
      </c>
      <c r="V26" s="346" t="s">
        <v>14</v>
      </c>
      <c r="W26" s="346" t="s">
        <v>14</v>
      </c>
      <c r="X26" s="346" t="s">
        <v>14</v>
      </c>
      <c r="Y26" s="346" t="s">
        <v>14</v>
      </c>
      <c r="Z26" s="346" t="s">
        <v>14</v>
      </c>
      <c r="AA26" s="346" t="s">
        <v>14</v>
      </c>
      <c r="AB26" s="346" t="s">
        <v>14</v>
      </c>
      <c r="AC26" s="346">
        <f t="shared" si="4"/>
        <v>-1</v>
      </c>
      <c r="AD26" s="346" t="s">
        <v>14</v>
      </c>
      <c r="AE26" s="346" t="s">
        <v>14</v>
      </c>
      <c r="AF26" s="346" t="s">
        <v>14</v>
      </c>
      <c r="AG26" s="346" t="s">
        <v>14</v>
      </c>
      <c r="AH26" s="347" t="s">
        <v>14</v>
      </c>
    </row>
    <row r="27" spans="1:34" ht="11.1" customHeight="1" x14ac:dyDescent="0.2">
      <c r="A27" s="286" t="s">
        <v>282</v>
      </c>
      <c r="B27" s="287">
        <v>0</v>
      </c>
      <c r="C27" s="287">
        <v>158</v>
      </c>
      <c r="D27" s="287">
        <v>0</v>
      </c>
      <c r="E27" s="287">
        <v>0</v>
      </c>
      <c r="F27" s="287">
        <v>0</v>
      </c>
      <c r="G27" s="287">
        <v>0</v>
      </c>
      <c r="H27" s="287">
        <v>14</v>
      </c>
      <c r="I27" s="291">
        <v>0</v>
      </c>
      <c r="J27" s="291">
        <v>0</v>
      </c>
      <c r="K27" s="292">
        <v>1.618449988323603</v>
      </c>
      <c r="L27" s="292">
        <v>0</v>
      </c>
      <c r="M27" s="292">
        <v>0</v>
      </c>
      <c r="N27" s="292">
        <v>0</v>
      </c>
      <c r="O27" s="292">
        <v>0</v>
      </c>
      <c r="P27" s="292">
        <v>0</v>
      </c>
      <c r="Q27" s="313">
        <v>0</v>
      </c>
      <c r="S27" s="293" t="s">
        <v>282</v>
      </c>
      <c r="T27" s="346" t="s">
        <v>14</v>
      </c>
      <c r="U27" s="346">
        <f t="shared" si="4"/>
        <v>-1</v>
      </c>
      <c r="V27" s="346" t="s">
        <v>14</v>
      </c>
      <c r="W27" s="346" t="s">
        <v>14</v>
      </c>
      <c r="X27" s="346" t="s">
        <v>14</v>
      </c>
      <c r="Y27" s="346" t="s">
        <v>14</v>
      </c>
      <c r="Z27" s="346">
        <f t="shared" si="4"/>
        <v>-1</v>
      </c>
      <c r="AA27" s="346" t="s">
        <v>14</v>
      </c>
      <c r="AB27" s="346" t="s">
        <v>14</v>
      </c>
      <c r="AC27" s="346">
        <f t="shared" si="4"/>
        <v>-1</v>
      </c>
      <c r="AD27" s="346" t="s">
        <v>14</v>
      </c>
      <c r="AE27" s="346" t="s">
        <v>14</v>
      </c>
      <c r="AF27" s="346" t="s">
        <v>14</v>
      </c>
      <c r="AG27" s="346" t="s">
        <v>14</v>
      </c>
      <c r="AH27" s="347" t="s">
        <v>14</v>
      </c>
    </row>
    <row r="28" spans="1:34" ht="11.1" customHeight="1" x14ac:dyDescent="0.2">
      <c r="A28" s="286" t="s">
        <v>283</v>
      </c>
      <c r="B28" s="287">
        <v>0</v>
      </c>
      <c r="C28" s="287">
        <v>45</v>
      </c>
      <c r="D28" s="287">
        <v>0</v>
      </c>
      <c r="E28" s="287">
        <v>0</v>
      </c>
      <c r="F28" s="287">
        <v>0</v>
      </c>
      <c r="G28" s="287">
        <v>0</v>
      </c>
      <c r="H28" s="287">
        <v>0</v>
      </c>
      <c r="I28" s="287">
        <v>0</v>
      </c>
      <c r="J28" s="287">
        <v>0</v>
      </c>
      <c r="K28" s="287">
        <v>0</v>
      </c>
      <c r="L28" s="287">
        <v>0</v>
      </c>
      <c r="M28" s="287">
        <v>0</v>
      </c>
      <c r="N28" s="287">
        <v>0</v>
      </c>
      <c r="O28" s="287">
        <v>0</v>
      </c>
      <c r="P28" s="287">
        <v>0</v>
      </c>
      <c r="Q28" s="287">
        <v>0</v>
      </c>
      <c r="S28" s="293" t="s">
        <v>283</v>
      </c>
      <c r="T28" s="346" t="s">
        <v>14</v>
      </c>
      <c r="U28" s="346">
        <f t="shared" si="4"/>
        <v>-1</v>
      </c>
      <c r="V28" s="346" t="s">
        <v>14</v>
      </c>
      <c r="W28" s="346" t="s">
        <v>14</v>
      </c>
      <c r="X28" s="346" t="s">
        <v>14</v>
      </c>
      <c r="Y28" s="346" t="s">
        <v>14</v>
      </c>
      <c r="Z28" s="346" t="s">
        <v>14</v>
      </c>
      <c r="AA28" s="346" t="s">
        <v>14</v>
      </c>
      <c r="AB28" s="346" t="s">
        <v>14</v>
      </c>
      <c r="AC28" s="346" t="s">
        <v>14</v>
      </c>
      <c r="AD28" s="346" t="s">
        <v>14</v>
      </c>
      <c r="AE28" s="346" t="s">
        <v>14</v>
      </c>
      <c r="AF28" s="346" t="s">
        <v>14</v>
      </c>
      <c r="AG28" s="346" t="s">
        <v>14</v>
      </c>
      <c r="AH28" s="347" t="s">
        <v>14</v>
      </c>
    </row>
    <row r="29" spans="1:34" ht="11.1" customHeight="1" x14ac:dyDescent="0.2">
      <c r="A29" s="286" t="s">
        <v>284</v>
      </c>
      <c r="B29" s="287">
        <v>0</v>
      </c>
      <c r="C29" s="287">
        <v>0</v>
      </c>
      <c r="D29" s="287">
        <v>0</v>
      </c>
      <c r="E29" s="287">
        <v>0</v>
      </c>
      <c r="F29" s="287">
        <v>198.85711822660102</v>
      </c>
      <c r="G29" s="287">
        <v>273</v>
      </c>
      <c r="H29" s="287">
        <v>197</v>
      </c>
      <c r="I29" s="291">
        <v>211.74206533333336</v>
      </c>
      <c r="J29" s="291">
        <v>82.868882625850347</v>
      </c>
      <c r="K29" s="292">
        <v>55.164015515151519</v>
      </c>
      <c r="L29" s="292">
        <v>85</v>
      </c>
      <c r="M29" s="291">
        <v>10.359473684210528</v>
      </c>
      <c r="N29" s="291">
        <v>54.313837142857139</v>
      </c>
      <c r="O29" s="291">
        <v>295</v>
      </c>
      <c r="P29" s="288">
        <v>159.86300706863403</v>
      </c>
      <c r="Q29" s="289">
        <v>405</v>
      </c>
      <c r="S29" s="293" t="s">
        <v>284</v>
      </c>
      <c r="T29" s="346" t="s">
        <v>14</v>
      </c>
      <c r="U29" s="346" t="s">
        <v>14</v>
      </c>
      <c r="V29" s="346" t="s">
        <v>14</v>
      </c>
      <c r="W29" s="346" t="s">
        <v>14</v>
      </c>
      <c r="X29" s="346">
        <f t="shared" si="4"/>
        <v>1.0366381832934728</v>
      </c>
      <c r="Y29" s="346">
        <f t="shared" si="4"/>
        <v>0.48351648351648358</v>
      </c>
      <c r="Z29" s="346">
        <f t="shared" si="4"/>
        <v>1.0558375634517767</v>
      </c>
      <c r="AA29" s="346">
        <f t="shared" si="4"/>
        <v>0.91270449432157852</v>
      </c>
      <c r="AB29" s="346">
        <f t="shared" si="4"/>
        <v>3.8872385769765794</v>
      </c>
      <c r="AC29" s="346">
        <f t="shared" si="4"/>
        <v>6.3417425511520538</v>
      </c>
      <c r="AD29" s="346">
        <f t="shared" si="4"/>
        <v>3.7647058823529411</v>
      </c>
      <c r="AE29" s="346">
        <f t="shared" si="4"/>
        <v>38.094650205761312</v>
      </c>
      <c r="AF29" s="346">
        <f t="shared" si="4"/>
        <v>6.4566633717069628</v>
      </c>
      <c r="AG29" s="346">
        <f t="shared" si="4"/>
        <v>0.37288135593220328</v>
      </c>
      <c r="AH29" s="347">
        <f t="shared" si="4"/>
        <v>1.5334191282046961</v>
      </c>
    </row>
    <row r="30" spans="1:34" ht="11.1" customHeight="1" x14ac:dyDescent="0.2">
      <c r="A30" s="286" t="s">
        <v>287</v>
      </c>
      <c r="B30" s="287">
        <v>0</v>
      </c>
      <c r="C30" s="287">
        <v>0</v>
      </c>
      <c r="D30" s="287">
        <v>0</v>
      </c>
      <c r="E30" s="287">
        <v>0</v>
      </c>
      <c r="F30" s="287">
        <v>0</v>
      </c>
      <c r="G30" s="287">
        <v>0</v>
      </c>
      <c r="H30" s="287">
        <v>67</v>
      </c>
      <c r="I30" s="291">
        <v>10.072035555555557</v>
      </c>
      <c r="J30" s="291">
        <v>19.42464</v>
      </c>
      <c r="K30" s="291">
        <v>0</v>
      </c>
      <c r="L30" s="291">
        <v>0</v>
      </c>
      <c r="M30" s="291">
        <v>0</v>
      </c>
      <c r="N30" s="291">
        <v>0</v>
      </c>
      <c r="O30" s="291">
        <v>0</v>
      </c>
      <c r="P30" s="291">
        <v>0</v>
      </c>
      <c r="Q30" s="294">
        <v>0</v>
      </c>
      <c r="S30" s="293" t="s">
        <v>287</v>
      </c>
      <c r="T30" s="346" t="s">
        <v>14</v>
      </c>
      <c r="U30" s="346" t="s">
        <v>14</v>
      </c>
      <c r="V30" s="346" t="s">
        <v>14</v>
      </c>
      <c r="W30" s="346" t="s">
        <v>14</v>
      </c>
      <c r="X30" s="346" t="s">
        <v>14</v>
      </c>
      <c r="Y30" s="346" t="s">
        <v>14</v>
      </c>
      <c r="Z30" s="346">
        <f t="shared" si="4"/>
        <v>-1</v>
      </c>
      <c r="AA30" s="346">
        <f t="shared" si="4"/>
        <v>-1</v>
      </c>
      <c r="AB30" s="346">
        <f t="shared" si="4"/>
        <v>-1</v>
      </c>
      <c r="AC30" s="346" t="s">
        <v>14</v>
      </c>
      <c r="AD30" s="346" t="s">
        <v>14</v>
      </c>
      <c r="AE30" s="346" t="s">
        <v>14</v>
      </c>
      <c r="AF30" s="346" t="s">
        <v>14</v>
      </c>
      <c r="AG30" s="346" t="s">
        <v>14</v>
      </c>
      <c r="AH30" s="347" t="s">
        <v>14</v>
      </c>
    </row>
    <row r="31" spans="1:34" ht="11.1" customHeight="1" x14ac:dyDescent="0.2">
      <c r="A31" s="286" t="s">
        <v>288</v>
      </c>
      <c r="B31" s="287">
        <v>0</v>
      </c>
      <c r="C31" s="287">
        <v>0</v>
      </c>
      <c r="D31" s="287">
        <v>0</v>
      </c>
      <c r="E31" s="287">
        <v>0</v>
      </c>
      <c r="F31" s="287">
        <v>0</v>
      </c>
      <c r="G31" s="287">
        <v>0</v>
      </c>
      <c r="H31" s="287">
        <v>0</v>
      </c>
      <c r="I31" s="291">
        <v>0</v>
      </c>
      <c r="J31" s="287">
        <v>0</v>
      </c>
      <c r="K31" s="291">
        <v>0</v>
      </c>
      <c r="L31" s="287">
        <v>0</v>
      </c>
      <c r="M31" s="314">
        <v>81</v>
      </c>
      <c r="N31" s="314">
        <v>0</v>
      </c>
      <c r="O31" s="314">
        <v>0</v>
      </c>
      <c r="P31" s="314">
        <v>0</v>
      </c>
      <c r="Q31" s="315">
        <v>0</v>
      </c>
      <c r="S31" s="293" t="s">
        <v>288</v>
      </c>
      <c r="T31" s="346" t="s">
        <v>14</v>
      </c>
      <c r="U31" s="346" t="s">
        <v>14</v>
      </c>
      <c r="V31" s="346" t="s">
        <v>14</v>
      </c>
      <c r="W31" s="346" t="s">
        <v>14</v>
      </c>
      <c r="X31" s="346" t="s">
        <v>14</v>
      </c>
      <c r="Y31" s="346" t="s">
        <v>14</v>
      </c>
      <c r="Z31" s="346" t="s">
        <v>14</v>
      </c>
      <c r="AA31" s="346" t="s">
        <v>14</v>
      </c>
      <c r="AB31" s="346" t="s">
        <v>14</v>
      </c>
      <c r="AC31" s="346" t="s">
        <v>14</v>
      </c>
      <c r="AD31" s="346" t="s">
        <v>14</v>
      </c>
      <c r="AE31" s="346">
        <f t="shared" si="4"/>
        <v>-1</v>
      </c>
      <c r="AF31" s="346" t="s">
        <v>14</v>
      </c>
      <c r="AG31" s="346" t="s">
        <v>14</v>
      </c>
      <c r="AH31" s="347" t="s">
        <v>14</v>
      </c>
    </row>
    <row r="32" spans="1:34" ht="11.1" customHeight="1" x14ac:dyDescent="0.2">
      <c r="A32" s="286" t="s">
        <v>289</v>
      </c>
      <c r="B32" s="287">
        <v>0</v>
      </c>
      <c r="C32" s="287">
        <v>0</v>
      </c>
      <c r="D32" s="287">
        <v>0</v>
      </c>
      <c r="E32" s="287">
        <v>0</v>
      </c>
      <c r="F32" s="287">
        <v>0</v>
      </c>
      <c r="G32" s="287">
        <v>2451</v>
      </c>
      <c r="H32" s="287">
        <v>3013</v>
      </c>
      <c r="I32" s="291">
        <v>3394.353574732801</v>
      </c>
      <c r="J32" s="291">
        <v>2283.9053875342624</v>
      </c>
      <c r="K32" s="291">
        <v>0</v>
      </c>
      <c r="L32" s="291">
        <v>0</v>
      </c>
      <c r="M32" s="291">
        <v>0</v>
      </c>
      <c r="N32" s="291">
        <v>0</v>
      </c>
      <c r="O32" s="291">
        <v>0</v>
      </c>
      <c r="P32" s="291">
        <v>0</v>
      </c>
      <c r="Q32" s="291">
        <v>0</v>
      </c>
      <c r="S32" s="293" t="s">
        <v>289</v>
      </c>
      <c r="T32" s="346" t="s">
        <v>14</v>
      </c>
      <c r="U32" s="346" t="s">
        <v>14</v>
      </c>
      <c r="V32" s="346" t="s">
        <v>14</v>
      </c>
      <c r="W32" s="346" t="s">
        <v>14</v>
      </c>
      <c r="X32" s="346" t="s">
        <v>14</v>
      </c>
      <c r="Y32" s="346">
        <f t="shared" si="4"/>
        <v>-1</v>
      </c>
      <c r="Z32" s="346">
        <f t="shared" si="4"/>
        <v>-1</v>
      </c>
      <c r="AA32" s="346">
        <f t="shared" si="4"/>
        <v>-1</v>
      </c>
      <c r="AB32" s="346">
        <f t="shared" si="4"/>
        <v>-1</v>
      </c>
      <c r="AC32" s="346" t="s">
        <v>14</v>
      </c>
      <c r="AD32" s="346" t="s">
        <v>14</v>
      </c>
      <c r="AE32" s="346" t="s">
        <v>14</v>
      </c>
      <c r="AF32" s="346" t="s">
        <v>14</v>
      </c>
      <c r="AG32" s="346" t="s">
        <v>14</v>
      </c>
      <c r="AH32" s="347" t="s">
        <v>14</v>
      </c>
    </row>
    <row r="33" spans="1:34" ht="3.75" customHeight="1" x14ac:dyDescent="0.2">
      <c r="A33" s="316"/>
      <c r="B33" s="317"/>
      <c r="C33" s="317"/>
      <c r="D33" s="317"/>
      <c r="E33" s="317"/>
      <c r="F33" s="317"/>
      <c r="G33" s="317"/>
      <c r="H33" s="317"/>
      <c r="I33" s="144"/>
      <c r="J33" s="144"/>
      <c r="K33" s="144"/>
      <c r="L33" s="144"/>
      <c r="M33" s="144"/>
      <c r="N33" s="144"/>
      <c r="O33" s="144"/>
      <c r="P33" s="144"/>
      <c r="Q33" s="144"/>
      <c r="S33" s="353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50"/>
      <c r="AG33" s="350"/>
      <c r="AH33" s="350"/>
    </row>
    <row r="34" spans="1:34" ht="12.75" customHeight="1" x14ac:dyDescent="0.2">
      <c r="A34" s="318" t="s">
        <v>290</v>
      </c>
      <c r="B34" s="319">
        <f>SUM(B23:B32)</f>
        <v>1812</v>
      </c>
      <c r="C34" s="319">
        <f t="shared" ref="C34:P34" si="6">SUM(C23:C32)</f>
        <v>2329</v>
      </c>
      <c r="D34" s="319">
        <f t="shared" si="6"/>
        <v>1220</v>
      </c>
      <c r="E34" s="319">
        <f t="shared" si="6"/>
        <v>386</v>
      </c>
      <c r="F34" s="319">
        <f t="shared" si="6"/>
        <v>1676.857118226601</v>
      </c>
      <c r="G34" s="319">
        <f t="shared" si="6"/>
        <v>2855</v>
      </c>
      <c r="H34" s="319">
        <f t="shared" si="6"/>
        <v>3513</v>
      </c>
      <c r="I34" s="319">
        <f t="shared" si="6"/>
        <v>3871.3680612079429</v>
      </c>
      <c r="J34" s="319">
        <f t="shared" si="6"/>
        <v>2856.7986381797596</v>
      </c>
      <c r="K34" s="319">
        <f t="shared" si="6"/>
        <v>536.65721829675533</v>
      </c>
      <c r="L34" s="319">
        <f t="shared" si="6"/>
        <v>531</v>
      </c>
      <c r="M34" s="319">
        <f t="shared" si="6"/>
        <v>1705.1481289930468</v>
      </c>
      <c r="N34" s="319">
        <f t="shared" si="6"/>
        <v>1042.110618855372</v>
      </c>
      <c r="O34" s="319">
        <f t="shared" si="6"/>
        <v>1399</v>
      </c>
      <c r="P34" s="319">
        <f t="shared" si="6"/>
        <v>1791.7540898323059</v>
      </c>
      <c r="Q34" s="319">
        <f>Q25+Q29</f>
        <v>1022.4508991241455</v>
      </c>
      <c r="S34" s="780" t="s">
        <v>290</v>
      </c>
      <c r="T34" s="781">
        <f>($Q34/B34)-1</f>
        <v>-0.4357334993796107</v>
      </c>
      <c r="U34" s="781">
        <f t="shared" ref="U34:AH34" si="7">($Q34/C34)-1</f>
        <v>-0.56099145593639088</v>
      </c>
      <c r="V34" s="781">
        <f t="shared" si="7"/>
        <v>-0.16192549252119226</v>
      </c>
      <c r="W34" s="781">
        <f t="shared" si="7"/>
        <v>1.6488365262283562</v>
      </c>
      <c r="X34" s="781">
        <f t="shared" si="7"/>
        <v>-0.39025759081640654</v>
      </c>
      <c r="Y34" s="781">
        <f t="shared" si="7"/>
        <v>-0.64187359049942372</v>
      </c>
      <c r="Z34" s="781">
        <f t="shared" si="7"/>
        <v>-0.70895220634097766</v>
      </c>
      <c r="AA34" s="781">
        <f t="shared" si="7"/>
        <v>-0.7358941637791161</v>
      </c>
      <c r="AB34" s="781">
        <f t="shared" si="7"/>
        <v>-0.6420990666056845</v>
      </c>
      <c r="AC34" s="781">
        <f t="shared" si="7"/>
        <v>0.90522155346983668</v>
      </c>
      <c r="AD34" s="781">
        <f t="shared" si="7"/>
        <v>0.92551958403793888</v>
      </c>
      <c r="AE34" s="781">
        <f t="shared" si="7"/>
        <v>-0.40037414829881046</v>
      </c>
      <c r="AF34" s="781">
        <f t="shared" si="7"/>
        <v>-1.8865290666378765E-2</v>
      </c>
      <c r="AG34" s="781">
        <f t="shared" si="7"/>
        <v>-0.26915589769539272</v>
      </c>
      <c r="AH34" s="781">
        <f t="shared" si="7"/>
        <v>-0.42935757483336401</v>
      </c>
    </row>
    <row r="35" spans="1:34" ht="6" customHeight="1" x14ac:dyDescent="0.2">
      <c r="A35" s="320"/>
      <c r="B35" s="317"/>
      <c r="C35" s="317"/>
      <c r="D35" s="317"/>
      <c r="E35" s="317"/>
      <c r="F35" s="317"/>
      <c r="G35" s="317"/>
      <c r="H35" s="317"/>
      <c r="I35" s="144"/>
      <c r="J35" s="144"/>
      <c r="K35" s="144"/>
      <c r="L35" s="144"/>
      <c r="M35" s="144"/>
      <c r="N35" s="144"/>
      <c r="O35" s="144"/>
      <c r="P35" s="321"/>
      <c r="Q35" s="321"/>
      <c r="S35" s="353"/>
      <c r="T35" s="349" t="s">
        <v>14</v>
      </c>
      <c r="U35" s="349" t="s">
        <v>14</v>
      </c>
      <c r="V35" s="349" t="s">
        <v>14</v>
      </c>
      <c r="W35" s="349" t="s">
        <v>14</v>
      </c>
      <c r="X35" s="349" t="s">
        <v>14</v>
      </c>
      <c r="Y35" s="349" t="s">
        <v>14</v>
      </c>
      <c r="Z35" s="349" t="s">
        <v>14</v>
      </c>
      <c r="AA35" s="349" t="s">
        <v>14</v>
      </c>
      <c r="AB35" s="349" t="s">
        <v>14</v>
      </c>
      <c r="AC35" s="349" t="s">
        <v>14</v>
      </c>
      <c r="AD35" s="349" t="s">
        <v>14</v>
      </c>
      <c r="AE35" s="349" t="s">
        <v>14</v>
      </c>
      <c r="AF35" s="350" t="s">
        <v>14</v>
      </c>
      <c r="AG35" s="350" t="s">
        <v>14</v>
      </c>
      <c r="AH35" s="350" t="s">
        <v>14</v>
      </c>
    </row>
    <row r="36" spans="1:34" ht="12.75" customHeight="1" x14ac:dyDescent="0.25">
      <c r="A36" s="308" t="s">
        <v>291</v>
      </c>
      <c r="B36" s="317"/>
      <c r="C36" s="317"/>
      <c r="D36" s="317"/>
      <c r="E36" s="317"/>
      <c r="F36" s="317"/>
      <c r="G36" s="317"/>
      <c r="H36" s="317"/>
      <c r="I36" s="144"/>
      <c r="J36" s="144"/>
      <c r="K36" s="144"/>
      <c r="L36" s="144"/>
      <c r="M36" s="144"/>
      <c r="N36" s="144"/>
      <c r="O36" s="144"/>
      <c r="P36" s="321"/>
      <c r="Q36" s="321"/>
      <c r="S36" s="344" t="s">
        <v>291</v>
      </c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50"/>
      <c r="AG36" s="350"/>
      <c r="AH36" s="350"/>
    </row>
    <row r="37" spans="1:34" ht="11.1" customHeight="1" x14ac:dyDescent="0.2">
      <c r="A37" s="286" t="s">
        <v>26</v>
      </c>
      <c r="B37" s="287">
        <v>463</v>
      </c>
      <c r="C37" s="287">
        <v>836</v>
      </c>
      <c r="D37" s="287">
        <v>813.2</v>
      </c>
      <c r="E37" s="287">
        <v>729.1</v>
      </c>
      <c r="F37" s="287">
        <v>391.1380723870044</v>
      </c>
      <c r="G37" s="287" t="s">
        <v>14</v>
      </c>
      <c r="H37" s="287">
        <v>728</v>
      </c>
      <c r="I37" s="291">
        <v>402.5260033472274</v>
      </c>
      <c r="J37" s="291">
        <v>370.0647647936508</v>
      </c>
      <c r="K37" s="292">
        <v>401.10381743493764</v>
      </c>
      <c r="L37" s="292">
        <v>191</v>
      </c>
      <c r="M37" s="291">
        <v>192.422</v>
      </c>
      <c r="N37" s="291">
        <v>155</v>
      </c>
      <c r="O37" s="291" t="s">
        <v>14</v>
      </c>
      <c r="P37" s="322">
        <v>100.89953351020813</v>
      </c>
      <c r="Q37" s="323">
        <v>87.992814302444458</v>
      </c>
      <c r="S37" s="293" t="s">
        <v>32</v>
      </c>
      <c r="T37" s="346">
        <f>($Q37/B37)-1</f>
        <v>-0.80995072504871612</v>
      </c>
      <c r="U37" s="346">
        <f t="shared" ref="U37:AH40" si="8">($Q37/C37)-1</f>
        <v>-0.89474543743726742</v>
      </c>
      <c r="V37" s="346">
        <f t="shared" si="8"/>
        <v>-0.8917943749355085</v>
      </c>
      <c r="W37" s="346">
        <f t="shared" si="8"/>
        <v>-0.87931310615492464</v>
      </c>
      <c r="X37" s="346">
        <f t="shared" si="8"/>
        <v>-0.77503388057969058</v>
      </c>
      <c r="Y37" s="346" t="s">
        <v>14</v>
      </c>
      <c r="Z37" s="346">
        <f t="shared" si="8"/>
        <v>-0.87913074958455428</v>
      </c>
      <c r="AA37" s="346">
        <f t="shared" si="8"/>
        <v>-0.78139843495641204</v>
      </c>
      <c r="AB37" s="346">
        <f t="shared" si="8"/>
        <v>-0.76222320341276073</v>
      </c>
      <c r="AC37" s="346">
        <f t="shared" si="8"/>
        <v>-0.78062334368902486</v>
      </c>
      <c r="AD37" s="346">
        <f t="shared" si="8"/>
        <v>-0.53930463715997667</v>
      </c>
      <c r="AE37" s="346">
        <f t="shared" si="8"/>
        <v>-0.54270917929111817</v>
      </c>
      <c r="AF37" s="346">
        <f t="shared" si="8"/>
        <v>-0.43230442385519707</v>
      </c>
      <c r="AG37" s="346" t="s">
        <v>14</v>
      </c>
      <c r="AH37" s="347">
        <f t="shared" si="8"/>
        <v>-0.12791653993581531</v>
      </c>
    </row>
    <row r="38" spans="1:34" ht="11.1" customHeight="1" x14ac:dyDescent="0.2">
      <c r="A38" s="286" t="s">
        <v>41</v>
      </c>
      <c r="B38" s="287">
        <v>7863</v>
      </c>
      <c r="C38" s="287">
        <v>6540</v>
      </c>
      <c r="D38" s="287">
        <v>5913</v>
      </c>
      <c r="E38" s="287">
        <v>5960.5</v>
      </c>
      <c r="F38" s="287">
        <v>5514.5723129801127</v>
      </c>
      <c r="G38" s="287" t="s">
        <v>14</v>
      </c>
      <c r="H38" s="287">
        <v>4741</v>
      </c>
      <c r="I38" s="291">
        <v>4516.7015483937039</v>
      </c>
      <c r="J38" s="291">
        <v>3984.494190205206</v>
      </c>
      <c r="K38" s="292">
        <v>4308.3970195982947</v>
      </c>
      <c r="L38" s="292">
        <v>4041</v>
      </c>
      <c r="M38" s="291">
        <v>3402.5740000000001</v>
      </c>
      <c r="N38" s="291" t="s">
        <v>14</v>
      </c>
      <c r="O38" s="291">
        <v>3380</v>
      </c>
      <c r="P38" s="322">
        <v>3236.0000405311584</v>
      </c>
      <c r="Q38" s="323">
        <v>3316.299916267395</v>
      </c>
      <c r="S38" s="293" t="s">
        <v>26</v>
      </c>
      <c r="T38" s="346">
        <f t="shared" ref="T38:T40" si="9">($Q38/B38)-1</f>
        <v>-0.57823986820966611</v>
      </c>
      <c r="U38" s="346">
        <f t="shared" si="8"/>
        <v>-0.49292050209978666</v>
      </c>
      <c r="V38" s="346">
        <f t="shared" si="8"/>
        <v>-0.43915103733005323</v>
      </c>
      <c r="W38" s="346">
        <f t="shared" si="8"/>
        <v>-0.4436205156836851</v>
      </c>
      <c r="X38" s="346">
        <f t="shared" si="8"/>
        <v>-0.3986297163133502</v>
      </c>
      <c r="Y38" s="346" t="s">
        <v>14</v>
      </c>
      <c r="Z38" s="346">
        <f t="shared" si="8"/>
        <v>-0.3005062399773476</v>
      </c>
      <c r="AA38" s="346">
        <f t="shared" si="8"/>
        <v>-0.26576952655931263</v>
      </c>
      <c r="AB38" s="346">
        <f t="shared" si="8"/>
        <v>-0.16769864430481152</v>
      </c>
      <c r="AC38" s="346">
        <f t="shared" si="8"/>
        <v>-0.23027058528218014</v>
      </c>
      <c r="AD38" s="346">
        <f t="shared" si="8"/>
        <v>-0.17933681854308459</v>
      </c>
      <c r="AE38" s="346">
        <f t="shared" si="8"/>
        <v>-2.5355534878184871E-2</v>
      </c>
      <c r="AF38" s="346" t="s">
        <v>14</v>
      </c>
      <c r="AG38" s="346">
        <f t="shared" ref="AG38:AG40" si="10">($Q38/O38)-1</f>
        <v>-1.8846178619113862E-2</v>
      </c>
      <c r="AH38" s="347">
        <f t="shared" si="8"/>
        <v>2.4814547197303582E-2</v>
      </c>
    </row>
    <row r="39" spans="1:34" ht="11.1" customHeight="1" x14ac:dyDescent="0.2">
      <c r="A39" s="286" t="s">
        <v>32</v>
      </c>
      <c r="B39" s="287">
        <v>3509</v>
      </c>
      <c r="C39" s="287">
        <v>3688</v>
      </c>
      <c r="D39" s="287">
        <v>1678.2</v>
      </c>
      <c r="E39" s="287">
        <v>1798.2</v>
      </c>
      <c r="F39" s="287">
        <v>1607.0368309650985</v>
      </c>
      <c r="G39" s="287" t="s">
        <v>14</v>
      </c>
      <c r="H39" s="287">
        <v>1239</v>
      </c>
      <c r="I39" s="291">
        <v>1148.4994207377588</v>
      </c>
      <c r="J39" s="291">
        <v>763.39954414430883</v>
      </c>
      <c r="K39" s="292">
        <v>791.71248163004566</v>
      </c>
      <c r="L39" s="292">
        <v>707</v>
      </c>
      <c r="M39" s="291">
        <v>555.00099999999998</v>
      </c>
      <c r="N39" s="291" t="s">
        <v>14</v>
      </c>
      <c r="O39" s="291">
        <v>527</v>
      </c>
      <c r="P39" s="322">
        <v>364.90000057220459</v>
      </c>
      <c r="Q39" s="323">
        <v>398.5</v>
      </c>
      <c r="S39" s="293" t="s">
        <v>41</v>
      </c>
      <c r="T39" s="346">
        <f t="shared" si="9"/>
        <v>-0.88643488173268736</v>
      </c>
      <c r="U39" s="346">
        <f t="shared" si="8"/>
        <v>-0.89194685466377444</v>
      </c>
      <c r="V39" s="346">
        <f t="shared" si="8"/>
        <v>-0.76254320104874274</v>
      </c>
      <c r="W39" s="346">
        <f t="shared" si="8"/>
        <v>-0.77838950061172285</v>
      </c>
      <c r="X39" s="346">
        <f t="shared" si="8"/>
        <v>-0.75202808527998533</v>
      </c>
      <c r="Y39" s="346" t="s">
        <v>14</v>
      </c>
      <c r="Z39" s="346">
        <f t="shared" si="8"/>
        <v>-0.67836965294592411</v>
      </c>
      <c r="AA39" s="346">
        <f t="shared" si="8"/>
        <v>-0.6530255106754721</v>
      </c>
      <c r="AB39" s="346">
        <f t="shared" si="8"/>
        <v>-0.47799287665716794</v>
      </c>
      <c r="AC39" s="346">
        <f t="shared" si="8"/>
        <v>-0.49666070796366124</v>
      </c>
      <c r="AD39" s="346">
        <f t="shared" si="8"/>
        <v>-0.43635077793493637</v>
      </c>
      <c r="AE39" s="346">
        <f t="shared" si="8"/>
        <v>-0.2819832757058095</v>
      </c>
      <c r="AF39" s="346" t="s">
        <v>14</v>
      </c>
      <c r="AG39" s="346">
        <f t="shared" si="10"/>
        <v>-0.24383301707779881</v>
      </c>
      <c r="AH39" s="347">
        <f t="shared" si="8"/>
        <v>9.2080020211309455E-2</v>
      </c>
    </row>
    <row r="40" spans="1:34" ht="11.1" customHeight="1" x14ac:dyDescent="0.2">
      <c r="A40" s="286" t="s">
        <v>292</v>
      </c>
      <c r="B40" s="287">
        <v>11372</v>
      </c>
      <c r="C40" s="287">
        <v>10228</v>
      </c>
      <c r="D40" s="287">
        <v>7591.2</v>
      </c>
      <c r="E40" s="287">
        <v>7758.7</v>
      </c>
      <c r="F40" s="287">
        <v>7121.6091439452111</v>
      </c>
      <c r="G40" s="287" t="s">
        <v>14</v>
      </c>
      <c r="H40" s="287">
        <v>5980</v>
      </c>
      <c r="I40" s="287">
        <v>5665.2009691314624</v>
      </c>
      <c r="J40" s="287">
        <v>4747.8937343495145</v>
      </c>
      <c r="K40" s="287">
        <v>5100.1095012283404</v>
      </c>
      <c r="L40" s="287">
        <v>4748</v>
      </c>
      <c r="M40" s="287">
        <v>3957.5749999999998</v>
      </c>
      <c r="N40" s="291">
        <v>3610</v>
      </c>
      <c r="O40" s="291">
        <v>3907</v>
      </c>
      <c r="P40" s="291">
        <v>3601</v>
      </c>
      <c r="Q40" s="294">
        <v>3714.799916267395</v>
      </c>
      <c r="S40" s="293" t="s">
        <v>292</v>
      </c>
      <c r="T40" s="346">
        <f t="shared" si="9"/>
        <v>-0.67333803057796393</v>
      </c>
      <c r="U40" s="346">
        <f t="shared" si="8"/>
        <v>-0.63680094678652766</v>
      </c>
      <c r="V40" s="346">
        <f t="shared" si="8"/>
        <v>-0.51064391449739244</v>
      </c>
      <c r="W40" s="346">
        <f t="shared" si="8"/>
        <v>-0.52120846066127124</v>
      </c>
      <c r="X40" s="346">
        <f t="shared" si="8"/>
        <v>-0.4783763274307582</v>
      </c>
      <c r="Y40" s="346" t="s">
        <v>14</v>
      </c>
      <c r="Z40" s="346">
        <f t="shared" si="8"/>
        <v>-0.37879600062418139</v>
      </c>
      <c r="AA40" s="346">
        <f t="shared" si="8"/>
        <v>-0.34427746932393211</v>
      </c>
      <c r="AB40" s="346">
        <f t="shared" si="8"/>
        <v>-0.21758992005402555</v>
      </c>
      <c r="AC40" s="346">
        <f t="shared" si="8"/>
        <v>-0.2716234984027891</v>
      </c>
      <c r="AD40" s="346">
        <f t="shared" si="8"/>
        <v>-0.21760743128319393</v>
      </c>
      <c r="AE40" s="346">
        <f t="shared" si="8"/>
        <v>-6.1344405028989968E-2</v>
      </c>
      <c r="AF40" s="346">
        <f t="shared" si="8"/>
        <v>2.903044771950003E-2</v>
      </c>
      <c r="AG40" s="346">
        <f t="shared" si="10"/>
        <v>-4.9193776230510577E-2</v>
      </c>
      <c r="AH40" s="347">
        <f t="shared" si="8"/>
        <v>3.1602309432767317E-2</v>
      </c>
    </row>
    <row r="41" spans="1:34" ht="3.75" customHeight="1" x14ac:dyDescent="0.2">
      <c r="A41" s="316"/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144"/>
      <c r="O41" s="144"/>
      <c r="P41" s="144"/>
      <c r="Q41" s="144"/>
      <c r="S41" s="353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50"/>
      <c r="AG41" s="350"/>
      <c r="AH41" s="350"/>
    </row>
    <row r="42" spans="1:34" ht="12.75" customHeight="1" x14ac:dyDescent="0.2">
      <c r="A42" s="318" t="s">
        <v>293</v>
      </c>
      <c r="B42" s="319">
        <v>11835</v>
      </c>
      <c r="C42" s="319">
        <v>11064</v>
      </c>
      <c r="D42" s="319">
        <v>8404.4</v>
      </c>
      <c r="E42" s="319">
        <v>8487.7999999999993</v>
      </c>
      <c r="F42" s="319">
        <v>7512.7472163322154</v>
      </c>
      <c r="G42" s="319" t="s">
        <v>14</v>
      </c>
      <c r="H42" s="319">
        <v>6708</v>
      </c>
      <c r="I42" s="319">
        <v>6067.7269724786902</v>
      </c>
      <c r="J42" s="324">
        <f>J37+J38+J39</f>
        <v>5117.9584991431657</v>
      </c>
      <c r="K42" s="324">
        <f>K37+K38+K39</f>
        <v>5501.2133186632782</v>
      </c>
      <c r="L42" s="324">
        <v>4939</v>
      </c>
      <c r="M42" s="324">
        <v>4149.9940412286542</v>
      </c>
      <c r="N42" s="324">
        <v>3764.6975895360106</v>
      </c>
      <c r="O42" s="324">
        <v>3907</v>
      </c>
      <c r="P42" s="324">
        <v>3702</v>
      </c>
      <c r="Q42" s="324">
        <v>3802.7927305698395</v>
      </c>
      <c r="S42" s="780" t="s">
        <v>293</v>
      </c>
      <c r="T42" s="781">
        <f>($Q42/B42)-1</f>
        <v>-0.6786824900236722</v>
      </c>
      <c r="U42" s="781">
        <f t="shared" ref="U42:AH42" si="11">($Q42/C42)-1</f>
        <v>-0.65629132948573399</v>
      </c>
      <c r="V42" s="781">
        <f t="shared" si="11"/>
        <v>-0.54752359114632343</v>
      </c>
      <c r="W42" s="781">
        <f t="shared" si="11"/>
        <v>-0.55196956448433754</v>
      </c>
      <c r="X42" s="781">
        <f t="shared" si="11"/>
        <v>-0.49382128520139479</v>
      </c>
      <c r="Y42" s="781" t="s">
        <v>14</v>
      </c>
      <c r="Z42" s="781">
        <f t="shared" si="11"/>
        <v>-0.43309589586019093</v>
      </c>
      <c r="AA42" s="781">
        <f t="shared" si="11"/>
        <v>-0.37327556961311592</v>
      </c>
      <c r="AB42" s="781">
        <f t="shared" si="11"/>
        <v>-0.2569707762955693</v>
      </c>
      <c r="AC42" s="781">
        <f t="shared" si="11"/>
        <v>-0.30873563516095981</v>
      </c>
      <c r="AD42" s="781">
        <f t="shared" si="11"/>
        <v>-0.23004803997371137</v>
      </c>
      <c r="AE42" s="781">
        <f t="shared" si="11"/>
        <v>-8.366308655132948E-2</v>
      </c>
      <c r="AF42" s="781">
        <f t="shared" si="11"/>
        <v>1.0119044127133714E-2</v>
      </c>
      <c r="AG42" s="781">
        <f t="shared" si="11"/>
        <v>-2.6671939961648405E-2</v>
      </c>
      <c r="AH42" s="781">
        <f t="shared" si="11"/>
        <v>2.722656147213387E-2</v>
      </c>
    </row>
    <row r="43" spans="1:34" ht="6.75" customHeight="1" x14ac:dyDescent="0.2">
      <c r="A43" s="325"/>
      <c r="B43" s="317"/>
      <c r="C43" s="317"/>
      <c r="D43" s="317"/>
      <c r="E43" s="317"/>
      <c r="F43" s="317"/>
      <c r="G43" s="317"/>
      <c r="H43" s="317"/>
      <c r="I43" s="326"/>
      <c r="J43" s="144"/>
      <c r="K43" s="144"/>
      <c r="L43" s="144"/>
      <c r="M43" s="144"/>
      <c r="N43" s="144"/>
      <c r="O43" s="144"/>
      <c r="P43" s="144"/>
      <c r="Q43" s="144"/>
      <c r="S43" s="348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50"/>
      <c r="AG43" s="350"/>
      <c r="AH43" s="350"/>
    </row>
    <row r="44" spans="1:34" ht="12.75" customHeight="1" x14ac:dyDescent="0.2">
      <c r="A44" s="327" t="s">
        <v>49</v>
      </c>
      <c r="B44" s="328">
        <f>B42+B34+B20</f>
        <v>62259</v>
      </c>
      <c r="C44" s="328">
        <f>C42+C34+C20</f>
        <v>59063</v>
      </c>
      <c r="D44" s="328">
        <f>D42+D34+D20</f>
        <v>52328.1</v>
      </c>
      <c r="E44" s="328">
        <f>E42+E34+E20</f>
        <v>51311.600000000006</v>
      </c>
      <c r="F44" s="328">
        <f>F42+F34+F20</f>
        <v>53775.178817473505</v>
      </c>
      <c r="G44" s="328">
        <v>43447</v>
      </c>
      <c r="H44" s="328">
        <f t="shared" ref="H44:N44" si="12">H42+H34+H20</f>
        <v>48332</v>
      </c>
      <c r="I44" s="328">
        <f t="shared" si="12"/>
        <v>48540.572773256223</v>
      </c>
      <c r="J44" s="328">
        <f t="shared" si="12"/>
        <v>41468.529174338517</v>
      </c>
      <c r="K44" s="328">
        <f t="shared" si="12"/>
        <v>46336.926875594632</v>
      </c>
      <c r="L44" s="328">
        <f t="shared" si="12"/>
        <v>42968</v>
      </c>
      <c r="M44" s="328">
        <f t="shared" si="12"/>
        <v>42614.240925152917</v>
      </c>
      <c r="N44" s="328">
        <f t="shared" si="12"/>
        <v>39336.520748778654</v>
      </c>
      <c r="O44" s="319">
        <v>37963</v>
      </c>
      <c r="P44" s="319">
        <v>34398</v>
      </c>
      <c r="Q44" s="319">
        <v>36073.99787735939</v>
      </c>
      <c r="S44" s="782" t="s">
        <v>49</v>
      </c>
      <c r="T44" s="783">
        <f>($Q44/B44)-1</f>
        <v>-0.42058179737291979</v>
      </c>
      <c r="U44" s="783">
        <f t="shared" ref="U44:AH44" si="13">($Q44/C44)-1</f>
        <v>-0.38922848691466083</v>
      </c>
      <c r="V44" s="783">
        <f t="shared" si="13"/>
        <v>-0.31061900054923852</v>
      </c>
      <c r="W44" s="783">
        <f t="shared" si="13"/>
        <v>-0.29696213181114239</v>
      </c>
      <c r="X44" s="783">
        <f t="shared" si="13"/>
        <v>-0.32917009909341965</v>
      </c>
      <c r="Y44" s="783">
        <f t="shared" si="13"/>
        <v>-0.16970106388566786</v>
      </c>
      <c r="Z44" s="783">
        <f t="shared" si="13"/>
        <v>-0.25362083345693553</v>
      </c>
      <c r="AA44" s="783">
        <f t="shared" si="13"/>
        <v>-0.25682793143234972</v>
      </c>
      <c r="AB44" s="783">
        <f t="shared" si="13"/>
        <v>-0.13008735550518058</v>
      </c>
      <c r="AC44" s="783">
        <f t="shared" si="13"/>
        <v>-0.22148488668204414</v>
      </c>
      <c r="AD44" s="783">
        <f t="shared" si="13"/>
        <v>-0.1604450317129168</v>
      </c>
      <c r="AE44" s="783">
        <f t="shared" si="13"/>
        <v>-0.15347552615757543</v>
      </c>
      <c r="AF44" s="783">
        <f t="shared" si="13"/>
        <v>-8.2938775705539758E-2</v>
      </c>
      <c r="AG44" s="783">
        <f t="shared" si="13"/>
        <v>-4.9759031758306982E-2</v>
      </c>
      <c r="AH44" s="783">
        <f t="shared" si="13"/>
        <v>4.8723701301220723E-2</v>
      </c>
    </row>
    <row r="45" spans="1:34" ht="6" customHeight="1" x14ac:dyDescent="0.2">
      <c r="A45" s="97"/>
      <c r="B45" s="329"/>
      <c r="C45" s="97"/>
      <c r="D45" s="97"/>
      <c r="E45" s="97"/>
      <c r="F45" s="97"/>
      <c r="G45" s="97"/>
      <c r="H45" s="97"/>
      <c r="I45" s="97"/>
      <c r="J45" s="99"/>
      <c r="K45" s="99"/>
      <c r="L45" s="99"/>
      <c r="M45" s="330"/>
      <c r="N45" s="330"/>
      <c r="O45" s="330"/>
    </row>
    <row r="46" spans="1:34" x14ac:dyDescent="0.2">
      <c r="A46" s="331" t="s">
        <v>294</v>
      </c>
      <c r="B46" s="332"/>
      <c r="C46" s="332"/>
      <c r="D46" s="332" t="s">
        <v>295</v>
      </c>
      <c r="E46" s="2"/>
      <c r="G46" s="332" t="s">
        <v>296</v>
      </c>
      <c r="I46" s="97"/>
      <c r="J46" s="333"/>
      <c r="K46" s="99"/>
      <c r="L46" s="333"/>
      <c r="M46" s="333"/>
      <c r="N46" s="333"/>
      <c r="O46" s="333"/>
    </row>
    <row r="56" spans="18:18" x14ac:dyDescent="0.2">
      <c r="R56" s="42"/>
    </row>
  </sheetData>
  <mergeCells count="2">
    <mergeCell ref="B3:Q3"/>
    <mergeCell ref="T3:AH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7030A0"/>
  </sheetPr>
  <dimension ref="A1:AH413"/>
  <sheetViews>
    <sheetView showGridLines="0" zoomScaleNormal="100" workbookViewId="0">
      <selection activeCell="R196" sqref="R196"/>
    </sheetView>
  </sheetViews>
  <sheetFormatPr defaultRowHeight="12.75" x14ac:dyDescent="0.2"/>
  <cols>
    <col min="1" max="1" width="21.85546875" style="3" customWidth="1"/>
    <col min="2" max="14" width="8.7109375" style="3" customWidth="1"/>
    <col min="15" max="17" width="8.7109375" style="19" customWidth="1"/>
    <col min="18" max="18" width="8.7109375" style="8" customWidth="1"/>
    <col min="19" max="19" width="24" style="8" customWidth="1"/>
    <col min="20" max="21" width="8.7109375" style="8" customWidth="1"/>
    <col min="22" max="25" width="8.7109375" style="3" customWidth="1"/>
    <col min="26" max="26" width="9.5703125" style="3" customWidth="1"/>
    <col min="27" max="31" width="8.7109375" style="3" customWidth="1"/>
    <col min="32" max="32" width="8.7109375" style="19" customWidth="1"/>
    <col min="33" max="16384" width="9.140625" style="3"/>
  </cols>
  <sheetData>
    <row r="1" spans="1:34" ht="15" x14ac:dyDescent="0.2">
      <c r="A1" s="263" t="s">
        <v>314</v>
      </c>
      <c r="B1" s="264"/>
      <c r="C1" s="264"/>
      <c r="D1" s="264"/>
      <c r="E1" s="264"/>
      <c r="F1" s="354"/>
      <c r="G1" s="354"/>
      <c r="H1" s="354"/>
      <c r="I1" s="354"/>
      <c r="J1" s="355"/>
      <c r="K1" s="355"/>
      <c r="L1" s="355"/>
      <c r="M1" s="355"/>
      <c r="N1" s="355"/>
      <c r="O1" s="356"/>
      <c r="P1" s="357"/>
      <c r="Q1" s="357"/>
      <c r="R1" s="99"/>
      <c r="S1" s="263" t="s">
        <v>315</v>
      </c>
      <c r="T1" s="358"/>
      <c r="U1" s="358"/>
      <c r="V1" s="358"/>
      <c r="W1" s="264"/>
      <c r="X1" s="97"/>
      <c r="Y1" s="97"/>
      <c r="Z1" s="97"/>
      <c r="AA1" s="97"/>
      <c r="AB1" s="97"/>
      <c r="AC1" s="97"/>
      <c r="AD1" s="97"/>
      <c r="AE1" s="97"/>
      <c r="AF1" s="334"/>
    </row>
    <row r="2" spans="1:34" x14ac:dyDescent="0.2">
      <c r="A2" s="264"/>
      <c r="B2" s="264"/>
      <c r="C2" s="264"/>
      <c r="D2" s="264"/>
      <c r="E2" s="264"/>
      <c r="F2" s="354"/>
      <c r="G2" s="354"/>
      <c r="H2" s="354"/>
      <c r="I2" s="354"/>
      <c r="J2" s="99"/>
      <c r="K2" s="99"/>
      <c r="L2" s="99"/>
      <c r="M2" s="99"/>
      <c r="N2" s="99"/>
      <c r="O2" s="357"/>
      <c r="P2" s="357"/>
      <c r="Q2" s="357"/>
      <c r="R2" s="99"/>
      <c r="S2" s="359"/>
      <c r="T2" s="358"/>
      <c r="U2" s="358"/>
      <c r="V2" s="358"/>
      <c r="W2" s="264"/>
      <c r="X2" s="97"/>
      <c r="Y2" s="97"/>
      <c r="Z2" s="97"/>
      <c r="AA2" s="97"/>
      <c r="AB2" s="97"/>
      <c r="AC2" s="97"/>
      <c r="AD2" s="97"/>
      <c r="AE2" s="97"/>
      <c r="AF2" s="334"/>
    </row>
    <row r="3" spans="1:34" x14ac:dyDescent="0.2">
      <c r="A3" s="360"/>
      <c r="B3" s="911" t="s">
        <v>271</v>
      </c>
      <c r="C3" s="912"/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2"/>
      <c r="O3" s="912"/>
      <c r="P3" s="912"/>
      <c r="Q3" s="912"/>
      <c r="R3" s="361"/>
      <c r="T3" s="913" t="s">
        <v>298</v>
      </c>
      <c r="U3" s="913"/>
      <c r="V3" s="913"/>
      <c r="W3" s="913"/>
      <c r="X3" s="913"/>
      <c r="Y3" s="913"/>
      <c r="Z3" s="913"/>
      <c r="AA3" s="913"/>
      <c r="AB3" s="913"/>
      <c r="AC3" s="913"/>
      <c r="AD3" s="913"/>
      <c r="AE3" s="913"/>
      <c r="AF3" s="913"/>
      <c r="AG3" s="913"/>
      <c r="AH3" s="914"/>
    </row>
    <row r="4" spans="1:34" ht="3.75" customHeight="1" x14ac:dyDescent="0.2">
      <c r="A4" s="362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4"/>
      <c r="R4" s="104"/>
      <c r="S4" s="365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145"/>
      <c r="AH4" s="367"/>
    </row>
    <row r="5" spans="1:34" x14ac:dyDescent="0.2">
      <c r="A5" s="780" t="s">
        <v>51</v>
      </c>
      <c r="B5" s="784">
        <v>1990</v>
      </c>
      <c r="C5" s="784">
        <v>1992</v>
      </c>
      <c r="D5" s="784">
        <v>1994</v>
      </c>
      <c r="E5" s="785">
        <v>1996</v>
      </c>
      <c r="F5" s="785">
        <v>1998</v>
      </c>
      <c r="G5" s="785">
        <v>2000</v>
      </c>
      <c r="H5" s="785">
        <v>2002</v>
      </c>
      <c r="I5" s="785">
        <v>2004</v>
      </c>
      <c r="J5" s="785">
        <v>2006</v>
      </c>
      <c r="K5" s="785">
        <v>2008</v>
      </c>
      <c r="L5" s="785">
        <v>2010</v>
      </c>
      <c r="M5" s="785">
        <v>2012</v>
      </c>
      <c r="N5" s="785">
        <v>2014</v>
      </c>
      <c r="O5" s="785">
        <v>2016</v>
      </c>
      <c r="P5" s="785">
        <v>2018</v>
      </c>
      <c r="Q5" s="786">
        <v>2020</v>
      </c>
      <c r="R5" s="371"/>
      <c r="S5" s="780" t="s">
        <v>51</v>
      </c>
      <c r="T5" s="840" t="s">
        <v>299</v>
      </c>
      <c r="U5" s="840" t="s">
        <v>300</v>
      </c>
      <c r="V5" s="840" t="s">
        <v>301</v>
      </c>
      <c r="W5" s="840" t="s">
        <v>302</v>
      </c>
      <c r="X5" s="840" t="s">
        <v>303</v>
      </c>
      <c r="Y5" s="840" t="s">
        <v>304</v>
      </c>
      <c r="Z5" s="840" t="s">
        <v>305</v>
      </c>
      <c r="AA5" s="840" t="s">
        <v>306</v>
      </c>
      <c r="AB5" s="840" t="s">
        <v>307</v>
      </c>
      <c r="AC5" s="840" t="s">
        <v>308</v>
      </c>
      <c r="AD5" s="840" t="s">
        <v>309</v>
      </c>
      <c r="AE5" s="840" t="s">
        <v>310</v>
      </c>
      <c r="AF5" s="840" t="s">
        <v>311</v>
      </c>
      <c r="AG5" s="840" t="s">
        <v>312</v>
      </c>
      <c r="AH5" s="841" t="s">
        <v>313</v>
      </c>
    </row>
    <row r="6" spans="1:34" ht="6" customHeight="1" x14ac:dyDescent="0.2">
      <c r="A6" s="348"/>
      <c r="B6" s="374"/>
      <c r="C6" s="374"/>
      <c r="D6" s="374"/>
      <c r="E6" s="375"/>
      <c r="F6" s="376"/>
      <c r="G6" s="376"/>
      <c r="H6" s="377"/>
      <c r="I6" s="378"/>
      <c r="J6" s="379"/>
      <c r="K6" s="379"/>
      <c r="L6" s="379"/>
      <c r="M6" s="379"/>
      <c r="N6" s="379"/>
      <c r="O6" s="379"/>
      <c r="P6" s="379"/>
      <c r="Q6" s="380"/>
      <c r="R6" s="381"/>
      <c r="S6" s="348"/>
      <c r="T6" s="374"/>
      <c r="U6" s="382"/>
      <c r="V6" s="382"/>
      <c r="W6" s="382"/>
      <c r="X6" s="374"/>
      <c r="Y6" s="377"/>
      <c r="Z6" s="377"/>
      <c r="AA6" s="377"/>
      <c r="AB6" s="383"/>
      <c r="AC6" s="383"/>
      <c r="AD6" s="383"/>
      <c r="AE6" s="383"/>
      <c r="AF6" s="383"/>
      <c r="AG6" s="383"/>
      <c r="AH6" s="384"/>
    </row>
    <row r="7" spans="1:34" ht="15" x14ac:dyDescent="0.25">
      <c r="A7" s="385" t="s">
        <v>52</v>
      </c>
      <c r="B7" s="386">
        <v>102594</v>
      </c>
      <c r="C7" s="386">
        <v>106290</v>
      </c>
      <c r="D7" s="386">
        <v>114971.9</v>
      </c>
      <c r="E7" s="386">
        <v>121832.7</v>
      </c>
      <c r="F7" s="387">
        <v>141099.40111880188</v>
      </c>
      <c r="G7" s="387" t="s">
        <v>14</v>
      </c>
      <c r="H7" s="388">
        <v>127435.4</v>
      </c>
      <c r="I7" s="388">
        <v>139474.09646001263</v>
      </c>
      <c r="J7" s="388">
        <v>123125</v>
      </c>
      <c r="K7" s="389">
        <v>159738.08596599981</v>
      </c>
      <c r="L7" s="389">
        <v>147957</v>
      </c>
      <c r="M7" s="389">
        <v>157254.72</v>
      </c>
      <c r="N7" s="389">
        <v>140703.97830398858</v>
      </c>
      <c r="O7" s="390">
        <v>154622.85949</v>
      </c>
      <c r="P7" s="390">
        <v>146444</v>
      </c>
      <c r="Q7" s="391">
        <v>134094.38424277306</v>
      </c>
      <c r="R7" s="392"/>
      <c r="S7" s="385" t="s">
        <v>52</v>
      </c>
      <c r="T7" s="393">
        <f>($Q7/B7)-1</f>
        <v>0.30703924442728669</v>
      </c>
      <c r="U7" s="393">
        <f t="shared" ref="U7:AH7" si="0">($Q7/C7)-1</f>
        <v>0.26158984140345343</v>
      </c>
      <c r="V7" s="393">
        <f t="shared" si="0"/>
        <v>0.16632311236722241</v>
      </c>
      <c r="W7" s="393">
        <f t="shared" si="0"/>
        <v>0.10064362230150903</v>
      </c>
      <c r="X7" s="393">
        <f t="shared" si="0"/>
        <v>-4.9645971708489278E-2</v>
      </c>
      <c r="Y7" s="393" t="s">
        <v>14</v>
      </c>
      <c r="Z7" s="393">
        <f t="shared" si="0"/>
        <v>5.2253802654310011E-2</v>
      </c>
      <c r="AA7" s="393">
        <f t="shared" si="0"/>
        <v>-3.8571407550089032E-2</v>
      </c>
      <c r="AB7" s="393">
        <f t="shared" si="0"/>
        <v>8.9091445626583221E-2</v>
      </c>
      <c r="AC7" s="393">
        <f t="shared" si="0"/>
        <v>-0.1605359270968415</v>
      </c>
      <c r="AD7" s="393">
        <f t="shared" si="0"/>
        <v>-9.3693544457017497E-2</v>
      </c>
      <c r="AE7" s="393">
        <f t="shared" si="0"/>
        <v>-0.14727911351231271</v>
      </c>
      <c r="AF7" s="393">
        <f t="shared" si="0"/>
        <v>-4.6975175406452352E-2</v>
      </c>
      <c r="AG7" s="393">
        <f t="shared" si="0"/>
        <v>-0.13276481443259425</v>
      </c>
      <c r="AH7" s="394">
        <f t="shared" si="0"/>
        <v>-8.4329953820074133E-2</v>
      </c>
    </row>
    <row r="8" spans="1:34" s="8" customFormat="1" ht="6" customHeight="1" x14ac:dyDescent="0.2">
      <c r="A8" s="348"/>
      <c r="B8" s="395"/>
      <c r="C8" s="395"/>
      <c r="D8" s="395"/>
      <c r="E8" s="395"/>
      <c r="F8" s="395"/>
      <c r="G8" s="395"/>
      <c r="H8" s="396"/>
      <c r="I8" s="395"/>
      <c r="J8" s="396"/>
      <c r="K8" s="396"/>
      <c r="L8" s="396"/>
      <c r="M8" s="396"/>
      <c r="N8" s="396"/>
      <c r="O8" s="396"/>
      <c r="P8" s="396"/>
      <c r="Q8" s="397"/>
      <c r="R8" s="381"/>
      <c r="S8" s="34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9"/>
    </row>
    <row r="9" spans="1:34" ht="15" x14ac:dyDescent="0.25">
      <c r="A9" s="385" t="s">
        <v>53</v>
      </c>
      <c r="B9" s="386">
        <v>75130</v>
      </c>
      <c r="C9" s="386">
        <v>76444</v>
      </c>
      <c r="D9" s="386">
        <v>72725</v>
      </c>
      <c r="E9" s="386">
        <v>81026.7</v>
      </c>
      <c r="F9" s="387">
        <v>91192.646576480882</v>
      </c>
      <c r="G9" s="387" t="s">
        <v>14</v>
      </c>
      <c r="H9" s="388">
        <v>86596.5</v>
      </c>
      <c r="I9" s="388">
        <v>104538.86024179732</v>
      </c>
      <c r="J9" s="388">
        <v>94148</v>
      </c>
      <c r="K9" s="389">
        <v>116028.71548542363</v>
      </c>
      <c r="L9" s="389">
        <v>102211</v>
      </c>
      <c r="M9" s="389">
        <v>113486.56</v>
      </c>
      <c r="N9" s="389">
        <v>105370.76486267026</v>
      </c>
      <c r="O9" s="390">
        <v>107239.85182</v>
      </c>
      <c r="P9" s="390">
        <v>101534</v>
      </c>
      <c r="Q9" s="391">
        <v>91621.610981941223</v>
      </c>
      <c r="R9" s="392"/>
      <c r="S9" s="385" t="s">
        <v>53</v>
      </c>
      <c r="T9" s="393">
        <f>($Q9/B9)-1</f>
        <v>0.21950766647066722</v>
      </c>
      <c r="U9" s="393">
        <f t="shared" ref="U9:AH9" si="1">($Q9/C9)-1</f>
        <v>0.19854548403983596</v>
      </c>
      <c r="V9" s="393">
        <f t="shared" si="1"/>
        <v>0.25983652089296982</v>
      </c>
      <c r="W9" s="393">
        <f t="shared" si="1"/>
        <v>0.13075826834785609</v>
      </c>
      <c r="X9" s="393">
        <f t="shared" si="1"/>
        <v>4.7039363541290236E-3</v>
      </c>
      <c r="Y9" s="393" t="s">
        <v>14</v>
      </c>
      <c r="Z9" s="393">
        <f t="shared" si="1"/>
        <v>5.802903098787171E-2</v>
      </c>
      <c r="AA9" s="393">
        <f t="shared" si="1"/>
        <v>-0.12356409119038247</v>
      </c>
      <c r="AB9" s="393">
        <f t="shared" si="1"/>
        <v>-2.6834229277932331E-2</v>
      </c>
      <c r="AC9" s="393">
        <f t="shared" si="1"/>
        <v>-0.21035400074345045</v>
      </c>
      <c r="AD9" s="393">
        <f t="shared" si="1"/>
        <v>-0.10360322292178703</v>
      </c>
      <c r="AE9" s="393">
        <f t="shared" si="1"/>
        <v>-0.19266553694163235</v>
      </c>
      <c r="AF9" s="393">
        <f t="shared" si="1"/>
        <v>-0.13048357292127766</v>
      </c>
      <c r="AG9" s="393">
        <f t="shared" si="1"/>
        <v>-0.14563840375566428</v>
      </c>
      <c r="AH9" s="394">
        <f t="shared" si="1"/>
        <v>-9.7626302697212508E-2</v>
      </c>
    </row>
    <row r="10" spans="1:34" s="8" customFormat="1" ht="6" customHeight="1" x14ac:dyDescent="0.2">
      <c r="A10" s="348"/>
      <c r="B10" s="395"/>
      <c r="C10" s="395"/>
      <c r="D10" s="395"/>
      <c r="E10" s="395"/>
      <c r="F10" s="395"/>
      <c r="G10" s="395"/>
      <c r="H10" s="396"/>
      <c r="I10" s="395"/>
      <c r="J10" s="396"/>
      <c r="K10" s="396"/>
      <c r="L10" s="396"/>
      <c r="M10" s="396"/>
      <c r="N10" s="396"/>
      <c r="O10" s="396"/>
      <c r="P10" s="396"/>
      <c r="Q10" s="397"/>
      <c r="R10" s="381"/>
      <c r="S10" s="34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9"/>
    </row>
    <row r="11" spans="1:34" ht="15" x14ac:dyDescent="0.25">
      <c r="A11" s="385" t="s">
        <v>54</v>
      </c>
      <c r="B11" s="395"/>
      <c r="C11" s="395"/>
      <c r="D11" s="395"/>
      <c r="E11" s="395"/>
      <c r="F11" s="395"/>
      <c r="G11" s="395"/>
      <c r="H11" s="396"/>
      <c r="I11" s="395"/>
      <c r="J11" s="396"/>
      <c r="K11" s="396"/>
      <c r="L11" s="396"/>
      <c r="M11" s="396"/>
      <c r="N11" s="396"/>
      <c r="O11" s="396"/>
      <c r="P11" s="396"/>
      <c r="Q11" s="397"/>
      <c r="R11" s="381"/>
      <c r="S11" s="385" t="s">
        <v>54</v>
      </c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398"/>
      <c r="AF11" s="398"/>
      <c r="AG11" s="398"/>
      <c r="AH11" s="399"/>
    </row>
    <row r="12" spans="1:34" s="8" customFormat="1" ht="3.75" customHeight="1" x14ac:dyDescent="0.2">
      <c r="A12" s="348"/>
      <c r="B12" s="395"/>
      <c r="C12" s="395"/>
      <c r="D12" s="395"/>
      <c r="E12" s="395"/>
      <c r="F12" s="395"/>
      <c r="G12" s="395"/>
      <c r="H12" s="396"/>
      <c r="I12" s="395"/>
      <c r="J12" s="396"/>
      <c r="K12" s="396"/>
      <c r="L12" s="396"/>
      <c r="M12" s="396"/>
      <c r="N12" s="396"/>
      <c r="O12" s="396"/>
      <c r="P12" s="396"/>
      <c r="Q12" s="397"/>
      <c r="R12" s="381"/>
      <c r="S12" s="348"/>
      <c r="T12" s="398"/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  <c r="AE12" s="398"/>
      <c r="AF12" s="398"/>
      <c r="AG12" s="398"/>
      <c r="AH12" s="399"/>
    </row>
    <row r="13" spans="1:34" x14ac:dyDescent="0.2">
      <c r="A13" s="400" t="s">
        <v>316</v>
      </c>
      <c r="B13" s="401" t="s">
        <v>14</v>
      </c>
      <c r="C13" s="401">
        <v>111</v>
      </c>
      <c r="D13" s="401">
        <v>167</v>
      </c>
      <c r="E13" s="401">
        <v>520</v>
      </c>
      <c r="F13" s="401">
        <v>297.2</v>
      </c>
      <c r="G13" s="401" t="s">
        <v>14</v>
      </c>
      <c r="H13" s="402">
        <v>593.79999999999995</v>
      </c>
      <c r="I13" s="401">
        <v>592</v>
      </c>
      <c r="J13" s="402">
        <v>30</v>
      </c>
      <c r="K13" s="402">
        <v>558</v>
      </c>
      <c r="L13" s="402">
        <v>59</v>
      </c>
      <c r="M13" s="402">
        <v>111.76130000000001</v>
      </c>
      <c r="N13" s="402">
        <v>139.77000000000001</v>
      </c>
      <c r="O13" s="402">
        <v>221.27199999999999</v>
      </c>
      <c r="P13" s="402" t="s">
        <v>14</v>
      </c>
      <c r="Q13" s="403">
        <v>0</v>
      </c>
      <c r="R13" s="404"/>
      <c r="S13" s="400" t="s">
        <v>316</v>
      </c>
      <c r="T13" s="393" t="s">
        <v>14</v>
      </c>
      <c r="U13" s="393">
        <f>($Q13/C13)-1</f>
        <v>-1</v>
      </c>
      <c r="V13" s="393">
        <f t="shared" ref="V13:AG14" si="2">($Q13/D13)-1</f>
        <v>-1</v>
      </c>
      <c r="W13" s="393">
        <f t="shared" si="2"/>
        <v>-1</v>
      </c>
      <c r="X13" s="393">
        <f t="shared" si="2"/>
        <v>-1</v>
      </c>
      <c r="Y13" s="393" t="s">
        <v>14</v>
      </c>
      <c r="Z13" s="393">
        <f t="shared" si="2"/>
        <v>-1</v>
      </c>
      <c r="AA13" s="393">
        <f t="shared" si="2"/>
        <v>-1</v>
      </c>
      <c r="AB13" s="393">
        <f t="shared" si="2"/>
        <v>-1</v>
      </c>
      <c r="AC13" s="393">
        <f t="shared" si="2"/>
        <v>-1</v>
      </c>
      <c r="AD13" s="393">
        <f t="shared" si="2"/>
        <v>-1</v>
      </c>
      <c r="AE13" s="393">
        <f t="shared" si="2"/>
        <v>-1</v>
      </c>
      <c r="AF13" s="393">
        <f t="shared" si="2"/>
        <v>-1</v>
      </c>
      <c r="AG13" s="393">
        <f t="shared" si="2"/>
        <v>-1</v>
      </c>
      <c r="AH13" s="405" t="s">
        <v>14</v>
      </c>
    </row>
    <row r="14" spans="1:34" x14ac:dyDescent="0.2">
      <c r="A14" s="400" t="s">
        <v>317</v>
      </c>
      <c r="B14" s="401" t="s">
        <v>14</v>
      </c>
      <c r="C14" s="401">
        <v>79</v>
      </c>
      <c r="D14" s="401">
        <v>255</v>
      </c>
      <c r="E14" s="401">
        <v>222</v>
      </c>
      <c r="F14" s="401" t="s">
        <v>14</v>
      </c>
      <c r="G14" s="401" t="s">
        <v>14</v>
      </c>
      <c r="H14" s="402" t="s">
        <v>14</v>
      </c>
      <c r="I14" s="401" t="s">
        <v>14</v>
      </c>
      <c r="J14" s="402" t="s">
        <v>14</v>
      </c>
      <c r="K14" s="402" t="s">
        <v>14</v>
      </c>
      <c r="L14" s="402" t="s">
        <v>14</v>
      </c>
      <c r="M14" s="402" t="s">
        <v>14</v>
      </c>
      <c r="N14" s="402" t="s">
        <v>14</v>
      </c>
      <c r="O14" s="402"/>
      <c r="P14" s="402" t="s">
        <v>14</v>
      </c>
      <c r="Q14" s="403">
        <v>0</v>
      </c>
      <c r="R14" s="404"/>
      <c r="S14" s="400" t="s">
        <v>317</v>
      </c>
      <c r="T14" s="393" t="s">
        <v>14</v>
      </c>
      <c r="U14" s="393">
        <f t="shared" ref="U14:AH21" si="3">($Q14/C14)-1</f>
        <v>-1</v>
      </c>
      <c r="V14" s="393">
        <f t="shared" si="2"/>
        <v>-1</v>
      </c>
      <c r="W14" s="393">
        <f t="shared" si="2"/>
        <v>-1</v>
      </c>
      <c r="X14" s="393" t="s">
        <v>14</v>
      </c>
      <c r="Y14" s="393" t="s">
        <v>14</v>
      </c>
      <c r="Z14" s="393" t="s">
        <v>14</v>
      </c>
      <c r="AA14" s="393" t="s">
        <v>14</v>
      </c>
      <c r="AB14" s="393" t="s">
        <v>14</v>
      </c>
      <c r="AC14" s="393" t="s">
        <v>14</v>
      </c>
      <c r="AD14" s="393" t="s">
        <v>14</v>
      </c>
      <c r="AE14" s="393" t="s">
        <v>14</v>
      </c>
      <c r="AF14" s="393" t="s">
        <v>14</v>
      </c>
      <c r="AG14" s="393" t="s">
        <v>14</v>
      </c>
      <c r="AH14" s="405" t="s">
        <v>14</v>
      </c>
    </row>
    <row r="15" spans="1:34" x14ac:dyDescent="0.2">
      <c r="A15" s="400" t="s">
        <v>318</v>
      </c>
      <c r="B15" s="401">
        <v>1472</v>
      </c>
      <c r="C15" s="401">
        <v>2454</v>
      </c>
      <c r="D15" s="401">
        <v>2124</v>
      </c>
      <c r="E15" s="401">
        <v>3085</v>
      </c>
      <c r="F15" s="401">
        <v>1587</v>
      </c>
      <c r="G15" s="401" t="s">
        <v>14</v>
      </c>
      <c r="H15" s="402">
        <v>1265.4000000000001</v>
      </c>
      <c r="I15" s="401">
        <v>2423</v>
      </c>
      <c r="J15" s="402">
        <v>1818</v>
      </c>
      <c r="K15" s="402">
        <v>1164</v>
      </c>
      <c r="L15" s="402">
        <v>1163</v>
      </c>
      <c r="M15" s="402">
        <v>2405.0619999999999</v>
      </c>
      <c r="N15" s="402">
        <v>2736.14</v>
      </c>
      <c r="O15" s="402">
        <v>622.32500000000005</v>
      </c>
      <c r="P15" s="402">
        <v>456.79700000000003</v>
      </c>
      <c r="Q15" s="403">
        <v>308.02</v>
      </c>
      <c r="R15" s="404"/>
      <c r="S15" s="400" t="s">
        <v>318</v>
      </c>
      <c r="T15" s="393">
        <f>($Q15/B15)-1</f>
        <v>-0.79074728260869565</v>
      </c>
      <c r="U15" s="393">
        <f t="shared" si="3"/>
        <v>-0.87448247758761211</v>
      </c>
      <c r="V15" s="393">
        <f t="shared" si="3"/>
        <v>-0.85498116760828624</v>
      </c>
      <c r="W15" s="393">
        <f t="shared" si="3"/>
        <v>-0.90015559157212321</v>
      </c>
      <c r="X15" s="393">
        <f t="shared" si="3"/>
        <v>-0.80591052299936994</v>
      </c>
      <c r="Y15" s="393" t="s">
        <v>14</v>
      </c>
      <c r="Z15" s="393">
        <f t="shared" si="3"/>
        <v>-0.75658289868816186</v>
      </c>
      <c r="AA15" s="393">
        <f t="shared" si="3"/>
        <v>-0.87287659925711925</v>
      </c>
      <c r="AB15" s="393">
        <f t="shared" si="3"/>
        <v>-0.83057205720572058</v>
      </c>
      <c r="AC15" s="393">
        <f t="shared" si="3"/>
        <v>-0.73537800687285226</v>
      </c>
      <c r="AD15" s="393">
        <f t="shared" si="3"/>
        <v>-0.73515047291487534</v>
      </c>
      <c r="AE15" s="393">
        <f t="shared" si="3"/>
        <v>-0.87192845756159298</v>
      </c>
      <c r="AF15" s="393">
        <f t="shared" si="3"/>
        <v>-0.88742535104197884</v>
      </c>
      <c r="AG15" s="393">
        <f t="shared" si="3"/>
        <v>-0.5050496123408188</v>
      </c>
      <c r="AH15" s="405">
        <f t="shared" si="3"/>
        <v>-0.32569609695335133</v>
      </c>
    </row>
    <row r="16" spans="1:34" x14ac:dyDescent="0.2">
      <c r="A16" s="400" t="s">
        <v>319</v>
      </c>
      <c r="B16" s="401">
        <v>2895</v>
      </c>
      <c r="C16" s="401">
        <v>2800</v>
      </c>
      <c r="D16" s="401">
        <v>3267</v>
      </c>
      <c r="E16" s="401">
        <v>7706</v>
      </c>
      <c r="F16" s="401">
        <v>17084</v>
      </c>
      <c r="G16" s="401" t="s">
        <v>14</v>
      </c>
      <c r="H16" s="402">
        <v>18163.599999999999</v>
      </c>
      <c r="I16" s="401">
        <v>26973</v>
      </c>
      <c r="J16" s="402">
        <v>25055</v>
      </c>
      <c r="K16" s="402">
        <v>35936</v>
      </c>
      <c r="L16" s="402">
        <v>26467</v>
      </c>
      <c r="M16" s="402">
        <v>26826.97</v>
      </c>
      <c r="N16" s="402">
        <v>20711.3</v>
      </c>
      <c r="O16" s="402">
        <v>18524.689000000002</v>
      </c>
      <c r="P16" s="402">
        <v>15593.897999999999</v>
      </c>
      <c r="Q16" s="403">
        <v>16649.675999999999</v>
      </c>
      <c r="R16" s="404"/>
      <c r="S16" s="400" t="s">
        <v>319</v>
      </c>
      <c r="T16" s="393">
        <f t="shared" ref="T16" si="4">($Q16/B16)-1</f>
        <v>4.7511834196891192</v>
      </c>
      <c r="U16" s="393">
        <f t="shared" si="3"/>
        <v>4.946312857142857</v>
      </c>
      <c r="V16" s="393">
        <f t="shared" si="3"/>
        <v>4.0963195592286503</v>
      </c>
      <c r="W16" s="393">
        <f t="shared" si="3"/>
        <v>1.1606119906566312</v>
      </c>
      <c r="X16" s="393">
        <f t="shared" si="3"/>
        <v>-2.542285179114967E-2</v>
      </c>
      <c r="Y16" s="393" t="s">
        <v>14</v>
      </c>
      <c r="Z16" s="393">
        <f t="shared" si="3"/>
        <v>-8.3349336034706734E-2</v>
      </c>
      <c r="AA16" s="393">
        <f t="shared" si="3"/>
        <v>-0.38272806139472804</v>
      </c>
      <c r="AB16" s="393">
        <f t="shared" si="3"/>
        <v>-0.33547491518658956</v>
      </c>
      <c r="AC16" s="393">
        <f t="shared" si="3"/>
        <v>-0.53668532947462155</v>
      </c>
      <c r="AD16" s="393">
        <f t="shared" si="3"/>
        <v>-0.37092696565534444</v>
      </c>
      <c r="AE16" s="393">
        <f t="shared" si="3"/>
        <v>-0.3793680016789075</v>
      </c>
      <c r="AF16" s="393">
        <f t="shared" si="3"/>
        <v>-0.1961066664091583</v>
      </c>
      <c r="AG16" s="393">
        <f t="shared" si="3"/>
        <v>-0.10121697589632961</v>
      </c>
      <c r="AH16" s="405">
        <f t="shared" si="3"/>
        <v>6.7704559822053589E-2</v>
      </c>
    </row>
    <row r="17" spans="1:34" x14ac:dyDescent="0.2">
      <c r="A17" s="400" t="s">
        <v>320</v>
      </c>
      <c r="B17" s="401" t="s">
        <v>14</v>
      </c>
      <c r="C17" s="401" t="s">
        <v>14</v>
      </c>
      <c r="D17" s="401" t="s">
        <v>14</v>
      </c>
      <c r="E17" s="401" t="s">
        <v>14</v>
      </c>
      <c r="F17" s="401" t="s">
        <v>14</v>
      </c>
      <c r="G17" s="401" t="s">
        <v>14</v>
      </c>
      <c r="H17" s="402" t="s">
        <v>14</v>
      </c>
      <c r="I17" s="401">
        <v>673</v>
      </c>
      <c r="J17" s="402">
        <v>71</v>
      </c>
      <c r="K17" s="402" t="s">
        <v>14</v>
      </c>
      <c r="L17" s="402" t="s">
        <v>14</v>
      </c>
      <c r="M17" s="402">
        <v>271.78050000000002</v>
      </c>
      <c r="N17" s="402" t="s">
        <v>14</v>
      </c>
      <c r="O17" s="402"/>
      <c r="P17" s="402" t="s">
        <v>14</v>
      </c>
      <c r="Q17" s="403">
        <v>797</v>
      </c>
      <c r="R17" s="404"/>
      <c r="S17" s="400" t="s">
        <v>320</v>
      </c>
      <c r="T17" s="393" t="s">
        <v>14</v>
      </c>
      <c r="U17" s="393" t="s">
        <v>14</v>
      </c>
      <c r="V17" s="393" t="s">
        <v>14</v>
      </c>
      <c r="W17" s="393" t="s">
        <v>14</v>
      </c>
      <c r="X17" s="393" t="s">
        <v>14</v>
      </c>
      <c r="Y17" s="393" t="s">
        <v>14</v>
      </c>
      <c r="Z17" s="393" t="s">
        <v>14</v>
      </c>
      <c r="AA17" s="393">
        <f t="shared" si="3"/>
        <v>0.18424962852897475</v>
      </c>
      <c r="AB17" s="393">
        <f t="shared" si="3"/>
        <v>10.225352112676056</v>
      </c>
      <c r="AC17" s="393" t="s">
        <v>14</v>
      </c>
      <c r="AD17" s="393" t="s">
        <v>14</v>
      </c>
      <c r="AE17" s="393">
        <f t="shared" si="3"/>
        <v>1.9325135541365182</v>
      </c>
      <c r="AF17" s="393" t="s">
        <v>14</v>
      </c>
      <c r="AG17" s="393" t="s">
        <v>14</v>
      </c>
      <c r="AH17" s="405" t="s">
        <v>14</v>
      </c>
    </row>
    <row r="18" spans="1:34" x14ac:dyDescent="0.2">
      <c r="A18" s="406" t="s">
        <v>321</v>
      </c>
      <c r="B18" s="401" t="s">
        <v>14</v>
      </c>
      <c r="C18" s="401" t="s">
        <v>14</v>
      </c>
      <c r="D18" s="401" t="s">
        <v>14</v>
      </c>
      <c r="E18" s="401" t="s">
        <v>14</v>
      </c>
      <c r="F18" s="401" t="s">
        <v>14</v>
      </c>
      <c r="G18" s="401" t="s">
        <v>14</v>
      </c>
      <c r="H18" s="402" t="s">
        <v>14</v>
      </c>
      <c r="I18" s="401" t="s">
        <v>14</v>
      </c>
      <c r="J18" s="402">
        <v>96</v>
      </c>
      <c r="K18" s="402" t="s">
        <v>14</v>
      </c>
      <c r="L18" s="402">
        <v>78</v>
      </c>
      <c r="M18" s="402">
        <v>273.86709999999999</v>
      </c>
      <c r="N18" s="402" t="s">
        <v>14</v>
      </c>
      <c r="O18" s="402">
        <v>609.44399999999996</v>
      </c>
      <c r="P18" s="402">
        <v>291.24199999999996</v>
      </c>
      <c r="Q18" s="403">
        <v>0</v>
      </c>
      <c r="R18" s="404"/>
      <c r="S18" s="406" t="s">
        <v>321</v>
      </c>
      <c r="T18" s="393" t="s">
        <v>14</v>
      </c>
      <c r="U18" s="393" t="s">
        <v>14</v>
      </c>
      <c r="V18" s="393" t="s">
        <v>14</v>
      </c>
      <c r="W18" s="393" t="s">
        <v>14</v>
      </c>
      <c r="X18" s="393" t="s">
        <v>14</v>
      </c>
      <c r="Y18" s="393" t="s">
        <v>14</v>
      </c>
      <c r="Z18" s="393" t="s">
        <v>14</v>
      </c>
      <c r="AA18" s="393" t="s">
        <v>14</v>
      </c>
      <c r="AB18" s="393">
        <f t="shared" si="3"/>
        <v>-1</v>
      </c>
      <c r="AC18" s="393" t="s">
        <v>14</v>
      </c>
      <c r="AD18" s="393">
        <f t="shared" si="3"/>
        <v>-1</v>
      </c>
      <c r="AE18" s="393">
        <f t="shared" si="3"/>
        <v>-1</v>
      </c>
      <c r="AF18" s="393" t="s">
        <v>14</v>
      </c>
      <c r="AG18" s="393">
        <f t="shared" si="3"/>
        <v>-1</v>
      </c>
      <c r="AH18" s="405">
        <f t="shared" si="3"/>
        <v>-1</v>
      </c>
    </row>
    <row r="19" spans="1:34" x14ac:dyDescent="0.2">
      <c r="A19" s="406" t="s">
        <v>322</v>
      </c>
      <c r="B19" s="401" t="s">
        <v>14</v>
      </c>
      <c r="C19" s="401" t="s">
        <v>14</v>
      </c>
      <c r="D19" s="401" t="s">
        <v>14</v>
      </c>
      <c r="E19" s="401" t="s">
        <v>14</v>
      </c>
      <c r="F19" s="401" t="s">
        <v>14</v>
      </c>
      <c r="G19" s="401" t="s">
        <v>14</v>
      </c>
      <c r="H19" s="402" t="s">
        <v>14</v>
      </c>
      <c r="I19" s="401" t="s">
        <v>14</v>
      </c>
      <c r="J19" s="402" t="s">
        <v>14</v>
      </c>
      <c r="K19" s="402">
        <v>252</v>
      </c>
      <c r="L19" s="402">
        <v>77</v>
      </c>
      <c r="M19" s="402">
        <v>65.964579999999998</v>
      </c>
      <c r="N19" s="402">
        <v>101.33</v>
      </c>
      <c r="O19" s="402" t="s">
        <v>14</v>
      </c>
      <c r="P19" s="402" t="s">
        <v>14</v>
      </c>
      <c r="Q19" s="403">
        <v>398.5</v>
      </c>
      <c r="R19" s="404"/>
      <c r="S19" s="406" t="s">
        <v>322</v>
      </c>
      <c r="T19" s="393" t="s">
        <v>14</v>
      </c>
      <c r="U19" s="393" t="s">
        <v>14</v>
      </c>
      <c r="V19" s="393" t="s">
        <v>14</v>
      </c>
      <c r="W19" s="393" t="s">
        <v>14</v>
      </c>
      <c r="X19" s="393" t="s">
        <v>14</v>
      </c>
      <c r="Y19" s="393" t="s">
        <v>14</v>
      </c>
      <c r="Z19" s="393" t="s">
        <v>14</v>
      </c>
      <c r="AA19" s="393" t="s">
        <v>14</v>
      </c>
      <c r="AB19" s="393" t="s">
        <v>14</v>
      </c>
      <c r="AC19" s="393">
        <f t="shared" si="3"/>
        <v>0.58134920634920628</v>
      </c>
      <c r="AD19" s="393">
        <f t="shared" si="3"/>
        <v>4.1753246753246751</v>
      </c>
      <c r="AE19" s="393">
        <f t="shared" si="3"/>
        <v>5.0411208560715464</v>
      </c>
      <c r="AF19" s="393">
        <f t="shared" si="3"/>
        <v>2.9326951544458701</v>
      </c>
      <c r="AG19" s="393" t="s">
        <v>14</v>
      </c>
      <c r="AH19" s="405" t="s">
        <v>14</v>
      </c>
    </row>
    <row r="20" spans="1:34" x14ac:dyDescent="0.2">
      <c r="A20" s="400" t="s">
        <v>323</v>
      </c>
      <c r="B20" s="401" t="s">
        <v>14</v>
      </c>
      <c r="C20" s="401" t="s">
        <v>14</v>
      </c>
      <c r="D20" s="401" t="s">
        <v>14</v>
      </c>
      <c r="E20" s="401" t="s">
        <v>14</v>
      </c>
      <c r="F20" s="401" t="s">
        <v>14</v>
      </c>
      <c r="G20" s="401" t="s">
        <v>14</v>
      </c>
      <c r="H20" s="402" t="s">
        <v>14</v>
      </c>
      <c r="I20" s="401">
        <v>581</v>
      </c>
      <c r="J20" s="402">
        <v>96</v>
      </c>
      <c r="K20" s="402" t="s">
        <v>14</v>
      </c>
      <c r="L20" s="402">
        <v>129</v>
      </c>
      <c r="M20" s="402" t="s">
        <v>14</v>
      </c>
      <c r="N20" s="402" t="s">
        <v>14</v>
      </c>
      <c r="O20" s="402"/>
      <c r="P20" s="402" t="s">
        <v>14</v>
      </c>
      <c r="Q20" s="403">
        <v>0</v>
      </c>
      <c r="R20" s="404"/>
      <c r="S20" s="400" t="s">
        <v>323</v>
      </c>
      <c r="T20" s="393" t="s">
        <v>14</v>
      </c>
      <c r="U20" s="393" t="s">
        <v>14</v>
      </c>
      <c r="V20" s="393" t="s">
        <v>14</v>
      </c>
      <c r="W20" s="393" t="s">
        <v>14</v>
      </c>
      <c r="X20" s="393" t="s">
        <v>14</v>
      </c>
      <c r="Y20" s="393" t="s">
        <v>14</v>
      </c>
      <c r="Z20" s="393" t="s">
        <v>14</v>
      </c>
      <c r="AA20" s="393">
        <f t="shared" si="3"/>
        <v>-1</v>
      </c>
      <c r="AB20" s="393">
        <f t="shared" si="3"/>
        <v>-1</v>
      </c>
      <c r="AC20" s="393" t="s">
        <v>14</v>
      </c>
      <c r="AD20" s="393">
        <f t="shared" si="3"/>
        <v>-1</v>
      </c>
      <c r="AE20" s="393" t="s">
        <v>14</v>
      </c>
      <c r="AF20" s="393" t="s">
        <v>14</v>
      </c>
      <c r="AG20" s="393" t="s">
        <v>14</v>
      </c>
      <c r="AH20" s="405" t="s">
        <v>14</v>
      </c>
    </row>
    <row r="21" spans="1:34" x14ac:dyDescent="0.2">
      <c r="A21" s="400" t="s">
        <v>324</v>
      </c>
      <c r="B21" s="401">
        <v>465</v>
      </c>
      <c r="C21" s="401">
        <v>694</v>
      </c>
      <c r="D21" s="401">
        <v>207</v>
      </c>
      <c r="E21" s="401">
        <v>815</v>
      </c>
      <c r="F21" s="401">
        <v>1238</v>
      </c>
      <c r="G21" s="401" t="s">
        <v>14</v>
      </c>
      <c r="H21" s="402" t="s">
        <v>14</v>
      </c>
      <c r="I21" s="401">
        <v>180</v>
      </c>
      <c r="J21" s="402">
        <v>89</v>
      </c>
      <c r="K21" s="402" t="s">
        <v>14</v>
      </c>
      <c r="L21" s="402" t="s">
        <v>14</v>
      </c>
      <c r="M21" s="402">
        <v>74.22</v>
      </c>
      <c r="N21" s="402" t="s">
        <v>14</v>
      </c>
      <c r="O21" s="402">
        <v>80.239999999999995</v>
      </c>
      <c r="P21" s="402" t="s">
        <v>14</v>
      </c>
      <c r="Q21" s="403">
        <v>0</v>
      </c>
      <c r="R21" s="404"/>
      <c r="S21" s="400" t="s">
        <v>324</v>
      </c>
      <c r="T21" s="393">
        <f t="shared" ref="T21:X21" si="5">($Q21/B21)-1</f>
        <v>-1</v>
      </c>
      <c r="U21" s="393">
        <f t="shared" si="5"/>
        <v>-1</v>
      </c>
      <c r="V21" s="393">
        <f t="shared" si="5"/>
        <v>-1</v>
      </c>
      <c r="W21" s="393">
        <f t="shared" si="5"/>
        <v>-1</v>
      </c>
      <c r="X21" s="393">
        <f t="shared" si="5"/>
        <v>-1</v>
      </c>
      <c r="Y21" s="393" t="s">
        <v>14</v>
      </c>
      <c r="Z21" s="393" t="s">
        <v>14</v>
      </c>
      <c r="AA21" s="393">
        <f t="shared" si="3"/>
        <v>-1</v>
      </c>
      <c r="AB21" s="393">
        <f t="shared" si="3"/>
        <v>-1</v>
      </c>
      <c r="AC21" s="393" t="s">
        <v>14</v>
      </c>
      <c r="AD21" s="393" t="s">
        <v>14</v>
      </c>
      <c r="AE21" s="393">
        <f t="shared" si="3"/>
        <v>-1</v>
      </c>
      <c r="AF21" s="393" t="s">
        <v>14</v>
      </c>
      <c r="AG21" s="393">
        <f t="shared" si="3"/>
        <v>-1</v>
      </c>
      <c r="AH21" s="405" t="s">
        <v>14</v>
      </c>
    </row>
    <row r="22" spans="1:34" s="8" customFormat="1" ht="3.75" customHeight="1" x14ac:dyDescent="0.2">
      <c r="A22" s="348"/>
      <c r="B22" s="395"/>
      <c r="C22" s="395"/>
      <c r="D22" s="395"/>
      <c r="E22" s="395"/>
      <c r="F22" s="395"/>
      <c r="G22" s="395"/>
      <c r="H22" s="396"/>
      <c r="I22" s="395"/>
      <c r="J22" s="396"/>
      <c r="K22" s="396"/>
      <c r="L22" s="396"/>
      <c r="M22" s="396"/>
      <c r="N22" s="396"/>
      <c r="O22" s="396"/>
      <c r="P22" s="396"/>
      <c r="Q22" s="397"/>
      <c r="R22" s="381"/>
      <c r="S22" s="34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9"/>
    </row>
    <row r="23" spans="1:34" x14ac:dyDescent="0.2">
      <c r="A23" s="780" t="s">
        <v>194</v>
      </c>
      <c r="B23" s="787">
        <v>4831</v>
      </c>
      <c r="C23" s="787">
        <v>6138</v>
      </c>
      <c r="D23" s="787">
        <v>6020</v>
      </c>
      <c r="E23" s="787">
        <v>12347.6</v>
      </c>
      <c r="F23" s="788">
        <v>20206</v>
      </c>
      <c r="G23" s="788" t="s">
        <v>14</v>
      </c>
      <c r="H23" s="789">
        <v>20022.900000000001</v>
      </c>
      <c r="I23" s="789">
        <v>31421.472330581229</v>
      </c>
      <c r="J23" s="789">
        <f>SUM(J13:J21)</f>
        <v>27255</v>
      </c>
      <c r="K23" s="790">
        <v>37910.353621502683</v>
      </c>
      <c r="L23" s="790">
        <v>27974</v>
      </c>
      <c r="M23" s="790">
        <v>30029.625480000002</v>
      </c>
      <c r="N23" s="790">
        <v>23688.534803649836</v>
      </c>
      <c r="O23" s="791">
        <v>20057.977293</v>
      </c>
      <c r="P23" s="791">
        <v>16341.931883811951</v>
      </c>
      <c r="Q23" s="792">
        <v>18153.19490146637</v>
      </c>
      <c r="R23" s="392"/>
      <c r="S23" s="780" t="s">
        <v>194</v>
      </c>
      <c r="T23" s="842">
        <f>($Q23/B23)-1</f>
        <v>2.7576474645966402</v>
      </c>
      <c r="U23" s="842">
        <f t="shared" ref="U23:AH23" si="6">($Q23/C23)-1</f>
        <v>1.9575097591180142</v>
      </c>
      <c r="V23" s="842">
        <f t="shared" si="6"/>
        <v>2.0154808806422539</v>
      </c>
      <c r="W23" s="842">
        <f t="shared" si="6"/>
        <v>0.47018002700657369</v>
      </c>
      <c r="X23" s="842">
        <f t="shared" si="6"/>
        <v>-0.10159383839125158</v>
      </c>
      <c r="Y23" s="842" t="s">
        <v>14</v>
      </c>
      <c r="Z23" s="842">
        <f t="shared" si="6"/>
        <v>-9.3378336731124501E-2</v>
      </c>
      <c r="AA23" s="842">
        <f t="shared" si="6"/>
        <v>-0.42226784567957343</v>
      </c>
      <c r="AB23" s="842">
        <f t="shared" si="6"/>
        <v>-0.33394992106158983</v>
      </c>
      <c r="AC23" s="842">
        <f t="shared" si="6"/>
        <v>-0.52115469344580556</v>
      </c>
      <c r="AD23" s="842">
        <f t="shared" si="6"/>
        <v>-0.35106903190582794</v>
      </c>
      <c r="AE23" s="842">
        <f t="shared" si="6"/>
        <v>-0.39549046612131211</v>
      </c>
      <c r="AF23" s="842">
        <f t="shared" si="6"/>
        <v>-0.23367168750895484</v>
      </c>
      <c r="AG23" s="842">
        <f t="shared" si="6"/>
        <v>-9.4963832280255733E-2</v>
      </c>
      <c r="AH23" s="843">
        <f t="shared" si="6"/>
        <v>0.11083530579690071</v>
      </c>
    </row>
    <row r="24" spans="1:34" s="8" customFormat="1" ht="6" customHeight="1" x14ac:dyDescent="0.2">
      <c r="A24" s="348"/>
      <c r="B24" s="395"/>
      <c r="C24" s="395"/>
      <c r="D24" s="395"/>
      <c r="E24" s="395"/>
      <c r="F24" s="395"/>
      <c r="G24" s="395"/>
      <c r="H24" s="396"/>
      <c r="I24" s="395"/>
      <c r="J24" s="396"/>
      <c r="K24" s="396"/>
      <c r="L24" s="396"/>
      <c r="M24" s="396"/>
      <c r="N24" s="396"/>
      <c r="O24" s="396"/>
      <c r="P24" s="396"/>
      <c r="Q24" s="397"/>
      <c r="R24" s="381"/>
      <c r="S24" s="34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9"/>
    </row>
    <row r="25" spans="1:34" ht="15" x14ac:dyDescent="0.25">
      <c r="A25" s="385" t="s">
        <v>55</v>
      </c>
      <c r="B25" s="386">
        <v>834</v>
      </c>
      <c r="C25" s="386">
        <v>871</v>
      </c>
      <c r="D25" s="386">
        <v>243</v>
      </c>
      <c r="E25" s="386">
        <v>434.4</v>
      </c>
      <c r="F25" s="387">
        <v>1122.9114463777348</v>
      </c>
      <c r="G25" s="387" t="s">
        <v>14</v>
      </c>
      <c r="H25" s="388">
        <v>1926.1</v>
      </c>
      <c r="I25" s="388">
        <v>337.2350500976014</v>
      </c>
      <c r="J25" s="388">
        <v>1237</v>
      </c>
      <c r="K25" s="389">
        <v>1276.6737521694613</v>
      </c>
      <c r="L25" s="389">
        <v>816</v>
      </c>
      <c r="M25" s="389">
        <v>3641.95</v>
      </c>
      <c r="N25" s="389">
        <v>1387.4401093331544</v>
      </c>
      <c r="O25" s="390">
        <v>2712.4627829999999</v>
      </c>
      <c r="P25" s="390">
        <v>2002.1373314857483</v>
      </c>
      <c r="Q25" s="391">
        <v>5518.0522766113281</v>
      </c>
      <c r="R25" s="392"/>
      <c r="S25" s="385" t="s">
        <v>55</v>
      </c>
      <c r="T25" s="393">
        <f>($Q25/B25)-1</f>
        <v>5.616369636224614</v>
      </c>
      <c r="U25" s="393">
        <f t="shared" ref="U25:AH25" si="7">($Q25/C25)-1</f>
        <v>5.3353068617810884</v>
      </c>
      <c r="V25" s="393">
        <f t="shared" si="7"/>
        <v>21.708034060128924</v>
      </c>
      <c r="W25" s="393">
        <f t="shared" si="7"/>
        <v>11.70269861098372</v>
      </c>
      <c r="X25" s="393">
        <f t="shared" si="7"/>
        <v>3.9140582673828384</v>
      </c>
      <c r="Y25" s="393" t="s">
        <v>14</v>
      </c>
      <c r="Z25" s="393">
        <f t="shared" si="7"/>
        <v>1.8648835868393792</v>
      </c>
      <c r="AA25" s="393">
        <f t="shared" si="7"/>
        <v>15.36262978896859</v>
      </c>
      <c r="AB25" s="393">
        <f t="shared" si="7"/>
        <v>3.460834500089998</v>
      </c>
      <c r="AC25" s="393">
        <f t="shared" si="7"/>
        <v>3.3222101709496732</v>
      </c>
      <c r="AD25" s="393">
        <f t="shared" si="7"/>
        <v>5.7623189664354513</v>
      </c>
      <c r="AE25" s="393">
        <f t="shared" si="7"/>
        <v>0.51513674724016756</v>
      </c>
      <c r="AF25" s="393">
        <f t="shared" si="7"/>
        <v>2.9771462850843129</v>
      </c>
      <c r="AG25" s="393">
        <f t="shared" si="7"/>
        <v>1.0343328989415035</v>
      </c>
      <c r="AH25" s="394">
        <f t="shared" si="7"/>
        <v>1.7560808091603217</v>
      </c>
    </row>
    <row r="26" spans="1:34" s="8" customFormat="1" ht="6" customHeight="1" x14ac:dyDescent="0.2">
      <c r="A26" s="348"/>
      <c r="B26" s="395"/>
      <c r="C26" s="395"/>
      <c r="D26" s="395"/>
      <c r="E26" s="395"/>
      <c r="F26" s="395"/>
      <c r="G26" s="395"/>
      <c r="H26" s="396"/>
      <c r="I26" s="395"/>
      <c r="J26" s="396"/>
      <c r="K26" s="396"/>
      <c r="L26" s="396"/>
      <c r="M26" s="396"/>
      <c r="N26" s="396"/>
      <c r="O26" s="396"/>
      <c r="P26" s="396"/>
      <c r="Q26" s="397"/>
      <c r="R26" s="381"/>
      <c r="S26" s="348"/>
      <c r="T26" s="398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398"/>
      <c r="AH26" s="399"/>
    </row>
    <row r="27" spans="1:34" ht="15" x14ac:dyDescent="0.25">
      <c r="A27" s="385" t="s">
        <v>56</v>
      </c>
      <c r="B27" s="386">
        <v>8681</v>
      </c>
      <c r="C27" s="386">
        <v>10594</v>
      </c>
      <c r="D27" s="386">
        <v>12835.9</v>
      </c>
      <c r="E27" s="386">
        <v>13953.3</v>
      </c>
      <c r="F27" s="387">
        <v>19048.682968266599</v>
      </c>
      <c r="G27" s="387" t="s">
        <v>14</v>
      </c>
      <c r="H27" s="388">
        <v>17444.900000000001</v>
      </c>
      <c r="I27" s="388">
        <v>16559.107596583421</v>
      </c>
      <c r="J27" s="388">
        <v>19572</v>
      </c>
      <c r="K27" s="389">
        <v>22408.069455197292</v>
      </c>
      <c r="L27" s="389">
        <v>23983</v>
      </c>
      <c r="M27" s="389">
        <v>31669.78</v>
      </c>
      <c r="N27" s="389">
        <v>31265.472792841545</v>
      </c>
      <c r="O27" s="390">
        <v>36270.968466999999</v>
      </c>
      <c r="P27" s="390">
        <v>33570.915367126465</v>
      </c>
      <c r="Q27" s="391">
        <v>34204.540975570679</v>
      </c>
      <c r="R27" s="392"/>
      <c r="S27" s="385" t="s">
        <v>56</v>
      </c>
      <c r="T27" s="393">
        <f>($Q27/B27)-1</f>
        <v>2.9401613841228751</v>
      </c>
      <c r="U27" s="393">
        <f t="shared" ref="U27:AH27" si="8">($Q27/C27)-1</f>
        <v>2.2286710379054822</v>
      </c>
      <c r="V27" s="393">
        <f t="shared" si="8"/>
        <v>1.6647559559961262</v>
      </c>
      <c r="W27" s="393">
        <f t="shared" si="8"/>
        <v>1.4513585299227194</v>
      </c>
      <c r="X27" s="393">
        <f t="shared" si="8"/>
        <v>0.79563810435358606</v>
      </c>
      <c r="Y27" s="393" t="s">
        <v>14</v>
      </c>
      <c r="Z27" s="393">
        <f t="shared" si="8"/>
        <v>0.96071866136066553</v>
      </c>
      <c r="AA27" s="393">
        <f t="shared" si="8"/>
        <v>1.0656029182773095</v>
      </c>
      <c r="AB27" s="393">
        <f t="shared" si="8"/>
        <v>0.74762625054009191</v>
      </c>
      <c r="AC27" s="393">
        <f t="shared" si="8"/>
        <v>0.52643854679044355</v>
      </c>
      <c r="AD27" s="393">
        <f t="shared" si="8"/>
        <v>0.42619943191304999</v>
      </c>
      <c r="AE27" s="393">
        <f t="shared" si="8"/>
        <v>8.0037214517141519E-2</v>
      </c>
      <c r="AF27" s="393">
        <f t="shared" si="8"/>
        <v>9.4003637885241131E-2</v>
      </c>
      <c r="AG27" s="393">
        <f t="shared" si="8"/>
        <v>-5.6971941438767826E-2</v>
      </c>
      <c r="AH27" s="394">
        <f t="shared" si="8"/>
        <v>1.8874242823437415E-2</v>
      </c>
    </row>
    <row r="28" spans="1:34" s="8" customFormat="1" ht="6" customHeight="1" x14ac:dyDescent="0.2">
      <c r="A28" s="348"/>
      <c r="B28" s="395"/>
      <c r="C28" s="395"/>
      <c r="D28" s="395"/>
      <c r="E28" s="395"/>
      <c r="F28" s="395"/>
      <c r="G28" s="395"/>
      <c r="H28" s="396"/>
      <c r="I28" s="395"/>
      <c r="J28" s="396"/>
      <c r="K28" s="396"/>
      <c r="L28" s="396"/>
      <c r="M28" s="396"/>
      <c r="N28" s="396"/>
      <c r="O28" s="396"/>
      <c r="P28" s="396"/>
      <c r="Q28" s="397"/>
      <c r="R28" s="381"/>
      <c r="S28" s="34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9"/>
    </row>
    <row r="29" spans="1:34" ht="15" x14ac:dyDescent="0.25">
      <c r="A29" s="385" t="s">
        <v>61</v>
      </c>
      <c r="B29" s="386" t="s">
        <v>14</v>
      </c>
      <c r="C29" s="386" t="s">
        <v>14</v>
      </c>
      <c r="D29" s="386" t="s">
        <v>14</v>
      </c>
      <c r="E29" s="386" t="s">
        <v>14</v>
      </c>
      <c r="F29" s="386" t="s">
        <v>14</v>
      </c>
      <c r="G29" s="386" t="s">
        <v>14</v>
      </c>
      <c r="H29" s="388" t="s">
        <v>14</v>
      </c>
      <c r="I29" s="386" t="s">
        <v>14</v>
      </c>
      <c r="J29" s="388" t="s">
        <v>14</v>
      </c>
      <c r="K29" s="389">
        <v>89.021099582180511</v>
      </c>
      <c r="L29" s="389">
        <v>210</v>
      </c>
      <c r="M29" s="389">
        <v>664.32</v>
      </c>
      <c r="N29" s="389">
        <v>632.61875262245087</v>
      </c>
      <c r="O29" s="390">
        <v>314.73025200000001</v>
      </c>
      <c r="P29" s="390">
        <v>901.69417572021484</v>
      </c>
      <c r="Q29" s="391">
        <v>121.14967727661133</v>
      </c>
      <c r="R29" s="392"/>
      <c r="S29" s="385" t="s">
        <v>61</v>
      </c>
      <c r="T29" s="393" t="s">
        <v>14</v>
      </c>
      <c r="U29" s="393" t="s">
        <v>14</v>
      </c>
      <c r="V29" s="393" t="s">
        <v>14</v>
      </c>
      <c r="W29" s="393" t="s">
        <v>14</v>
      </c>
      <c r="X29" s="393" t="s">
        <v>14</v>
      </c>
      <c r="Y29" s="393" t="s">
        <v>14</v>
      </c>
      <c r="Z29" s="393" t="s">
        <v>14</v>
      </c>
      <c r="AA29" s="393" t="s">
        <v>14</v>
      </c>
      <c r="AB29" s="393" t="s">
        <v>14</v>
      </c>
      <c r="AC29" s="393">
        <f>($Q29/K29)-1</f>
        <v>0.36090969270460516</v>
      </c>
      <c r="AD29" s="393">
        <f t="shared" ref="AD29:AH29" si="9">($Q29/L29)-1</f>
        <v>-0.42309677487327935</v>
      </c>
      <c r="AE29" s="393">
        <f t="shared" si="9"/>
        <v>-0.81763355419585237</v>
      </c>
      <c r="AF29" s="393">
        <f t="shared" si="9"/>
        <v>-0.80849496355522377</v>
      </c>
      <c r="AG29" s="393">
        <f t="shared" si="9"/>
        <v>-0.6150682163320883</v>
      </c>
      <c r="AH29" s="394">
        <f t="shared" si="9"/>
        <v>-0.86564216500584046</v>
      </c>
    </row>
    <row r="30" spans="1:34" s="8" customFormat="1" ht="6" customHeight="1" x14ac:dyDescent="0.2">
      <c r="A30" s="348"/>
      <c r="B30" s="395"/>
      <c r="C30" s="395"/>
      <c r="D30" s="395"/>
      <c r="E30" s="395"/>
      <c r="F30" s="395"/>
      <c r="G30" s="395"/>
      <c r="H30" s="396"/>
      <c r="I30" s="395"/>
      <c r="J30" s="396"/>
      <c r="K30" s="396"/>
      <c r="L30" s="396"/>
      <c r="M30" s="396"/>
      <c r="N30" s="396"/>
      <c r="O30" s="396"/>
      <c r="P30" s="396"/>
      <c r="Q30" s="397"/>
      <c r="R30" s="381"/>
      <c r="S30" s="34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8"/>
      <c r="AH30" s="399"/>
    </row>
    <row r="31" spans="1:34" ht="15" x14ac:dyDescent="0.25">
      <c r="A31" s="385" t="s">
        <v>325</v>
      </c>
      <c r="B31" s="386">
        <v>233</v>
      </c>
      <c r="C31" s="386">
        <v>186</v>
      </c>
      <c r="D31" s="386">
        <v>133.9</v>
      </c>
      <c r="E31" s="386">
        <v>136.9</v>
      </c>
      <c r="F31" s="388">
        <v>128.28109721963051</v>
      </c>
      <c r="G31" s="388" t="s">
        <v>14</v>
      </c>
      <c r="H31" s="388">
        <v>86</v>
      </c>
      <c r="I31" s="388" t="s">
        <v>14</v>
      </c>
      <c r="J31" s="388" t="s">
        <v>14</v>
      </c>
      <c r="K31" s="388" t="s">
        <v>14</v>
      </c>
      <c r="L31" s="388" t="s">
        <v>14</v>
      </c>
      <c r="M31" s="388" t="s">
        <v>14</v>
      </c>
      <c r="N31" s="388" t="s">
        <v>14</v>
      </c>
      <c r="O31" s="388" t="s">
        <v>14</v>
      </c>
      <c r="P31" s="388" t="s">
        <v>14</v>
      </c>
      <c r="Q31" s="409" t="s">
        <v>14</v>
      </c>
      <c r="R31" s="381"/>
      <c r="S31" s="385" t="s">
        <v>325</v>
      </c>
      <c r="T31" s="393" t="s">
        <v>14</v>
      </c>
      <c r="U31" s="393" t="s">
        <v>14</v>
      </c>
      <c r="V31" s="393" t="s">
        <v>14</v>
      </c>
      <c r="W31" s="393" t="s">
        <v>14</v>
      </c>
      <c r="X31" s="393" t="s">
        <v>14</v>
      </c>
      <c r="Y31" s="393" t="s">
        <v>14</v>
      </c>
      <c r="Z31" s="393" t="s">
        <v>14</v>
      </c>
      <c r="AA31" s="393" t="s">
        <v>14</v>
      </c>
      <c r="AB31" s="393" t="s">
        <v>14</v>
      </c>
      <c r="AC31" s="393" t="s">
        <v>14</v>
      </c>
      <c r="AD31" s="393" t="s">
        <v>14</v>
      </c>
      <c r="AE31" s="393" t="s">
        <v>14</v>
      </c>
      <c r="AF31" s="393" t="s">
        <v>14</v>
      </c>
      <c r="AG31" s="393" t="s">
        <v>14</v>
      </c>
      <c r="AH31" s="394" t="s">
        <v>14</v>
      </c>
    </row>
    <row r="32" spans="1:34" s="8" customFormat="1" ht="6" customHeight="1" x14ac:dyDescent="0.2">
      <c r="A32" s="348"/>
      <c r="B32" s="395"/>
      <c r="C32" s="395"/>
      <c r="D32" s="395"/>
      <c r="E32" s="395"/>
      <c r="F32" s="395"/>
      <c r="G32" s="395"/>
      <c r="H32" s="396"/>
      <c r="I32" s="395"/>
      <c r="J32" s="396"/>
      <c r="K32" s="396"/>
      <c r="L32" s="396"/>
      <c r="M32" s="396"/>
      <c r="N32" s="396"/>
      <c r="O32" s="396"/>
      <c r="P32" s="396"/>
      <c r="Q32" s="397"/>
      <c r="R32" s="381"/>
      <c r="S32" s="34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  <c r="AG32" s="398"/>
      <c r="AH32" s="399"/>
    </row>
    <row r="33" spans="1:34" ht="15" x14ac:dyDescent="0.25">
      <c r="A33" s="385" t="s">
        <v>58</v>
      </c>
      <c r="B33" s="386">
        <v>42683</v>
      </c>
      <c r="C33" s="386">
        <v>44961</v>
      </c>
      <c r="D33" s="386">
        <v>39025.599999999999</v>
      </c>
      <c r="E33" s="386">
        <v>38978.5</v>
      </c>
      <c r="F33" s="387">
        <v>36082.626582541423</v>
      </c>
      <c r="G33" s="387" t="s">
        <v>14</v>
      </c>
      <c r="H33" s="388">
        <v>34636</v>
      </c>
      <c r="I33" s="388">
        <v>32967.793341527788</v>
      </c>
      <c r="J33" s="388">
        <v>30298</v>
      </c>
      <c r="K33" s="389">
        <v>36755.938039889545</v>
      </c>
      <c r="L33" s="389">
        <v>34184</v>
      </c>
      <c r="M33" s="389">
        <v>38097.730000000003</v>
      </c>
      <c r="N33" s="389">
        <v>32166.518418445143</v>
      </c>
      <c r="O33" s="390">
        <v>32997.449999999997</v>
      </c>
      <c r="P33" s="390">
        <v>28309.587346553802</v>
      </c>
      <c r="Q33" s="391">
        <v>33513.217808961868</v>
      </c>
      <c r="R33" s="392"/>
      <c r="S33" s="385" t="s">
        <v>58</v>
      </c>
      <c r="T33" s="393">
        <f>($Q33/B33)-1</f>
        <v>-0.21483452875941544</v>
      </c>
      <c r="U33" s="393">
        <f t="shared" ref="U33:AH33" si="10">($Q33/C33)-1</f>
        <v>-0.25461582685078477</v>
      </c>
      <c r="V33" s="393">
        <f t="shared" si="10"/>
        <v>-0.14125041488249068</v>
      </c>
      <c r="W33" s="393">
        <f t="shared" si="10"/>
        <v>-0.14021273756142827</v>
      </c>
      <c r="X33" s="393">
        <f t="shared" si="10"/>
        <v>-7.1209028192608437E-2</v>
      </c>
      <c r="Y33" s="393" t="s">
        <v>14</v>
      </c>
      <c r="Z33" s="393">
        <f t="shared" si="10"/>
        <v>-3.2416624062770905E-2</v>
      </c>
      <c r="AA33" s="393">
        <f t="shared" si="10"/>
        <v>1.6544160592848689E-2</v>
      </c>
      <c r="AB33" s="393">
        <f t="shared" si="10"/>
        <v>0.10611980358313655</v>
      </c>
      <c r="AC33" s="393">
        <f t="shared" si="10"/>
        <v>-8.8223030178375517E-2</v>
      </c>
      <c r="AD33" s="393">
        <f t="shared" si="10"/>
        <v>-1.9622694565824106E-2</v>
      </c>
      <c r="AE33" s="393">
        <f t="shared" si="10"/>
        <v>-0.12033557356404523</v>
      </c>
      <c r="AF33" s="393">
        <f t="shared" si="10"/>
        <v>4.1866495248192415E-2</v>
      </c>
      <c r="AG33" s="393">
        <f t="shared" si="10"/>
        <v>1.5630535358394981E-2</v>
      </c>
      <c r="AH33" s="394">
        <f t="shared" si="10"/>
        <v>0.18381159706453709</v>
      </c>
    </row>
    <row r="34" spans="1:34" s="8" customFormat="1" ht="6" customHeight="1" x14ac:dyDescent="0.2">
      <c r="A34" s="348"/>
      <c r="B34" s="395"/>
      <c r="C34" s="395"/>
      <c r="D34" s="395"/>
      <c r="E34" s="395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7"/>
      <c r="R34" s="381"/>
      <c r="S34" s="34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9"/>
    </row>
    <row r="35" spans="1:34" ht="12.75" customHeight="1" x14ac:dyDescent="0.2">
      <c r="A35" s="780" t="s">
        <v>62</v>
      </c>
      <c r="B35" s="793">
        <v>234985</v>
      </c>
      <c r="C35" s="793">
        <v>245485</v>
      </c>
      <c r="D35" s="793">
        <v>245971</v>
      </c>
      <c r="E35" s="793">
        <v>268709.90000000002</v>
      </c>
      <c r="F35" s="794">
        <v>308881.44518142176</v>
      </c>
      <c r="G35" s="794" t="s">
        <v>14</v>
      </c>
      <c r="H35" s="795">
        <v>288348.2</v>
      </c>
      <c r="I35" s="795">
        <v>325298.56502059946</v>
      </c>
      <c r="J35" s="795">
        <f>295738-103</f>
        <v>295635</v>
      </c>
      <c r="K35" s="796">
        <v>374206.85741976585</v>
      </c>
      <c r="L35" s="795">
        <v>337336</v>
      </c>
      <c r="M35" s="795">
        <v>374844.68</v>
      </c>
      <c r="N35" s="795">
        <v>335215.3280435506</v>
      </c>
      <c r="O35" s="797">
        <v>354216.30010499997</v>
      </c>
      <c r="P35" s="797">
        <v>329104.03602647781</v>
      </c>
      <c r="Q35" s="798">
        <v>317226.15086460114</v>
      </c>
      <c r="R35" s="171"/>
      <c r="S35" s="780" t="s">
        <v>62</v>
      </c>
      <c r="T35" s="842">
        <f>($Q35/B35)-1</f>
        <v>0.34998468355257195</v>
      </c>
      <c r="U35" s="842">
        <f t="shared" ref="U35:AH35" si="11">($Q35/C35)-1</f>
        <v>0.29224250306373567</v>
      </c>
      <c r="V35" s="842">
        <f t="shared" si="11"/>
        <v>0.2896892351724436</v>
      </c>
      <c r="W35" s="842">
        <f t="shared" si="11"/>
        <v>0.18055252472871719</v>
      </c>
      <c r="X35" s="842">
        <f t="shared" si="11"/>
        <v>2.7015885263933948E-2</v>
      </c>
      <c r="Y35" s="842" t="s">
        <v>14</v>
      </c>
      <c r="Z35" s="842">
        <f t="shared" si="11"/>
        <v>0.10014957910124322</v>
      </c>
      <c r="AA35" s="842">
        <f t="shared" si="11"/>
        <v>-2.4815400447546265E-2</v>
      </c>
      <c r="AB35" s="842">
        <f t="shared" si="11"/>
        <v>7.3033134996198568E-2</v>
      </c>
      <c r="AC35" s="842">
        <f t="shared" si="11"/>
        <v>-0.15227061029308375</v>
      </c>
      <c r="AD35" s="842">
        <f t="shared" si="11"/>
        <v>-5.9613706024257307E-2</v>
      </c>
      <c r="AE35" s="842">
        <f t="shared" si="11"/>
        <v>-0.15371307693468894</v>
      </c>
      <c r="AF35" s="842">
        <f t="shared" si="11"/>
        <v>-5.3664542382179881E-2</v>
      </c>
      <c r="AG35" s="842">
        <f t="shared" si="11"/>
        <v>-0.10442813961253017</v>
      </c>
      <c r="AH35" s="843">
        <f t="shared" si="11"/>
        <v>-3.6091581571856102E-2</v>
      </c>
    </row>
    <row r="36" spans="1:34" x14ac:dyDescent="0.2">
      <c r="A36" s="339"/>
      <c r="B36" s="410"/>
      <c r="C36" s="410"/>
      <c r="D36" s="410"/>
      <c r="E36" s="395"/>
      <c r="F36" s="395"/>
      <c r="G36" s="395"/>
      <c r="H36" s="395"/>
      <c r="I36" s="395"/>
      <c r="J36" s="411"/>
      <c r="K36" s="411"/>
      <c r="L36" s="396"/>
      <c r="M36" s="396"/>
      <c r="N36" s="396"/>
      <c r="O36" s="396"/>
      <c r="P36" s="396"/>
      <c r="Q36" s="397"/>
      <c r="R36" s="381"/>
      <c r="S36" s="339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9"/>
    </row>
    <row r="37" spans="1:34" x14ac:dyDescent="0.2">
      <c r="A37" s="799" t="s">
        <v>326</v>
      </c>
      <c r="B37" s="800">
        <v>61355</v>
      </c>
      <c r="C37" s="800">
        <v>57999</v>
      </c>
      <c r="D37" s="800">
        <v>51718.1</v>
      </c>
      <c r="E37" s="800">
        <v>51119</v>
      </c>
      <c r="F37" s="800">
        <v>53036</v>
      </c>
      <c r="G37" s="801">
        <v>43447</v>
      </c>
      <c r="H37" s="800">
        <v>48222</v>
      </c>
      <c r="I37" s="800">
        <v>48540.572773256252</v>
      </c>
      <c r="J37" s="800">
        <v>37113.970219339666</v>
      </c>
      <c r="K37" s="802">
        <v>41627.426038561403</v>
      </c>
      <c r="L37" s="802">
        <v>43027</v>
      </c>
      <c r="M37" s="802">
        <v>41855.533380399313</v>
      </c>
      <c r="N37" s="802">
        <v>38842.622357922402</v>
      </c>
      <c r="O37" s="803">
        <v>37963</v>
      </c>
      <c r="P37" s="803">
        <v>34398.168344736099</v>
      </c>
      <c r="Q37" s="804">
        <v>36074.128217935562</v>
      </c>
      <c r="R37" s="171"/>
      <c r="S37" s="799" t="s">
        <v>326</v>
      </c>
      <c r="T37" s="844">
        <f>($Q37/B37)-1</f>
        <v>-0.41204256836548669</v>
      </c>
      <c r="U37" s="844">
        <f t="shared" ref="U37:AH37" si="12">($Q37/C37)-1</f>
        <v>-0.37802154833815127</v>
      </c>
      <c r="V37" s="844">
        <f t="shared" si="12"/>
        <v>-0.30248543125258731</v>
      </c>
      <c r="W37" s="844">
        <f t="shared" si="12"/>
        <v>-0.29431076081426555</v>
      </c>
      <c r="X37" s="844">
        <f t="shared" si="12"/>
        <v>-0.31981808171929327</v>
      </c>
      <c r="Y37" s="844">
        <f t="shared" si="12"/>
        <v>-0.16969806389542286</v>
      </c>
      <c r="Z37" s="844">
        <f t="shared" si="12"/>
        <v>-0.25191555269512744</v>
      </c>
      <c r="AA37" s="844">
        <f t="shared" si="12"/>
        <v>-0.25682524624408964</v>
      </c>
      <c r="AB37" s="844">
        <f t="shared" si="12"/>
        <v>-2.8017536126120346E-2</v>
      </c>
      <c r="AC37" s="844">
        <f t="shared" si="12"/>
        <v>-0.13340478499635233</v>
      </c>
      <c r="AD37" s="844">
        <f t="shared" si="12"/>
        <v>-0.1615932270914644</v>
      </c>
      <c r="AE37" s="844">
        <f t="shared" si="12"/>
        <v>-0.13812761887227909</v>
      </c>
      <c r="AF37" s="844">
        <f t="shared" si="12"/>
        <v>-7.127464552923457E-2</v>
      </c>
      <c r="AG37" s="844">
        <f t="shared" si="12"/>
        <v>-4.975559840013799E-2</v>
      </c>
      <c r="AH37" s="845">
        <f t="shared" si="12"/>
        <v>4.8722358016366041E-2</v>
      </c>
    </row>
    <row r="38" spans="1:34" x14ac:dyDescent="0.2">
      <c r="K38" s="338"/>
      <c r="T38" s="358"/>
      <c r="U38" s="415"/>
      <c r="V38" s="358"/>
      <c r="W38" s="264"/>
      <c r="X38" s="97"/>
      <c r="Y38" s="97"/>
      <c r="Z38" s="97"/>
      <c r="AA38" s="97"/>
      <c r="AB38" s="97"/>
      <c r="AC38" s="97"/>
      <c r="AD38" s="97"/>
      <c r="AE38" s="97"/>
      <c r="AF38" s="334"/>
    </row>
    <row r="39" spans="1:34" ht="15" x14ac:dyDescent="0.2">
      <c r="A39" s="263" t="s">
        <v>552</v>
      </c>
      <c r="B39" s="264"/>
      <c r="C39" s="264"/>
      <c r="D39" s="264"/>
      <c r="E39" s="416"/>
      <c r="F39" s="416"/>
      <c r="G39" s="416"/>
      <c r="H39" s="416"/>
      <c r="I39" s="416"/>
      <c r="K39" s="416"/>
      <c r="L39" s="416"/>
      <c r="M39" s="416"/>
      <c r="N39" s="416"/>
      <c r="O39" s="417"/>
      <c r="P39" s="417"/>
      <c r="Q39" s="417"/>
      <c r="R39" s="416"/>
      <c r="S39" s="263" t="s">
        <v>553</v>
      </c>
      <c r="T39" s="418"/>
      <c r="U39" s="415"/>
      <c r="V39" s="419"/>
      <c r="W39" s="419"/>
      <c r="X39" s="419"/>
      <c r="Y39" s="97"/>
      <c r="Z39" s="97"/>
      <c r="AA39" s="97"/>
      <c r="AB39" s="97"/>
      <c r="AC39" s="97"/>
      <c r="AD39" s="97"/>
      <c r="AE39" s="97"/>
      <c r="AF39" s="334"/>
    </row>
    <row r="40" spans="1:34" x14ac:dyDescent="0.2">
      <c r="A40" s="267"/>
      <c r="R40" s="269"/>
      <c r="S40" s="99"/>
    </row>
    <row r="41" spans="1:34" x14ac:dyDescent="0.2">
      <c r="A41" s="360"/>
      <c r="B41" s="915" t="s">
        <v>271</v>
      </c>
      <c r="C41" s="915"/>
      <c r="D41" s="915"/>
      <c r="E41" s="915"/>
      <c r="F41" s="915"/>
      <c r="G41" s="915"/>
      <c r="H41" s="915"/>
      <c r="I41" s="915"/>
      <c r="J41" s="915"/>
      <c r="K41" s="915"/>
      <c r="L41" s="915"/>
      <c r="M41" s="915"/>
      <c r="N41" s="915"/>
      <c r="O41" s="915"/>
      <c r="P41" s="915"/>
      <c r="Q41" s="911"/>
      <c r="R41" s="361"/>
      <c r="S41" s="359"/>
      <c r="T41" s="913" t="s">
        <v>298</v>
      </c>
      <c r="U41" s="913"/>
      <c r="V41" s="913"/>
      <c r="W41" s="913"/>
      <c r="X41" s="913"/>
      <c r="Y41" s="913"/>
      <c r="Z41" s="913"/>
      <c r="AA41" s="913"/>
      <c r="AB41" s="913"/>
      <c r="AC41" s="913"/>
      <c r="AD41" s="913"/>
      <c r="AE41" s="913"/>
      <c r="AF41" s="913"/>
      <c r="AG41" s="913"/>
      <c r="AH41" s="914"/>
    </row>
    <row r="42" spans="1:34" ht="3.75" customHeight="1" x14ac:dyDescent="0.2">
      <c r="A42" s="362"/>
      <c r="B42" s="363"/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4"/>
      <c r="R42" s="416"/>
      <c r="S42" s="365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420"/>
      <c r="AH42" s="367"/>
    </row>
    <row r="43" spans="1:34" x14ac:dyDescent="0.2">
      <c r="A43" s="780" t="s">
        <v>51</v>
      </c>
      <c r="B43" s="784">
        <v>1990</v>
      </c>
      <c r="C43" s="784">
        <v>1992</v>
      </c>
      <c r="D43" s="784">
        <v>1994</v>
      </c>
      <c r="E43" s="785">
        <v>1996</v>
      </c>
      <c r="F43" s="785">
        <v>1998</v>
      </c>
      <c r="G43" s="785" t="s">
        <v>327</v>
      </c>
      <c r="H43" s="785">
        <v>2002</v>
      </c>
      <c r="I43" s="785">
        <v>2004</v>
      </c>
      <c r="J43" s="785">
        <v>2006</v>
      </c>
      <c r="K43" s="785">
        <v>2008</v>
      </c>
      <c r="L43" s="785">
        <v>2010</v>
      </c>
      <c r="M43" s="785">
        <v>2012</v>
      </c>
      <c r="N43" s="785">
        <v>2014</v>
      </c>
      <c r="O43" s="785">
        <v>2016</v>
      </c>
      <c r="P43" s="785">
        <v>2018</v>
      </c>
      <c r="Q43" s="786">
        <v>2020</v>
      </c>
      <c r="R43" s="421"/>
      <c r="S43" s="780" t="s">
        <v>51</v>
      </c>
      <c r="T43" s="840" t="s">
        <v>299</v>
      </c>
      <c r="U43" s="840" t="s">
        <v>300</v>
      </c>
      <c r="V43" s="840" t="s">
        <v>301</v>
      </c>
      <c r="W43" s="840" t="s">
        <v>302</v>
      </c>
      <c r="X43" s="840" t="s">
        <v>303</v>
      </c>
      <c r="Y43" s="840" t="s">
        <v>304</v>
      </c>
      <c r="Z43" s="840" t="s">
        <v>305</v>
      </c>
      <c r="AA43" s="840" t="s">
        <v>306</v>
      </c>
      <c r="AB43" s="840" t="s">
        <v>307</v>
      </c>
      <c r="AC43" s="840" t="s">
        <v>308</v>
      </c>
      <c r="AD43" s="840" t="s">
        <v>309</v>
      </c>
      <c r="AE43" s="840" t="s">
        <v>310</v>
      </c>
      <c r="AF43" s="840" t="s">
        <v>311</v>
      </c>
      <c r="AG43" s="840" t="s">
        <v>312</v>
      </c>
      <c r="AH43" s="841" t="s">
        <v>313</v>
      </c>
    </row>
    <row r="44" spans="1:34" ht="6" customHeight="1" x14ac:dyDescent="0.2">
      <c r="A44" s="348"/>
      <c r="B44" s="422"/>
      <c r="C44" s="422"/>
      <c r="D44" s="422"/>
      <c r="E44" s="423"/>
      <c r="F44" s="423"/>
      <c r="G44" s="423"/>
      <c r="H44" s="423"/>
      <c r="I44" s="423"/>
      <c r="J44" s="423"/>
      <c r="K44" s="423"/>
      <c r="L44" s="423"/>
      <c r="M44" s="423"/>
      <c r="N44" s="423"/>
      <c r="O44" s="423"/>
      <c r="P44" s="423"/>
      <c r="Q44" s="424"/>
      <c r="R44" s="425"/>
      <c r="S44" s="352"/>
      <c r="T44" s="426"/>
      <c r="U44" s="427"/>
      <c r="V44" s="427"/>
      <c r="W44" s="427"/>
      <c r="X44" s="426"/>
      <c r="Y44" s="383"/>
      <c r="Z44" s="383"/>
      <c r="AA44" s="383"/>
      <c r="AB44" s="383"/>
      <c r="AC44" s="383"/>
      <c r="AD44" s="383"/>
      <c r="AE44" s="428"/>
      <c r="AF44" s="428"/>
      <c r="AG44" s="428"/>
      <c r="AH44" s="429"/>
    </row>
    <row r="45" spans="1:34" ht="15" x14ac:dyDescent="0.25">
      <c r="A45" s="385" t="s">
        <v>52</v>
      </c>
      <c r="B45" s="430">
        <v>97.57</v>
      </c>
      <c r="C45" s="430">
        <v>101.76</v>
      </c>
      <c r="D45" s="430">
        <v>90.994</v>
      </c>
      <c r="E45" s="430">
        <v>94.224899999999991</v>
      </c>
      <c r="F45" s="431">
        <v>91.059989842962992</v>
      </c>
      <c r="G45" s="431" t="s">
        <v>14</v>
      </c>
      <c r="H45" s="431">
        <v>85.204499999999996</v>
      </c>
      <c r="I45" s="432">
        <v>71.13</v>
      </c>
      <c r="J45" s="432">
        <v>67.256</v>
      </c>
      <c r="K45" s="432">
        <v>77.316023107463906</v>
      </c>
      <c r="L45" s="432">
        <v>67.88</v>
      </c>
      <c r="M45" s="432">
        <v>58.699089999999998</v>
      </c>
      <c r="N45" s="433">
        <v>53.1946779294707</v>
      </c>
      <c r="O45" s="433">
        <v>56.576194951300842</v>
      </c>
      <c r="P45" s="433">
        <v>62.47</v>
      </c>
      <c r="Q45" s="434">
        <v>55.086803807362912</v>
      </c>
      <c r="R45" s="435"/>
      <c r="S45" s="385" t="s">
        <v>52</v>
      </c>
      <c r="T45" s="436">
        <f>($Q45/B45)-1</f>
        <v>-0.43541248531963805</v>
      </c>
      <c r="U45" s="436">
        <f t="shared" ref="U45:AH45" si="13">($Q45/C45)-1</f>
        <v>-0.45865955377984557</v>
      </c>
      <c r="V45" s="436">
        <f t="shared" si="13"/>
        <v>-0.39461059182624225</v>
      </c>
      <c r="W45" s="436">
        <f t="shared" si="13"/>
        <v>-0.41536893318684431</v>
      </c>
      <c r="X45" s="436">
        <f t="shared" si="13"/>
        <v>-0.39504930867703192</v>
      </c>
      <c r="Y45" s="436" t="s">
        <v>14</v>
      </c>
      <c r="Z45" s="436">
        <f t="shared" si="13"/>
        <v>-0.35347541729177545</v>
      </c>
      <c r="AA45" s="436">
        <f t="shared" si="13"/>
        <v>-0.22554753539486971</v>
      </c>
      <c r="AB45" s="436">
        <f t="shared" si="13"/>
        <v>-0.18093844701791795</v>
      </c>
      <c r="AC45" s="436">
        <f t="shared" si="13"/>
        <v>-0.28751115754109491</v>
      </c>
      <c r="AD45" s="436">
        <f t="shared" si="13"/>
        <v>-0.18846782841244969</v>
      </c>
      <c r="AE45" s="436">
        <f t="shared" si="13"/>
        <v>-6.1539049287426484E-2</v>
      </c>
      <c r="AF45" s="436">
        <f t="shared" si="13"/>
        <v>3.5569834268024403E-2</v>
      </c>
      <c r="AG45" s="436">
        <f t="shared" si="13"/>
        <v>-2.6325403205711417E-2</v>
      </c>
      <c r="AH45" s="437">
        <f t="shared" si="13"/>
        <v>-0.11818786925943792</v>
      </c>
    </row>
    <row r="46" spans="1:34" s="8" customFormat="1" ht="6" customHeight="1" x14ac:dyDescent="0.2">
      <c r="A46" s="348"/>
      <c r="B46" s="438"/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9"/>
      <c r="P46" s="439"/>
      <c r="Q46" s="440"/>
      <c r="R46" s="441"/>
      <c r="S46" s="348"/>
      <c r="T46" s="442"/>
      <c r="U46" s="442"/>
      <c r="V46" s="442"/>
      <c r="W46" s="442"/>
      <c r="X46" s="442"/>
      <c r="Y46" s="442"/>
      <c r="Z46" s="442"/>
      <c r="AA46" s="442"/>
      <c r="AB46" s="442"/>
      <c r="AC46" s="442"/>
      <c r="AD46" s="442"/>
      <c r="AE46" s="442"/>
      <c r="AF46" s="442"/>
      <c r="AG46" s="442"/>
      <c r="AH46" s="443"/>
    </row>
    <row r="47" spans="1:34" ht="15" x14ac:dyDescent="0.25">
      <c r="A47" s="385" t="s">
        <v>53</v>
      </c>
      <c r="B47" s="430">
        <v>253.62</v>
      </c>
      <c r="C47" s="430">
        <v>212.36</v>
      </c>
      <c r="D47" s="430">
        <v>133.56619999999998</v>
      </c>
      <c r="E47" s="430">
        <v>336.32749999999999</v>
      </c>
      <c r="F47" s="431">
        <v>337.645056183588</v>
      </c>
      <c r="G47" s="431" t="s">
        <v>14</v>
      </c>
      <c r="H47" s="431">
        <v>390.97910000000002</v>
      </c>
      <c r="I47" s="432">
        <v>254.62</v>
      </c>
      <c r="J47" s="432">
        <v>152.12700000000001</v>
      </c>
      <c r="K47" s="432">
        <v>71.582004842661604</v>
      </c>
      <c r="L47" s="432">
        <v>50.75</v>
      </c>
      <c r="M47" s="432">
        <v>52.121839999999999</v>
      </c>
      <c r="N47" s="433">
        <v>45.691025994849603</v>
      </c>
      <c r="O47" s="433">
        <v>42.275445933640988</v>
      </c>
      <c r="P47" s="433">
        <v>41.42</v>
      </c>
      <c r="Q47" s="434">
        <v>36.123409697754312</v>
      </c>
      <c r="R47" s="435"/>
      <c r="S47" s="385" t="s">
        <v>53</v>
      </c>
      <c r="T47" s="436">
        <f>($Q47/B47)-1</f>
        <v>-0.85756876548476335</v>
      </c>
      <c r="U47" s="436">
        <f t="shared" ref="U47:AH47" si="14">($Q47/C47)-1</f>
        <v>-0.82989541487213081</v>
      </c>
      <c r="V47" s="436">
        <f t="shared" si="14"/>
        <v>-0.72954677382635491</v>
      </c>
      <c r="W47" s="436">
        <f t="shared" si="14"/>
        <v>-0.89259454044717035</v>
      </c>
      <c r="X47" s="436">
        <f t="shared" si="14"/>
        <v>-0.89301365728241877</v>
      </c>
      <c r="Y47" s="436" t="s">
        <v>14</v>
      </c>
      <c r="Z47" s="436">
        <f t="shared" si="14"/>
        <v>-0.90760782431144194</v>
      </c>
      <c r="AA47" s="436">
        <f t="shared" si="14"/>
        <v>-0.85812815294260347</v>
      </c>
      <c r="AB47" s="436">
        <f t="shared" si="14"/>
        <v>-0.76254438924218371</v>
      </c>
      <c r="AC47" s="436">
        <f t="shared" si="14"/>
        <v>-0.49535627317013342</v>
      </c>
      <c r="AD47" s="436">
        <f t="shared" si="14"/>
        <v>-0.28820867590631893</v>
      </c>
      <c r="AE47" s="436">
        <f t="shared" si="14"/>
        <v>-0.30694293030034414</v>
      </c>
      <c r="AF47" s="436">
        <f t="shared" si="14"/>
        <v>-0.20939814960981129</v>
      </c>
      <c r="AG47" s="436">
        <f t="shared" si="14"/>
        <v>-0.145522681074575</v>
      </c>
      <c r="AH47" s="437">
        <f t="shared" si="14"/>
        <v>-0.12787518836904133</v>
      </c>
    </row>
    <row r="48" spans="1:34" s="8" customFormat="1" ht="6" customHeight="1" x14ac:dyDescent="0.2">
      <c r="A48" s="348"/>
      <c r="B48" s="438"/>
      <c r="C48" s="438"/>
      <c r="D48" s="438"/>
      <c r="E48" s="439"/>
      <c r="F48" s="439"/>
      <c r="G48" s="439"/>
      <c r="H48" s="439"/>
      <c r="I48" s="438"/>
      <c r="J48" s="439"/>
      <c r="K48" s="438"/>
      <c r="L48" s="438"/>
      <c r="M48" s="438"/>
      <c r="N48" s="438"/>
      <c r="O48" s="439"/>
      <c r="P48" s="439"/>
      <c r="Q48" s="440"/>
      <c r="R48" s="441"/>
      <c r="S48" s="348"/>
      <c r="T48" s="444"/>
      <c r="U48" s="444"/>
      <c r="V48" s="444"/>
      <c r="W48" s="444"/>
      <c r="X48" s="444"/>
      <c r="Y48" s="444"/>
      <c r="Z48" s="444"/>
      <c r="AA48" s="444"/>
      <c r="AB48" s="444"/>
      <c r="AC48" s="444"/>
      <c r="AD48" s="444"/>
      <c r="AE48" s="444"/>
      <c r="AF48" s="442"/>
      <c r="AG48" s="442"/>
      <c r="AH48" s="443"/>
    </row>
    <row r="49" spans="1:34" ht="15" x14ac:dyDescent="0.25">
      <c r="A49" s="385" t="s">
        <v>54</v>
      </c>
      <c r="B49" s="438"/>
      <c r="C49" s="438"/>
      <c r="D49" s="438"/>
      <c r="E49" s="439"/>
      <c r="F49" s="439"/>
      <c r="G49" s="439"/>
      <c r="H49" s="439"/>
      <c r="I49" s="438"/>
      <c r="J49" s="439"/>
      <c r="K49" s="438"/>
      <c r="L49" s="438"/>
      <c r="M49" s="438"/>
      <c r="N49" s="438"/>
      <c r="O49" s="439"/>
      <c r="P49" s="439"/>
      <c r="Q49" s="440"/>
      <c r="R49" s="441"/>
      <c r="S49" s="385" t="s">
        <v>54</v>
      </c>
      <c r="T49" s="444"/>
      <c r="U49" s="444"/>
      <c r="V49" s="444"/>
      <c r="W49" s="444"/>
      <c r="X49" s="444"/>
      <c r="Y49" s="444"/>
      <c r="Z49" s="444"/>
      <c r="AA49" s="444"/>
      <c r="AB49" s="444"/>
      <c r="AC49" s="444"/>
      <c r="AD49" s="444"/>
      <c r="AE49" s="444"/>
      <c r="AF49" s="442"/>
      <c r="AG49" s="442"/>
      <c r="AH49" s="443"/>
    </row>
    <row r="50" spans="1:34" s="8" customFormat="1" ht="3.75" customHeight="1" x14ac:dyDescent="0.2">
      <c r="A50" s="348"/>
      <c r="B50" s="438"/>
      <c r="C50" s="438"/>
      <c r="D50" s="438"/>
      <c r="E50" s="439"/>
      <c r="F50" s="439"/>
      <c r="G50" s="439"/>
      <c r="H50" s="439"/>
      <c r="I50" s="438"/>
      <c r="J50" s="439"/>
      <c r="K50" s="438"/>
      <c r="L50" s="438"/>
      <c r="M50" s="438"/>
      <c r="N50" s="438"/>
      <c r="O50" s="439"/>
      <c r="P50" s="439"/>
      <c r="Q50" s="440"/>
      <c r="R50" s="441"/>
      <c r="S50" s="348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2"/>
      <c r="AG50" s="442"/>
      <c r="AH50" s="443"/>
    </row>
    <row r="51" spans="1:34" x14ac:dyDescent="0.2">
      <c r="A51" s="400" t="s">
        <v>316</v>
      </c>
      <c r="B51" s="446" t="s">
        <v>14</v>
      </c>
      <c r="C51" s="446">
        <v>0.02</v>
      </c>
      <c r="D51" s="446">
        <v>2.1000000000000001E-2</v>
      </c>
      <c r="E51" s="447">
        <v>7.0000000000000007E-2</v>
      </c>
      <c r="F51" s="447">
        <v>3.56E-2</v>
      </c>
      <c r="G51" s="447" t="s">
        <v>14</v>
      </c>
      <c r="H51" s="447">
        <v>7.9299999999999995E-2</v>
      </c>
      <c r="I51" s="446">
        <v>7.9000000000000001E-2</v>
      </c>
      <c r="J51" s="448">
        <v>4.0000000000000001E-3</v>
      </c>
      <c r="K51" s="449">
        <v>7.4999999999999997E-2</v>
      </c>
      <c r="L51" s="449">
        <v>8.0000000000000002E-3</v>
      </c>
      <c r="M51" s="449">
        <v>1.5709999999999998E-2</v>
      </c>
      <c r="N51" s="449">
        <v>1.823E-2</v>
      </c>
      <c r="O51" s="450">
        <v>3.0977999999999999E-2</v>
      </c>
      <c r="P51" s="450" t="s">
        <v>14</v>
      </c>
      <c r="Q51" s="451">
        <v>0</v>
      </c>
      <c r="R51" s="452"/>
      <c r="S51" s="400" t="s">
        <v>316</v>
      </c>
      <c r="T51" s="436" t="s">
        <v>14</v>
      </c>
      <c r="U51" s="436" t="s">
        <v>14</v>
      </c>
      <c r="V51" s="436">
        <f>($Q51/D51)-1</f>
        <v>-1</v>
      </c>
      <c r="W51" s="436">
        <f t="shared" ref="W51:AG51" si="15">($Q51/E51)-1</f>
        <v>-1</v>
      </c>
      <c r="X51" s="436">
        <f t="shared" si="15"/>
        <v>-1</v>
      </c>
      <c r="Y51" s="436" t="s">
        <v>14</v>
      </c>
      <c r="Z51" s="436">
        <f t="shared" si="15"/>
        <v>-1</v>
      </c>
      <c r="AA51" s="436">
        <f t="shared" si="15"/>
        <v>-1</v>
      </c>
      <c r="AB51" s="436">
        <f t="shared" si="15"/>
        <v>-1</v>
      </c>
      <c r="AC51" s="436">
        <f t="shared" si="15"/>
        <v>-1</v>
      </c>
      <c r="AD51" s="436">
        <f t="shared" si="15"/>
        <v>-1</v>
      </c>
      <c r="AE51" s="436">
        <f t="shared" si="15"/>
        <v>-1</v>
      </c>
      <c r="AF51" s="436">
        <f t="shared" si="15"/>
        <v>-1</v>
      </c>
      <c r="AG51" s="436">
        <f t="shared" si="15"/>
        <v>-1</v>
      </c>
      <c r="AH51" s="453" t="s">
        <v>14</v>
      </c>
    </row>
    <row r="52" spans="1:34" x14ac:dyDescent="0.2">
      <c r="A52" s="400" t="s">
        <v>317</v>
      </c>
      <c r="B52" s="446" t="s">
        <v>14</v>
      </c>
      <c r="C52" s="446">
        <v>0.09</v>
      </c>
      <c r="D52" s="446">
        <v>0.28999999999999998</v>
      </c>
      <c r="E52" s="447">
        <v>0.23</v>
      </c>
      <c r="F52" s="447" t="s">
        <v>14</v>
      </c>
      <c r="G52" s="447" t="s">
        <v>14</v>
      </c>
      <c r="H52" s="447" t="s">
        <v>14</v>
      </c>
      <c r="I52" s="433" t="s">
        <v>14</v>
      </c>
      <c r="J52" s="448" t="s">
        <v>14</v>
      </c>
      <c r="K52" s="449" t="s">
        <v>14</v>
      </c>
      <c r="L52" s="449" t="s">
        <v>14</v>
      </c>
      <c r="M52" s="449" t="s">
        <v>14</v>
      </c>
      <c r="N52" s="449" t="s">
        <v>14</v>
      </c>
      <c r="O52" s="450" t="s">
        <v>14</v>
      </c>
      <c r="P52" s="450" t="s">
        <v>14</v>
      </c>
      <c r="Q52" s="451" t="s">
        <v>14</v>
      </c>
      <c r="R52" s="454"/>
      <c r="S52" s="400" t="s">
        <v>317</v>
      </c>
      <c r="T52" s="436"/>
      <c r="U52" s="436"/>
      <c r="V52" s="436"/>
      <c r="W52" s="436"/>
      <c r="X52" s="436"/>
      <c r="Y52" s="436"/>
      <c r="Z52" s="436"/>
      <c r="AA52" s="436"/>
      <c r="AB52" s="436"/>
      <c r="AC52" s="436"/>
      <c r="AD52" s="436"/>
      <c r="AE52" s="436"/>
      <c r="AF52" s="436" t="s">
        <v>14</v>
      </c>
      <c r="AG52" s="436" t="s">
        <v>14</v>
      </c>
      <c r="AH52" s="453" t="s">
        <v>14</v>
      </c>
    </row>
    <row r="53" spans="1:34" x14ac:dyDescent="0.2">
      <c r="A53" s="400" t="s">
        <v>318</v>
      </c>
      <c r="B53" s="446">
        <v>0.68</v>
      </c>
      <c r="C53" s="446">
        <v>0.8</v>
      </c>
      <c r="D53" s="446">
        <v>0.85</v>
      </c>
      <c r="E53" s="447">
        <v>1.51</v>
      </c>
      <c r="F53" s="447">
        <v>0.86980000000000002</v>
      </c>
      <c r="G53" s="447" t="s">
        <v>14</v>
      </c>
      <c r="H53" s="455">
        <v>0.5716</v>
      </c>
      <c r="I53" s="446">
        <v>1.0720000000000001</v>
      </c>
      <c r="J53" s="448">
        <v>1.373</v>
      </c>
      <c r="K53" s="449">
        <v>0.78600000000000003</v>
      </c>
      <c r="L53" s="449">
        <v>0.73299999999999998</v>
      </c>
      <c r="M53" s="449">
        <v>1.29359</v>
      </c>
      <c r="N53" s="449">
        <v>1.9289700000000001</v>
      </c>
      <c r="O53" s="450">
        <v>0.17434500000000003</v>
      </c>
      <c r="P53" s="450">
        <v>0.10328399999999999</v>
      </c>
      <c r="Q53" s="451">
        <v>7.3920000000000001E-3</v>
      </c>
      <c r="R53" s="452"/>
      <c r="S53" s="400" t="s">
        <v>318</v>
      </c>
      <c r="T53" s="436">
        <f>($Q53/B53)-1</f>
        <v>-0.98912941176470592</v>
      </c>
      <c r="U53" s="436">
        <f t="shared" ref="U53:AH57" si="16">($Q53/C53)-1</f>
        <v>-0.99075999999999997</v>
      </c>
      <c r="V53" s="436">
        <f t="shared" si="16"/>
        <v>-0.99130352941176469</v>
      </c>
      <c r="W53" s="436">
        <f t="shared" si="16"/>
        <v>-0.99510463576158936</v>
      </c>
      <c r="X53" s="436">
        <f t="shared" si="16"/>
        <v>-0.99150149459645898</v>
      </c>
      <c r="Y53" s="436" t="s">
        <v>14</v>
      </c>
      <c r="Z53" s="436">
        <f t="shared" si="16"/>
        <v>-0.9870678796361092</v>
      </c>
      <c r="AA53" s="436">
        <f t="shared" si="16"/>
        <v>-0.99310447761194032</v>
      </c>
      <c r="AB53" s="436">
        <f t="shared" si="16"/>
        <v>-0.99461616897305172</v>
      </c>
      <c r="AC53" s="436">
        <f t="shared" si="16"/>
        <v>-0.99059541984732824</v>
      </c>
      <c r="AD53" s="436">
        <f t="shared" si="16"/>
        <v>-0.98991541609822642</v>
      </c>
      <c r="AE53" s="436">
        <f t="shared" si="16"/>
        <v>-0.9942856701118592</v>
      </c>
      <c r="AF53" s="436">
        <f t="shared" si="16"/>
        <v>-0.99616790307780834</v>
      </c>
      <c r="AG53" s="436">
        <f t="shared" si="16"/>
        <v>-0.95760130775187124</v>
      </c>
      <c r="AH53" s="453">
        <f t="shared" si="16"/>
        <v>-0.92843034739165797</v>
      </c>
    </row>
    <row r="54" spans="1:34" x14ac:dyDescent="0.2">
      <c r="A54" s="400" t="s">
        <v>319</v>
      </c>
      <c r="B54" s="446">
        <v>0.05</v>
      </c>
      <c r="C54" s="446">
        <v>0.05</v>
      </c>
      <c r="D54" s="446">
        <v>6.9000000000000006E-2</v>
      </c>
      <c r="E54" s="447">
        <v>0.15</v>
      </c>
      <c r="F54" s="447">
        <v>0.19</v>
      </c>
      <c r="G54" s="447" t="s">
        <v>14</v>
      </c>
      <c r="H54" s="447">
        <v>0.20319999999999999</v>
      </c>
      <c r="I54" s="446">
        <v>0.19800000000000001</v>
      </c>
      <c r="J54" s="448">
        <v>0.16300000000000001</v>
      </c>
      <c r="K54" s="449">
        <v>0.29499999999999998</v>
      </c>
      <c r="L54" s="449">
        <v>0.16300000000000001</v>
      </c>
      <c r="M54" s="449">
        <v>0.19192000000000001</v>
      </c>
      <c r="N54" s="449">
        <v>0.10290000000000001</v>
      </c>
      <c r="O54" s="450">
        <v>9.4863000000000003E-2</v>
      </c>
      <c r="P54" s="450">
        <v>9.2055000000000012E-2</v>
      </c>
      <c r="Q54" s="451">
        <v>8.0073000000000005E-2</v>
      </c>
      <c r="R54" s="452"/>
      <c r="S54" s="400" t="s">
        <v>319</v>
      </c>
      <c r="T54" s="436">
        <f t="shared" ref="T54" si="17">($Q54/B54)-1</f>
        <v>0.60146000000000011</v>
      </c>
      <c r="U54" s="436">
        <f t="shared" si="16"/>
        <v>0.60146000000000011</v>
      </c>
      <c r="V54" s="436">
        <f t="shared" si="16"/>
        <v>0.16047826086956518</v>
      </c>
      <c r="W54" s="436">
        <f t="shared" si="16"/>
        <v>-0.46617999999999993</v>
      </c>
      <c r="X54" s="436">
        <f t="shared" si="16"/>
        <v>-0.57856315789473678</v>
      </c>
      <c r="Y54" s="436" t="s">
        <v>14</v>
      </c>
      <c r="Z54" s="436">
        <f t="shared" si="16"/>
        <v>-0.60593996062992117</v>
      </c>
      <c r="AA54" s="436">
        <f t="shared" si="16"/>
        <v>-0.59559090909090906</v>
      </c>
      <c r="AB54" s="436">
        <f t="shared" si="16"/>
        <v>-0.5087546012269939</v>
      </c>
      <c r="AC54" s="436">
        <f t="shared" si="16"/>
        <v>-0.7285661016949152</v>
      </c>
      <c r="AD54" s="436">
        <f t="shared" si="16"/>
        <v>-0.5087546012269939</v>
      </c>
      <c r="AE54" s="436">
        <f t="shared" si="16"/>
        <v>-0.58277928303459769</v>
      </c>
      <c r="AF54" s="436">
        <f t="shared" si="16"/>
        <v>-0.22183673469387755</v>
      </c>
      <c r="AG54" s="436">
        <f t="shared" si="16"/>
        <v>-0.15590904778470005</v>
      </c>
      <c r="AH54" s="453">
        <f t="shared" si="16"/>
        <v>-0.13016131660420405</v>
      </c>
    </row>
    <row r="55" spans="1:34" x14ac:dyDescent="0.2">
      <c r="A55" s="400" t="s">
        <v>320</v>
      </c>
      <c r="B55" s="447" t="s">
        <v>14</v>
      </c>
      <c r="C55" s="447" t="s">
        <v>14</v>
      </c>
      <c r="D55" s="447" t="s">
        <v>14</v>
      </c>
      <c r="E55" s="447" t="s">
        <v>14</v>
      </c>
      <c r="F55" s="447" t="s">
        <v>14</v>
      </c>
      <c r="G55" s="447" t="s">
        <v>14</v>
      </c>
      <c r="H55" s="447" t="s">
        <v>14</v>
      </c>
      <c r="I55" s="446">
        <v>0.10199999999999999</v>
      </c>
      <c r="J55" s="448">
        <v>5.0000000000000001E-3</v>
      </c>
      <c r="K55" s="449" t="s">
        <v>14</v>
      </c>
      <c r="L55" s="449" t="s">
        <v>14</v>
      </c>
      <c r="M55" s="449">
        <v>4.3299999999999998E-2</v>
      </c>
      <c r="N55" s="449" t="s">
        <v>14</v>
      </c>
      <c r="O55" s="450" t="s">
        <v>14</v>
      </c>
      <c r="P55" s="450" t="s">
        <v>14</v>
      </c>
      <c r="Q55" s="451">
        <v>0.11955</v>
      </c>
      <c r="R55" s="452"/>
      <c r="S55" s="400" t="s">
        <v>320</v>
      </c>
      <c r="T55" s="436" t="s">
        <v>14</v>
      </c>
      <c r="U55" s="436" t="s">
        <v>14</v>
      </c>
      <c r="V55" s="436" t="s">
        <v>14</v>
      </c>
      <c r="W55" s="436" t="s">
        <v>14</v>
      </c>
      <c r="X55" s="436" t="s">
        <v>14</v>
      </c>
      <c r="Y55" s="436" t="s">
        <v>14</v>
      </c>
      <c r="Z55" s="436" t="s">
        <v>14</v>
      </c>
      <c r="AA55" s="436">
        <f t="shared" si="16"/>
        <v>0.17205882352941182</v>
      </c>
      <c r="AB55" s="436">
        <f t="shared" si="16"/>
        <v>22.91</v>
      </c>
      <c r="AC55" s="436" t="s">
        <v>14</v>
      </c>
      <c r="AD55" s="436" t="s">
        <v>14</v>
      </c>
      <c r="AE55" s="436">
        <f t="shared" si="16"/>
        <v>1.760969976905312</v>
      </c>
      <c r="AF55" s="436" t="s">
        <v>14</v>
      </c>
      <c r="AG55" s="436" t="s">
        <v>14</v>
      </c>
      <c r="AH55" s="453" t="s">
        <v>14</v>
      </c>
    </row>
    <row r="56" spans="1:34" x14ac:dyDescent="0.2">
      <c r="A56" s="406" t="s">
        <v>321</v>
      </c>
      <c r="B56" s="447" t="s">
        <v>14</v>
      </c>
      <c r="C56" s="447" t="s">
        <v>14</v>
      </c>
      <c r="D56" s="447" t="s">
        <v>14</v>
      </c>
      <c r="E56" s="447" t="s">
        <v>14</v>
      </c>
      <c r="F56" s="447" t="s">
        <v>14</v>
      </c>
      <c r="G56" s="447" t="s">
        <v>14</v>
      </c>
      <c r="H56" s="447" t="s">
        <v>14</v>
      </c>
      <c r="I56" s="446" t="s">
        <v>14</v>
      </c>
      <c r="J56" s="448">
        <v>8.9999999999999993E-3</v>
      </c>
      <c r="K56" s="449" t="s">
        <v>14</v>
      </c>
      <c r="L56" s="449">
        <v>6.0000000000000001E-3</v>
      </c>
      <c r="M56" s="449">
        <v>2.1139999999999999E-2</v>
      </c>
      <c r="N56" s="449" t="s">
        <v>14</v>
      </c>
      <c r="O56" s="450">
        <v>4.6108000000000003E-2</v>
      </c>
      <c r="P56" s="450">
        <v>3.3319000000000001E-2</v>
      </c>
      <c r="Q56" s="451">
        <v>0</v>
      </c>
      <c r="R56" s="452"/>
      <c r="S56" s="406" t="s">
        <v>321</v>
      </c>
      <c r="T56" s="436" t="s">
        <v>14</v>
      </c>
      <c r="U56" s="436" t="s">
        <v>14</v>
      </c>
      <c r="V56" s="436" t="s">
        <v>14</v>
      </c>
      <c r="W56" s="436" t="s">
        <v>14</v>
      </c>
      <c r="X56" s="436" t="s">
        <v>14</v>
      </c>
      <c r="Y56" s="436" t="s">
        <v>14</v>
      </c>
      <c r="Z56" s="436" t="s">
        <v>14</v>
      </c>
      <c r="AA56" s="436" t="s">
        <v>14</v>
      </c>
      <c r="AB56" s="436">
        <f t="shared" si="16"/>
        <v>-1</v>
      </c>
      <c r="AC56" s="436" t="s">
        <v>14</v>
      </c>
      <c r="AD56" s="436">
        <f t="shared" si="16"/>
        <v>-1</v>
      </c>
      <c r="AE56" s="436">
        <f t="shared" si="16"/>
        <v>-1</v>
      </c>
      <c r="AF56" s="436" t="s">
        <v>14</v>
      </c>
      <c r="AG56" s="436">
        <f t="shared" si="16"/>
        <v>-1</v>
      </c>
      <c r="AH56" s="453">
        <f t="shared" si="16"/>
        <v>-1</v>
      </c>
    </row>
    <row r="57" spans="1:34" x14ac:dyDescent="0.2">
      <c r="A57" s="406" t="s">
        <v>322</v>
      </c>
      <c r="B57" s="447" t="s">
        <v>14</v>
      </c>
      <c r="C57" s="447" t="s">
        <v>14</v>
      </c>
      <c r="D57" s="447" t="s">
        <v>14</v>
      </c>
      <c r="E57" s="447" t="s">
        <v>14</v>
      </c>
      <c r="F57" s="447" t="s">
        <v>14</v>
      </c>
      <c r="G57" s="447" t="s">
        <v>14</v>
      </c>
      <c r="H57" s="447" t="s">
        <v>14</v>
      </c>
      <c r="I57" s="446" t="s">
        <v>14</v>
      </c>
      <c r="J57" s="448" t="s">
        <v>14</v>
      </c>
      <c r="K57" s="449">
        <v>0.02</v>
      </c>
      <c r="L57" s="449">
        <v>6.0000000000000001E-3</v>
      </c>
      <c r="M57" s="449">
        <v>5.28E-3</v>
      </c>
      <c r="N57" s="449">
        <v>8.1099999999999992E-3</v>
      </c>
      <c r="O57" s="450" t="s">
        <v>14</v>
      </c>
      <c r="P57" s="450" t="s">
        <v>14</v>
      </c>
      <c r="Q57" s="451">
        <v>3.1879999999999999E-2</v>
      </c>
      <c r="R57" s="452"/>
      <c r="S57" s="406" t="s">
        <v>322</v>
      </c>
      <c r="T57" s="436" t="s">
        <v>14</v>
      </c>
      <c r="U57" s="436" t="s">
        <v>14</v>
      </c>
      <c r="V57" s="436" t="s">
        <v>14</v>
      </c>
      <c r="W57" s="436" t="s">
        <v>14</v>
      </c>
      <c r="X57" s="436" t="s">
        <v>14</v>
      </c>
      <c r="Y57" s="436" t="s">
        <v>14</v>
      </c>
      <c r="Z57" s="436" t="s">
        <v>14</v>
      </c>
      <c r="AA57" s="436" t="s">
        <v>14</v>
      </c>
      <c r="AB57" s="436" t="s">
        <v>14</v>
      </c>
      <c r="AC57" s="436">
        <f t="shared" ref="AC57" si="18">($Q57/K57)-1</f>
        <v>0.59399999999999986</v>
      </c>
      <c r="AD57" s="436">
        <f t="shared" si="16"/>
        <v>4.3133333333333326</v>
      </c>
      <c r="AE57" s="436">
        <f t="shared" si="16"/>
        <v>5.0378787878787881</v>
      </c>
      <c r="AF57" s="436">
        <f t="shared" si="16"/>
        <v>2.9309494451294702</v>
      </c>
      <c r="AG57" s="436" t="s">
        <v>14</v>
      </c>
      <c r="AH57" s="453" t="s">
        <v>14</v>
      </c>
    </row>
    <row r="58" spans="1:34" x14ac:dyDescent="0.2">
      <c r="A58" s="400" t="s">
        <v>323</v>
      </c>
      <c r="B58" s="447" t="s">
        <v>14</v>
      </c>
      <c r="C58" s="447" t="s">
        <v>14</v>
      </c>
      <c r="D58" s="447" t="s">
        <v>14</v>
      </c>
      <c r="E58" s="447" t="s">
        <v>14</v>
      </c>
      <c r="F58" s="447" t="s">
        <v>14</v>
      </c>
      <c r="G58" s="447" t="s">
        <v>14</v>
      </c>
      <c r="H58" s="447" t="s">
        <v>14</v>
      </c>
      <c r="I58" s="446">
        <v>5.0999999999999997E-2</v>
      </c>
      <c r="J58" s="448">
        <v>1.6E-2</v>
      </c>
      <c r="K58" s="446" t="s">
        <v>14</v>
      </c>
      <c r="L58" s="446">
        <v>1.4E-2</v>
      </c>
      <c r="M58" s="446" t="s">
        <v>14</v>
      </c>
      <c r="N58" s="446" t="s">
        <v>14</v>
      </c>
      <c r="O58" s="447" t="s">
        <v>14</v>
      </c>
      <c r="P58" s="447" t="s">
        <v>14</v>
      </c>
      <c r="Q58" s="456" t="s">
        <v>14</v>
      </c>
      <c r="R58" s="457"/>
      <c r="S58" s="400" t="s">
        <v>323</v>
      </c>
      <c r="T58" s="436" t="s">
        <v>14</v>
      </c>
      <c r="U58" s="436" t="s">
        <v>14</v>
      </c>
      <c r="V58" s="436" t="s">
        <v>14</v>
      </c>
      <c r="W58" s="436" t="s">
        <v>14</v>
      </c>
      <c r="X58" s="436" t="s">
        <v>14</v>
      </c>
      <c r="Y58" s="436" t="s">
        <v>14</v>
      </c>
      <c r="Z58" s="436" t="s">
        <v>14</v>
      </c>
      <c r="AA58" s="436" t="s">
        <v>14</v>
      </c>
      <c r="AB58" s="436" t="s">
        <v>14</v>
      </c>
      <c r="AC58" s="436" t="s">
        <v>14</v>
      </c>
      <c r="AD58" s="436" t="s">
        <v>14</v>
      </c>
      <c r="AE58" s="436" t="s">
        <v>14</v>
      </c>
      <c r="AF58" s="436" t="s">
        <v>14</v>
      </c>
      <c r="AG58" s="436" t="s">
        <v>14</v>
      </c>
      <c r="AH58" s="453" t="s">
        <v>14</v>
      </c>
    </row>
    <row r="59" spans="1:34" x14ac:dyDescent="0.2">
      <c r="A59" s="400" t="s">
        <v>324</v>
      </c>
      <c r="B59" s="447" t="s">
        <v>14</v>
      </c>
      <c r="C59" s="447" t="s">
        <v>14</v>
      </c>
      <c r="D59" s="447" t="s">
        <v>14</v>
      </c>
      <c r="E59" s="447" t="s">
        <v>14</v>
      </c>
      <c r="F59" s="447" t="s">
        <v>14</v>
      </c>
      <c r="G59" s="447" t="s">
        <v>14</v>
      </c>
      <c r="H59" s="447" t="s">
        <v>14</v>
      </c>
      <c r="I59" s="446">
        <v>0.01</v>
      </c>
      <c r="J59" s="448" t="s">
        <v>14</v>
      </c>
      <c r="K59" s="446" t="s">
        <v>14</v>
      </c>
      <c r="L59" s="446" t="s">
        <v>14</v>
      </c>
      <c r="M59" s="446">
        <v>5.9380000000000002E-2</v>
      </c>
      <c r="N59" s="446" t="s">
        <v>14</v>
      </c>
      <c r="O59" s="447">
        <v>1.2036E-2</v>
      </c>
      <c r="P59" s="447" t="s">
        <v>14</v>
      </c>
      <c r="Q59" s="456" t="s">
        <v>14</v>
      </c>
      <c r="R59" s="457"/>
      <c r="S59" s="400" t="s">
        <v>324</v>
      </c>
      <c r="T59" s="436" t="s">
        <v>14</v>
      </c>
      <c r="U59" s="436" t="s">
        <v>14</v>
      </c>
      <c r="V59" s="436" t="s">
        <v>14</v>
      </c>
      <c r="W59" s="436" t="s">
        <v>14</v>
      </c>
      <c r="X59" s="436" t="s">
        <v>14</v>
      </c>
      <c r="Y59" s="436" t="s">
        <v>14</v>
      </c>
      <c r="Z59" s="436" t="s">
        <v>14</v>
      </c>
      <c r="AA59" s="436" t="s">
        <v>14</v>
      </c>
      <c r="AB59" s="436" t="s">
        <v>14</v>
      </c>
      <c r="AC59" s="436" t="s">
        <v>14</v>
      </c>
      <c r="AD59" s="436" t="s">
        <v>14</v>
      </c>
      <c r="AE59" s="436" t="s">
        <v>14</v>
      </c>
      <c r="AF59" s="436" t="s">
        <v>14</v>
      </c>
      <c r="AG59" s="436" t="s">
        <v>14</v>
      </c>
      <c r="AH59" s="453" t="s">
        <v>14</v>
      </c>
    </row>
    <row r="60" spans="1:34" s="8" customFormat="1" ht="3.75" customHeight="1" x14ac:dyDescent="0.2">
      <c r="A60" s="348"/>
      <c r="B60" s="438"/>
      <c r="C60" s="438"/>
      <c r="D60" s="438"/>
      <c r="E60" s="439"/>
      <c r="F60" s="439"/>
      <c r="G60" s="439"/>
      <c r="H60" s="439"/>
      <c r="I60" s="438"/>
      <c r="J60" s="458"/>
      <c r="K60" s="459"/>
      <c r="L60" s="459"/>
      <c r="M60" s="459"/>
      <c r="N60" s="459"/>
      <c r="O60" s="460"/>
      <c r="P60" s="460"/>
      <c r="Q60" s="461"/>
      <c r="R60" s="457"/>
      <c r="S60" s="348"/>
      <c r="T60" s="462"/>
      <c r="U60" s="462"/>
      <c r="V60" s="462"/>
      <c r="W60" s="462"/>
      <c r="X60" s="462"/>
      <c r="Y60" s="462"/>
      <c r="Z60" s="462"/>
      <c r="AA60" s="462"/>
      <c r="AB60" s="462"/>
      <c r="AC60" s="462"/>
      <c r="AD60" s="462"/>
      <c r="AE60" s="462"/>
      <c r="AF60" s="442"/>
      <c r="AG60" s="442"/>
      <c r="AH60" s="442"/>
    </row>
    <row r="61" spans="1:34" x14ac:dyDescent="0.2">
      <c r="A61" s="780" t="s">
        <v>194</v>
      </c>
      <c r="B61" s="805">
        <v>0.72</v>
      </c>
      <c r="C61" s="805">
        <v>0.96</v>
      </c>
      <c r="D61" s="805">
        <v>1.2297</v>
      </c>
      <c r="E61" s="805">
        <v>1.9540999999999999</v>
      </c>
      <c r="F61" s="806">
        <v>1.09723033333667</v>
      </c>
      <c r="G61" s="806" t="s">
        <v>14</v>
      </c>
      <c r="H61" s="806">
        <v>0.85419999999999996</v>
      </c>
      <c r="I61" s="807">
        <v>1.51</v>
      </c>
      <c r="J61" s="807">
        <v>1.57</v>
      </c>
      <c r="K61" s="807">
        <v>1.17621706737537</v>
      </c>
      <c r="L61" s="807">
        <v>0.93</v>
      </c>
      <c r="M61" s="807">
        <v>1.63032</v>
      </c>
      <c r="N61" s="808">
        <v>2.0921593186930099</v>
      </c>
      <c r="O61" s="808">
        <v>0.35833432033113205</v>
      </c>
      <c r="P61" s="808">
        <v>0.22865473857056301</v>
      </c>
      <c r="Q61" s="809">
        <v>0.23889062205143299</v>
      </c>
      <c r="R61" s="435"/>
      <c r="S61" s="780" t="s">
        <v>194</v>
      </c>
      <c r="T61" s="846">
        <f>($Q61/B61)-1</f>
        <v>-0.66820746937300979</v>
      </c>
      <c r="U61" s="846">
        <f t="shared" ref="U61:AH61" si="19">($Q61/C61)-1</f>
        <v>-0.75115560202975729</v>
      </c>
      <c r="V61" s="846">
        <f t="shared" si="19"/>
        <v>-0.80573259977926892</v>
      </c>
      <c r="W61" s="846">
        <f t="shared" si="19"/>
        <v>-0.87774902919429254</v>
      </c>
      <c r="X61" s="846">
        <f t="shared" si="19"/>
        <v>-0.78227851090757927</v>
      </c>
      <c r="Y61" s="846" t="s">
        <v>14</v>
      </c>
      <c r="Z61" s="846">
        <f t="shared" si="19"/>
        <v>-0.72033408797537701</v>
      </c>
      <c r="AA61" s="846">
        <f t="shared" si="19"/>
        <v>-0.84179429003216355</v>
      </c>
      <c r="AB61" s="846">
        <f t="shared" si="19"/>
        <v>-0.84784036812010632</v>
      </c>
      <c r="AC61" s="846">
        <f t="shared" si="19"/>
        <v>-0.79689920451120688</v>
      </c>
      <c r="AD61" s="846">
        <f t="shared" si="19"/>
        <v>-0.74312836338555588</v>
      </c>
      <c r="AE61" s="846">
        <f t="shared" si="19"/>
        <v>-0.85347010277035618</v>
      </c>
      <c r="AF61" s="846">
        <f t="shared" si="19"/>
        <v>-0.88581623783762797</v>
      </c>
      <c r="AG61" s="846">
        <f t="shared" si="19"/>
        <v>-0.33333033288389091</v>
      </c>
      <c r="AH61" s="846">
        <f t="shared" si="19"/>
        <v>4.4765673980166287E-2</v>
      </c>
    </row>
    <row r="62" spans="1:34" s="8" customFormat="1" ht="6" customHeight="1" x14ac:dyDescent="0.2">
      <c r="A62" s="348"/>
      <c r="B62" s="438"/>
      <c r="C62" s="43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O62" s="439"/>
      <c r="P62" s="439"/>
      <c r="Q62" s="440"/>
      <c r="R62" s="441"/>
      <c r="S62" s="348"/>
      <c r="T62" s="46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462"/>
      <c r="AF62" s="442"/>
      <c r="AG62" s="442"/>
      <c r="AH62" s="443"/>
    </row>
    <row r="63" spans="1:34" ht="15" x14ac:dyDescent="0.25">
      <c r="A63" s="385" t="s">
        <v>55</v>
      </c>
      <c r="B63" s="430">
        <v>0.33</v>
      </c>
      <c r="C63" s="430">
        <v>0.27</v>
      </c>
      <c r="D63" s="430">
        <v>0.1182</v>
      </c>
      <c r="E63" s="430">
        <v>8.9499999999999996E-2</v>
      </c>
      <c r="F63" s="431">
        <v>0.17312233397152998</v>
      </c>
      <c r="G63" s="431" t="s">
        <v>14</v>
      </c>
      <c r="H63" s="431">
        <v>0.33750000000000002</v>
      </c>
      <c r="I63" s="432">
        <v>0.06</v>
      </c>
      <c r="J63" s="432">
        <v>0.28399999999999997</v>
      </c>
      <c r="K63" s="432">
        <v>0.168874339345466</v>
      </c>
      <c r="L63" s="432">
        <v>0.12</v>
      </c>
      <c r="M63" s="432">
        <v>0.29720999999999997</v>
      </c>
      <c r="N63" s="433">
        <v>0.13383261724201301</v>
      </c>
      <c r="O63" s="433">
        <v>0.36464546351456051</v>
      </c>
      <c r="P63" s="433">
        <v>0.25671203899383543</v>
      </c>
      <c r="Q63" s="434">
        <v>1.0971511545181274</v>
      </c>
      <c r="R63" s="435"/>
      <c r="S63" s="385" t="s">
        <v>55</v>
      </c>
      <c r="T63" s="436">
        <f>($Q63/B63)-1</f>
        <v>2.3247004682367494</v>
      </c>
      <c r="U63" s="436">
        <f t="shared" ref="U63:AH63" si="20">($Q63/C63)-1</f>
        <v>3.0635227945115826</v>
      </c>
      <c r="V63" s="436">
        <f t="shared" si="20"/>
        <v>8.282158667666053</v>
      </c>
      <c r="W63" s="436">
        <f t="shared" si="20"/>
        <v>11.258672117520977</v>
      </c>
      <c r="X63" s="436">
        <f t="shared" si="20"/>
        <v>5.3374327814836082</v>
      </c>
      <c r="Y63" s="436" t="s">
        <v>14</v>
      </c>
      <c r="Z63" s="436">
        <f t="shared" si="20"/>
        <v>2.2508182356092661</v>
      </c>
      <c r="AA63" s="436">
        <f t="shared" si="20"/>
        <v>17.285852575302123</v>
      </c>
      <c r="AB63" s="436">
        <f t="shared" si="20"/>
        <v>2.8632082905567868</v>
      </c>
      <c r="AC63" s="436">
        <f t="shared" si="20"/>
        <v>5.4968494252622166</v>
      </c>
      <c r="AD63" s="436">
        <f t="shared" si="20"/>
        <v>8.1429262876510613</v>
      </c>
      <c r="AE63" s="436">
        <f t="shared" si="20"/>
        <v>2.6915014788133895</v>
      </c>
      <c r="AF63" s="436">
        <f t="shared" si="20"/>
        <v>7.1979354295531746</v>
      </c>
      <c r="AG63" s="436">
        <f t="shared" si="20"/>
        <v>2.008816135935056</v>
      </c>
      <c r="AH63" s="437">
        <f t="shared" si="20"/>
        <v>3.273859374956988</v>
      </c>
    </row>
    <row r="64" spans="1:34" s="8" customFormat="1" ht="6" customHeight="1" x14ac:dyDescent="0.2">
      <c r="A64" s="348"/>
      <c r="B64" s="438"/>
      <c r="C64" s="438"/>
      <c r="D64" s="438"/>
      <c r="E64" s="438"/>
      <c r="F64" s="438"/>
      <c r="G64" s="438"/>
      <c r="H64" s="438"/>
      <c r="I64" s="438"/>
      <c r="J64" s="438"/>
      <c r="K64" s="438"/>
      <c r="L64" s="438"/>
      <c r="M64" s="438"/>
      <c r="N64" s="438"/>
      <c r="O64" s="439"/>
      <c r="P64" s="439"/>
      <c r="Q64" s="440"/>
      <c r="R64" s="441"/>
      <c r="S64" s="348"/>
      <c r="T64" s="462"/>
      <c r="U64" s="462"/>
      <c r="V64" s="462"/>
      <c r="W64" s="462"/>
      <c r="X64" s="462"/>
      <c r="Y64" s="462"/>
      <c r="Z64" s="462"/>
      <c r="AA64" s="462"/>
      <c r="AB64" s="462"/>
      <c r="AC64" s="462"/>
      <c r="AD64" s="462"/>
      <c r="AE64" s="462"/>
      <c r="AF64" s="442"/>
      <c r="AG64" s="442"/>
      <c r="AH64" s="443"/>
    </row>
    <row r="65" spans="1:34" ht="15" x14ac:dyDescent="0.25">
      <c r="A65" s="385" t="s">
        <v>56</v>
      </c>
      <c r="B65" s="430">
        <v>10.6</v>
      </c>
      <c r="C65" s="430">
        <v>9.35</v>
      </c>
      <c r="D65" s="430">
        <v>10.859200000000001</v>
      </c>
      <c r="E65" s="430">
        <v>12.8437</v>
      </c>
      <c r="F65" s="431">
        <v>14.433015403618301</v>
      </c>
      <c r="G65" s="431" t="s">
        <v>14</v>
      </c>
      <c r="H65" s="431">
        <v>11.609</v>
      </c>
      <c r="I65" s="432">
        <v>11.7</v>
      </c>
      <c r="J65" s="432">
        <v>12.629</v>
      </c>
      <c r="K65" s="432">
        <v>17</v>
      </c>
      <c r="L65" s="432">
        <v>14.33</v>
      </c>
      <c r="M65" s="432">
        <v>16.585329999999999</v>
      </c>
      <c r="N65" s="433">
        <v>14.758261752521999</v>
      </c>
      <c r="O65" s="433">
        <v>18.229984869230272</v>
      </c>
      <c r="P65" s="433">
        <v>14.313768809806556</v>
      </c>
      <c r="Q65" s="434">
        <v>13.950840181984008</v>
      </c>
      <c r="R65" s="435"/>
      <c r="S65" s="385" t="s">
        <v>56</v>
      </c>
      <c r="T65" s="436">
        <f>($Q65/B65)-1</f>
        <v>0.3161169983003782</v>
      </c>
      <c r="U65" s="436">
        <f t="shared" ref="U65:AH65" si="21">($Q65/C65)-1</f>
        <v>0.4920684686613912</v>
      </c>
      <c r="V65" s="436">
        <f t="shared" si="21"/>
        <v>0.28470238894062239</v>
      </c>
      <c r="W65" s="436">
        <f t="shared" si="21"/>
        <v>8.6201031010067819E-2</v>
      </c>
      <c r="X65" s="436">
        <f t="shared" si="21"/>
        <v>-3.3407795124601125E-2</v>
      </c>
      <c r="Y65" s="436" t="s">
        <v>14</v>
      </c>
      <c r="Z65" s="436">
        <f t="shared" si="21"/>
        <v>0.20172626255353676</v>
      </c>
      <c r="AA65" s="436">
        <f t="shared" si="21"/>
        <v>0.19237950273367588</v>
      </c>
      <c r="AB65" s="436">
        <f t="shared" si="21"/>
        <v>0.10466705059656412</v>
      </c>
      <c r="AC65" s="436">
        <f t="shared" si="21"/>
        <v>-0.17936234223623482</v>
      </c>
      <c r="AD65" s="436">
        <f t="shared" si="21"/>
        <v>-2.6459163853174594E-2</v>
      </c>
      <c r="AE65" s="436">
        <f t="shared" si="21"/>
        <v>-0.1588445824120468</v>
      </c>
      <c r="AF65" s="436">
        <f t="shared" si="21"/>
        <v>-5.4709801471031216E-2</v>
      </c>
      <c r="AG65" s="436">
        <f t="shared" si="21"/>
        <v>-0.23473111568341876</v>
      </c>
      <c r="AH65" s="437">
        <f t="shared" si="21"/>
        <v>-2.5355210961204078E-2</v>
      </c>
    </row>
    <row r="66" spans="1:34" s="8" customFormat="1" ht="6" customHeight="1" x14ac:dyDescent="0.2">
      <c r="A66" s="348"/>
      <c r="B66" s="438"/>
      <c r="C66" s="438"/>
      <c r="D66" s="438"/>
      <c r="E66" s="438"/>
      <c r="F66" s="438"/>
      <c r="G66" s="438"/>
      <c r="H66" s="438"/>
      <c r="I66" s="438"/>
      <c r="J66" s="438"/>
      <c r="K66" s="438"/>
      <c r="L66" s="438"/>
      <c r="M66" s="438"/>
      <c r="N66" s="438"/>
      <c r="O66" s="439"/>
      <c r="P66" s="439"/>
      <c r="Q66" s="440"/>
      <c r="R66" s="441"/>
      <c r="S66" s="348"/>
      <c r="T66" s="466"/>
      <c r="U66" s="466"/>
      <c r="V66" s="466"/>
      <c r="W66" s="466"/>
      <c r="X66" s="466"/>
      <c r="Y66" s="466"/>
      <c r="Z66" s="466"/>
      <c r="AA66" s="466"/>
      <c r="AB66" s="466"/>
      <c r="AC66" s="466"/>
      <c r="AD66" s="466"/>
      <c r="AE66" s="466"/>
      <c r="AF66" s="442"/>
      <c r="AG66" s="442"/>
      <c r="AH66" s="443"/>
    </row>
    <row r="67" spans="1:34" ht="15" x14ac:dyDescent="0.25">
      <c r="A67" s="385" t="s">
        <v>61</v>
      </c>
      <c r="B67" s="430" t="s">
        <v>14</v>
      </c>
      <c r="C67" s="430" t="s">
        <v>14</v>
      </c>
      <c r="D67" s="430" t="s">
        <v>14</v>
      </c>
      <c r="E67" s="430" t="s">
        <v>14</v>
      </c>
      <c r="F67" s="430" t="s">
        <v>14</v>
      </c>
      <c r="G67" s="430" t="s">
        <v>14</v>
      </c>
      <c r="H67" s="430" t="s">
        <v>14</v>
      </c>
      <c r="I67" s="430" t="s">
        <v>14</v>
      </c>
      <c r="J67" s="430" t="s">
        <v>14</v>
      </c>
      <c r="K67" s="467">
        <v>1.4E-2</v>
      </c>
      <c r="L67" s="467">
        <v>0.18</v>
      </c>
      <c r="M67" s="467">
        <v>0.2442</v>
      </c>
      <c r="N67" s="468">
        <v>0.35103783316128101</v>
      </c>
      <c r="O67" s="433">
        <v>0.22456421073499352</v>
      </c>
      <c r="P67" s="433">
        <v>0.68908698654174805</v>
      </c>
      <c r="Q67" s="434">
        <v>0.11751578903198243</v>
      </c>
      <c r="R67" s="469"/>
      <c r="S67" s="385" t="s">
        <v>61</v>
      </c>
      <c r="T67" s="436" t="s">
        <v>14</v>
      </c>
      <c r="U67" s="436" t="s">
        <v>14</v>
      </c>
      <c r="V67" s="436" t="s">
        <v>14</v>
      </c>
      <c r="W67" s="436" t="s">
        <v>14</v>
      </c>
      <c r="X67" s="436" t="s">
        <v>14</v>
      </c>
      <c r="Y67" s="436" t="s">
        <v>14</v>
      </c>
      <c r="Z67" s="436" t="s">
        <v>14</v>
      </c>
      <c r="AA67" s="436" t="s">
        <v>14</v>
      </c>
      <c r="AB67" s="436" t="s">
        <v>14</v>
      </c>
      <c r="AC67" s="436">
        <f>($Q67/K67)-1</f>
        <v>7.393984930855888</v>
      </c>
      <c r="AD67" s="436">
        <f t="shared" ref="AD67:AH67" si="22">($Q67/L67)-1</f>
        <v>-0.34713450537787538</v>
      </c>
      <c r="AE67" s="436">
        <f t="shared" si="22"/>
        <v>-0.51877236268639471</v>
      </c>
      <c r="AF67" s="436">
        <f t="shared" si="22"/>
        <v>-0.66523326567483987</v>
      </c>
      <c r="AG67" s="436">
        <f t="shared" si="22"/>
        <v>-0.47669404377769753</v>
      </c>
      <c r="AH67" s="437">
        <f t="shared" si="22"/>
        <v>-0.82946160451854245</v>
      </c>
    </row>
    <row r="68" spans="1:34" s="8" customFormat="1" ht="6" customHeight="1" x14ac:dyDescent="0.2">
      <c r="A68" s="348"/>
      <c r="B68" s="438"/>
      <c r="C68" s="438"/>
      <c r="D68" s="438"/>
      <c r="E68" s="438"/>
      <c r="F68" s="438"/>
      <c r="G68" s="438"/>
      <c r="H68" s="438"/>
      <c r="I68" s="438"/>
      <c r="J68" s="438"/>
      <c r="K68" s="438"/>
      <c r="L68" s="438"/>
      <c r="M68" s="438"/>
      <c r="N68" s="438"/>
      <c r="O68" s="439"/>
      <c r="P68" s="439"/>
      <c r="Q68" s="440"/>
      <c r="R68" s="441"/>
      <c r="S68" s="348"/>
      <c r="T68" s="466"/>
      <c r="U68" s="466"/>
      <c r="V68" s="466"/>
      <c r="W68" s="466"/>
      <c r="X68" s="466"/>
      <c r="Y68" s="466"/>
      <c r="Z68" s="466"/>
      <c r="AA68" s="466"/>
      <c r="AB68" s="466"/>
      <c r="AC68" s="466"/>
      <c r="AD68" s="466"/>
      <c r="AE68" s="466"/>
      <c r="AF68" s="442"/>
      <c r="AG68" s="442"/>
      <c r="AH68" s="443"/>
    </row>
    <row r="69" spans="1:34" ht="15" x14ac:dyDescent="0.25">
      <c r="A69" s="385" t="s">
        <v>325</v>
      </c>
      <c r="B69" s="430">
        <v>0.51</v>
      </c>
      <c r="C69" s="430">
        <v>0.41</v>
      </c>
      <c r="D69" s="430">
        <v>0.29480000000000001</v>
      </c>
      <c r="E69" s="430">
        <v>0.3014</v>
      </c>
      <c r="F69" s="432">
        <v>0.28247497607762601</v>
      </c>
      <c r="G69" s="432" t="s">
        <v>14</v>
      </c>
      <c r="H69" s="432">
        <v>0.1273</v>
      </c>
      <c r="I69" s="432" t="s">
        <v>14</v>
      </c>
      <c r="J69" s="432" t="s">
        <v>14</v>
      </c>
      <c r="K69" s="432" t="s">
        <v>14</v>
      </c>
      <c r="L69" s="432" t="s">
        <v>14</v>
      </c>
      <c r="M69" s="432" t="s">
        <v>14</v>
      </c>
      <c r="N69" s="432" t="s">
        <v>14</v>
      </c>
      <c r="O69" s="433" t="s">
        <v>14</v>
      </c>
      <c r="P69" s="433" t="s">
        <v>14</v>
      </c>
      <c r="Q69" s="434" t="s">
        <v>14</v>
      </c>
      <c r="R69" s="470"/>
      <c r="S69" s="385" t="s">
        <v>325</v>
      </c>
      <c r="T69" s="436" t="s">
        <v>14</v>
      </c>
      <c r="U69" s="436" t="s">
        <v>14</v>
      </c>
      <c r="V69" s="436" t="s">
        <v>14</v>
      </c>
      <c r="W69" s="436" t="s">
        <v>14</v>
      </c>
      <c r="X69" s="436" t="s">
        <v>14</v>
      </c>
      <c r="Y69" s="436" t="s">
        <v>14</v>
      </c>
      <c r="Z69" s="436" t="s">
        <v>14</v>
      </c>
      <c r="AA69" s="436" t="s">
        <v>14</v>
      </c>
      <c r="AB69" s="436" t="s">
        <v>14</v>
      </c>
      <c r="AC69" s="436" t="s">
        <v>14</v>
      </c>
      <c r="AD69" s="436" t="s">
        <v>14</v>
      </c>
      <c r="AE69" s="436" t="s">
        <v>14</v>
      </c>
      <c r="AF69" s="436" t="s">
        <v>14</v>
      </c>
      <c r="AG69" s="393" t="s">
        <v>14</v>
      </c>
      <c r="AH69" s="437" t="s">
        <v>14</v>
      </c>
    </row>
    <row r="70" spans="1:34" s="8" customFormat="1" ht="6" customHeight="1" x14ac:dyDescent="0.2">
      <c r="A70" s="348"/>
      <c r="B70" s="438"/>
      <c r="C70" s="438"/>
      <c r="D70" s="438"/>
      <c r="E70" s="438"/>
      <c r="F70" s="438"/>
      <c r="G70" s="438"/>
      <c r="H70" s="438"/>
      <c r="I70" s="438"/>
      <c r="J70" s="438"/>
      <c r="K70" s="438"/>
      <c r="L70" s="438"/>
      <c r="M70" s="438"/>
      <c r="N70" s="438"/>
      <c r="O70" s="439"/>
      <c r="P70" s="439"/>
      <c r="Q70" s="440"/>
      <c r="R70" s="441"/>
      <c r="S70" s="348"/>
      <c r="T70" s="466"/>
      <c r="U70" s="466"/>
      <c r="V70" s="466"/>
      <c r="W70" s="466"/>
      <c r="X70" s="466"/>
      <c r="Y70" s="466"/>
      <c r="Z70" s="466"/>
      <c r="AA70" s="466"/>
      <c r="AB70" s="466"/>
      <c r="AC70" s="466"/>
      <c r="AD70" s="466"/>
      <c r="AE70" s="466"/>
      <c r="AF70" s="442"/>
      <c r="AG70" s="442"/>
      <c r="AH70" s="443"/>
    </row>
    <row r="71" spans="1:34" ht="15" x14ac:dyDescent="0.25">
      <c r="A71" s="385" t="s">
        <v>58</v>
      </c>
      <c r="B71" s="430" t="s">
        <v>328</v>
      </c>
      <c r="C71" s="430">
        <v>3.77</v>
      </c>
      <c r="D71" s="430">
        <v>5.0599999999999996</v>
      </c>
      <c r="E71" s="430">
        <v>3.0336999999999996</v>
      </c>
      <c r="F71" s="432">
        <v>3.7083546088939801</v>
      </c>
      <c r="G71" s="432" t="s">
        <v>14</v>
      </c>
      <c r="H71" s="432">
        <v>2.8203999999999998</v>
      </c>
      <c r="I71" s="432">
        <v>2.2799999999999998</v>
      </c>
      <c r="J71" s="432">
        <v>4.0279999999999996</v>
      </c>
      <c r="K71" s="432">
        <v>1.8166027144047101</v>
      </c>
      <c r="L71" s="432">
        <v>2.09</v>
      </c>
      <c r="M71" s="432">
        <v>2.5218699999999998</v>
      </c>
      <c r="N71" s="433">
        <v>2.0181553863573298</v>
      </c>
      <c r="O71" s="433">
        <v>3.4051553864642878</v>
      </c>
      <c r="P71" s="433">
        <v>2.270843096382916</v>
      </c>
      <c r="Q71" s="434">
        <v>0.35366583518683908</v>
      </c>
      <c r="R71" s="435"/>
      <c r="S71" s="385" t="s">
        <v>58</v>
      </c>
      <c r="T71" s="436" t="s">
        <v>14</v>
      </c>
      <c r="U71" s="436">
        <f>($Q71/C71)-1</f>
        <v>-0.9061894336374432</v>
      </c>
      <c r="V71" s="436">
        <f t="shared" ref="V71:AH71" si="23">($Q71/D71)-1</f>
        <v>-0.93010556616860884</v>
      </c>
      <c r="W71" s="436">
        <f t="shared" si="23"/>
        <v>-0.88342095949275168</v>
      </c>
      <c r="X71" s="436">
        <f t="shared" si="23"/>
        <v>-0.90462998486212187</v>
      </c>
      <c r="Y71" s="436" t="s">
        <v>14</v>
      </c>
      <c r="Z71" s="436">
        <f t="shared" si="23"/>
        <v>-0.87460436988127954</v>
      </c>
      <c r="AA71" s="436">
        <f t="shared" si="23"/>
        <v>-0.84488340561980735</v>
      </c>
      <c r="AB71" s="436">
        <f t="shared" si="23"/>
        <v>-0.91219815412441929</v>
      </c>
      <c r="AC71" s="436">
        <f t="shared" si="23"/>
        <v>-0.80531470509074232</v>
      </c>
      <c r="AD71" s="436">
        <f t="shared" si="23"/>
        <v>-0.83078189703978989</v>
      </c>
      <c r="AE71" s="436">
        <f t="shared" si="23"/>
        <v>-0.85976048123541693</v>
      </c>
      <c r="AF71" s="436">
        <f t="shared" si="23"/>
        <v>-0.82475787663447053</v>
      </c>
      <c r="AG71" s="436">
        <f t="shared" si="23"/>
        <v>-0.89613812145175997</v>
      </c>
      <c r="AH71" s="437">
        <f t="shared" si="23"/>
        <v>-0.84425791647596826</v>
      </c>
    </row>
    <row r="72" spans="1:34" s="8" customFormat="1" ht="6" customHeight="1" x14ac:dyDescent="0.2">
      <c r="A72" s="348"/>
      <c r="B72" s="438"/>
      <c r="C72" s="438"/>
      <c r="D72" s="438"/>
      <c r="E72" s="439"/>
      <c r="F72" s="439"/>
      <c r="G72" s="439"/>
      <c r="H72" s="439"/>
      <c r="I72" s="438"/>
      <c r="J72" s="439"/>
      <c r="K72" s="439"/>
      <c r="L72" s="439"/>
      <c r="M72" s="439"/>
      <c r="N72" s="439"/>
      <c r="O72" s="439"/>
      <c r="P72" s="439"/>
      <c r="Q72" s="440"/>
      <c r="R72" s="471"/>
      <c r="S72" s="348"/>
      <c r="T72" s="466"/>
      <c r="U72" s="466"/>
      <c r="V72" s="466"/>
      <c r="W72" s="466"/>
      <c r="X72" s="466"/>
      <c r="Y72" s="466"/>
      <c r="Z72" s="466"/>
      <c r="AA72" s="466"/>
      <c r="AB72" s="466"/>
      <c r="AC72" s="466"/>
      <c r="AD72" s="466"/>
      <c r="AE72" s="466"/>
      <c r="AF72" s="442"/>
      <c r="AG72" s="442"/>
      <c r="AH72" s="443"/>
    </row>
    <row r="73" spans="1:34" ht="13.5" x14ac:dyDescent="0.2">
      <c r="A73" s="780" t="s">
        <v>62</v>
      </c>
      <c r="B73" s="810">
        <v>363.74</v>
      </c>
      <c r="C73" s="810">
        <v>328.89</v>
      </c>
      <c r="D73" s="810">
        <v>242.1233</v>
      </c>
      <c r="E73" s="810">
        <v>448.78</v>
      </c>
      <c r="F73" s="811">
        <v>448.39886271776203</v>
      </c>
      <c r="G73" s="811" t="s">
        <v>14</v>
      </c>
      <c r="H73" s="811">
        <v>491.93200000000002</v>
      </c>
      <c r="I73" s="812">
        <v>341.3</v>
      </c>
      <c r="J73" s="812">
        <f>J45+J47+J61+J63+J65+J71</f>
        <v>237.89399999999998</v>
      </c>
      <c r="K73" s="813">
        <v>169.06045210448599</v>
      </c>
      <c r="L73" s="814">
        <v>136.28</v>
      </c>
      <c r="M73" s="814">
        <v>132.09987000000001</v>
      </c>
      <c r="N73" s="814">
        <v>118.239150832296</v>
      </c>
      <c r="O73" s="814">
        <v>121.43432513521633</v>
      </c>
      <c r="P73" s="814">
        <v>121.64737711523193</v>
      </c>
      <c r="Q73" s="815">
        <v>106.96827708788962</v>
      </c>
      <c r="R73" s="473"/>
      <c r="S73" s="780" t="s">
        <v>62</v>
      </c>
      <c r="T73" s="847">
        <f>($Q73/B73)-1</f>
        <v>-0.70592105050890852</v>
      </c>
      <c r="U73" s="847">
        <f t="shared" ref="U73:AH73" si="24">($Q73/C73)-1</f>
        <v>-0.67475971574724181</v>
      </c>
      <c r="V73" s="847">
        <f t="shared" si="24"/>
        <v>-0.5582074212275745</v>
      </c>
      <c r="W73" s="847">
        <f t="shared" si="24"/>
        <v>-0.76164651480037071</v>
      </c>
      <c r="X73" s="847">
        <f t="shared" si="24"/>
        <v>-0.7614439152687611</v>
      </c>
      <c r="Y73" s="847" t="s">
        <v>14</v>
      </c>
      <c r="Z73" s="847">
        <f t="shared" si="24"/>
        <v>-0.78255474925825186</v>
      </c>
      <c r="AA73" s="847">
        <f t="shared" si="24"/>
        <v>-0.68658576886056366</v>
      </c>
      <c r="AB73" s="847">
        <f t="shared" si="24"/>
        <v>-0.55035319475106714</v>
      </c>
      <c r="AC73" s="847">
        <f t="shared" si="24"/>
        <v>-0.3672779425564352</v>
      </c>
      <c r="AD73" s="847">
        <f t="shared" si="24"/>
        <v>-0.21508455321478126</v>
      </c>
      <c r="AE73" s="847">
        <f t="shared" si="24"/>
        <v>-0.19024691630741486</v>
      </c>
      <c r="AF73" s="847">
        <f t="shared" si="24"/>
        <v>-9.5322688509429376E-2</v>
      </c>
      <c r="AG73" s="847">
        <f t="shared" si="24"/>
        <v>-0.11912651576248201</v>
      </c>
      <c r="AH73" s="848">
        <f t="shared" si="24"/>
        <v>-0.12066926863073557</v>
      </c>
    </row>
    <row r="74" spans="1:34" s="8" customFormat="1" x14ac:dyDescent="0.2">
      <c r="A74" s="339"/>
      <c r="B74" s="476"/>
      <c r="C74" s="476"/>
      <c r="D74" s="476"/>
      <c r="E74" s="439"/>
      <c r="F74" s="439"/>
      <c r="G74" s="439"/>
      <c r="H74" s="439"/>
      <c r="I74" s="439"/>
      <c r="J74" s="439"/>
      <c r="K74" s="439"/>
      <c r="L74" s="439"/>
      <c r="M74" s="439"/>
      <c r="N74" s="439"/>
      <c r="O74" s="439"/>
      <c r="P74" s="439"/>
      <c r="Q74" s="440"/>
      <c r="R74" s="471"/>
      <c r="S74" s="339"/>
      <c r="T74" s="466"/>
      <c r="U74" s="466"/>
      <c r="V74" s="466"/>
      <c r="W74" s="466"/>
      <c r="X74" s="466"/>
      <c r="Y74" s="466"/>
      <c r="Z74" s="466"/>
      <c r="AA74" s="466"/>
      <c r="AB74" s="466"/>
      <c r="AC74" s="466"/>
      <c r="AD74" s="466"/>
      <c r="AE74" s="466"/>
      <c r="AF74" s="442"/>
      <c r="AG74" s="442"/>
      <c r="AH74" s="443"/>
    </row>
    <row r="75" spans="1:34" x14ac:dyDescent="0.2">
      <c r="A75" s="799" t="s">
        <v>326</v>
      </c>
      <c r="B75" s="800">
        <v>61355</v>
      </c>
      <c r="C75" s="800">
        <v>57999</v>
      </c>
      <c r="D75" s="800">
        <v>51718.1</v>
      </c>
      <c r="E75" s="800">
        <v>51119</v>
      </c>
      <c r="F75" s="800">
        <v>53036</v>
      </c>
      <c r="G75" s="816">
        <v>43447</v>
      </c>
      <c r="H75" s="800">
        <v>48222</v>
      </c>
      <c r="I75" s="800">
        <v>48540.572773256252</v>
      </c>
      <c r="J75" s="800">
        <v>37113.970219339666</v>
      </c>
      <c r="K75" s="802">
        <v>41627.426038561396</v>
      </c>
      <c r="L75" s="802">
        <v>43027</v>
      </c>
      <c r="M75" s="802">
        <v>41855.533380399298</v>
      </c>
      <c r="N75" s="802">
        <v>38842.622357922402</v>
      </c>
      <c r="O75" s="817">
        <v>37963</v>
      </c>
      <c r="P75" s="817">
        <v>34398</v>
      </c>
      <c r="Q75" s="818">
        <v>36074.128217935562</v>
      </c>
      <c r="R75" s="477"/>
      <c r="S75" s="799" t="s">
        <v>326</v>
      </c>
      <c r="T75" s="849">
        <f>($Q75/B75)-1</f>
        <v>-0.41204256836548669</v>
      </c>
      <c r="U75" s="849">
        <f t="shared" ref="U75:AH75" si="25">($Q75/C75)-1</f>
        <v>-0.37802154833815127</v>
      </c>
      <c r="V75" s="849">
        <f t="shared" si="25"/>
        <v>-0.30248543125258731</v>
      </c>
      <c r="W75" s="849">
        <f t="shared" si="25"/>
        <v>-0.29431076081426555</v>
      </c>
      <c r="X75" s="849">
        <f t="shared" si="25"/>
        <v>-0.31981808171929327</v>
      </c>
      <c r="Y75" s="849">
        <f t="shared" si="25"/>
        <v>-0.16969806389542286</v>
      </c>
      <c r="Z75" s="849">
        <f t="shared" si="25"/>
        <v>-0.25191555269512744</v>
      </c>
      <c r="AA75" s="849">
        <f t="shared" si="25"/>
        <v>-0.25682524624408964</v>
      </c>
      <c r="AB75" s="849">
        <f t="shared" si="25"/>
        <v>-2.8017536126120346E-2</v>
      </c>
      <c r="AC75" s="849">
        <f t="shared" si="25"/>
        <v>-0.13340478499635211</v>
      </c>
      <c r="AD75" s="849">
        <f t="shared" si="25"/>
        <v>-0.1615932270914644</v>
      </c>
      <c r="AE75" s="849">
        <f t="shared" si="25"/>
        <v>-0.13812761887227876</v>
      </c>
      <c r="AF75" s="849">
        <f t="shared" si="25"/>
        <v>-7.127464552923457E-2</v>
      </c>
      <c r="AG75" s="849">
        <f t="shared" si="25"/>
        <v>-4.975559840013799E-2</v>
      </c>
      <c r="AH75" s="850">
        <f t="shared" si="25"/>
        <v>4.8727490491760062E-2</v>
      </c>
    </row>
    <row r="76" spans="1:34" x14ac:dyDescent="0.2">
      <c r="A76" s="480"/>
      <c r="B76" s="354"/>
      <c r="C76" s="354"/>
      <c r="D76" s="481"/>
      <c r="E76" s="354"/>
      <c r="F76" s="354"/>
      <c r="G76" s="354"/>
      <c r="H76" s="354"/>
      <c r="R76" s="482"/>
      <c r="S76" s="264"/>
      <c r="T76" s="358"/>
      <c r="U76" s="358"/>
      <c r="V76" s="358"/>
      <c r="W76" s="480"/>
      <c r="X76" s="97"/>
      <c r="Y76" s="97"/>
      <c r="Z76" s="97"/>
      <c r="AA76" s="97"/>
      <c r="AB76" s="97"/>
      <c r="AC76" s="97"/>
      <c r="AD76" s="97"/>
      <c r="AE76" s="97"/>
      <c r="AF76" s="334"/>
    </row>
    <row r="77" spans="1:34" x14ac:dyDescent="0.2">
      <c r="A77" s="264" t="s">
        <v>329</v>
      </c>
      <c r="B77" s="264"/>
      <c r="C77" s="264"/>
      <c r="D77" s="264"/>
      <c r="E77" s="416"/>
      <c r="F77" s="416"/>
      <c r="G77" s="416"/>
      <c r="H77" s="416"/>
      <c r="I77" s="159"/>
      <c r="J77" s="159"/>
      <c r="K77" s="159"/>
      <c r="L77" s="159"/>
      <c r="M77" s="159"/>
      <c r="N77" s="159"/>
      <c r="O77" s="159"/>
      <c r="P77" s="159"/>
      <c r="Q77" s="159"/>
      <c r="R77" s="416"/>
      <c r="S77" s="264"/>
      <c r="T77" s="358"/>
      <c r="U77" s="358"/>
      <c r="V77" s="358"/>
      <c r="W77" s="264"/>
      <c r="X77" s="97"/>
      <c r="Y77" s="97"/>
      <c r="Z77" s="97"/>
      <c r="AA77" s="97"/>
      <c r="AB77" s="97"/>
      <c r="AC77" s="97"/>
      <c r="AD77" s="97"/>
      <c r="AE77" s="97"/>
      <c r="AF77" s="334"/>
    </row>
    <row r="78" spans="1:34" x14ac:dyDescent="0.2">
      <c r="A78" s="97"/>
      <c r="B78" s="97"/>
      <c r="C78" s="97"/>
      <c r="D78" s="97"/>
      <c r="E78" s="97"/>
      <c r="F78" s="97"/>
      <c r="G78" s="97"/>
      <c r="H78" s="97"/>
      <c r="I78" s="483"/>
      <c r="J78" s="483"/>
      <c r="K78" s="483"/>
      <c r="L78" s="483"/>
      <c r="M78" s="483"/>
      <c r="N78" s="483"/>
      <c r="O78" s="483"/>
      <c r="P78" s="483"/>
      <c r="Q78" s="483"/>
      <c r="R78" s="99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334"/>
    </row>
    <row r="79" spans="1:34" s="8" customFormat="1" ht="15" x14ac:dyDescent="0.2">
      <c r="A79" s="484" t="s">
        <v>564</v>
      </c>
      <c r="B79" s="264"/>
      <c r="C79" s="264"/>
      <c r="D79" s="264"/>
      <c r="E79" s="264"/>
      <c r="F79" s="354"/>
      <c r="G79" s="354"/>
      <c r="H79" s="354"/>
      <c r="I79" s="354"/>
      <c r="J79" s="99"/>
      <c r="K79" s="99"/>
      <c r="L79" s="99"/>
      <c r="M79" s="99"/>
      <c r="N79" s="99"/>
      <c r="O79" s="357"/>
      <c r="P79" s="357"/>
      <c r="Q79" s="357"/>
      <c r="R79" s="99"/>
      <c r="S79" s="484" t="s">
        <v>330</v>
      </c>
      <c r="T79" s="358"/>
      <c r="U79" s="358"/>
      <c r="V79" s="358"/>
      <c r="W79" s="264"/>
      <c r="X79" s="99"/>
      <c r="Y79" s="99"/>
      <c r="Z79" s="99"/>
      <c r="AA79" s="99"/>
      <c r="AB79" s="99"/>
      <c r="AC79" s="99"/>
      <c r="AD79" s="99"/>
      <c r="AE79" s="99"/>
      <c r="AF79" s="357"/>
    </row>
    <row r="80" spans="1:34" x14ac:dyDescent="0.2">
      <c r="A80" s="267"/>
      <c r="R80" s="269"/>
      <c r="S80" s="99"/>
    </row>
    <row r="81" spans="1:34" x14ac:dyDescent="0.2">
      <c r="A81" s="360"/>
      <c r="B81" s="915" t="s">
        <v>271</v>
      </c>
      <c r="C81" s="915"/>
      <c r="D81" s="915"/>
      <c r="E81" s="915"/>
      <c r="F81" s="915"/>
      <c r="G81" s="915"/>
      <c r="H81" s="915"/>
      <c r="I81" s="915"/>
      <c r="J81" s="915"/>
      <c r="K81" s="915"/>
      <c r="L81" s="915"/>
      <c r="M81" s="915"/>
      <c r="N81" s="915"/>
      <c r="O81" s="915"/>
      <c r="P81" s="915"/>
      <c r="Q81" s="911"/>
      <c r="R81" s="361"/>
      <c r="S81" s="359"/>
      <c r="T81" s="913" t="s">
        <v>298</v>
      </c>
      <c r="U81" s="913"/>
      <c r="V81" s="913"/>
      <c r="W81" s="913"/>
      <c r="X81" s="913"/>
      <c r="Y81" s="913"/>
      <c r="Z81" s="913"/>
      <c r="AA81" s="913"/>
      <c r="AB81" s="913"/>
      <c r="AC81" s="913"/>
      <c r="AD81" s="913"/>
      <c r="AE81" s="913"/>
      <c r="AF81" s="913"/>
      <c r="AG81" s="913"/>
      <c r="AH81" s="914"/>
    </row>
    <row r="82" spans="1:34" ht="3.75" customHeight="1" x14ac:dyDescent="0.2">
      <c r="A82" s="362"/>
      <c r="B82" s="363"/>
      <c r="C82" s="363"/>
      <c r="D82" s="363"/>
      <c r="E82" s="363"/>
      <c r="F82" s="363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4"/>
      <c r="R82" s="416"/>
      <c r="S82" s="365"/>
      <c r="T82" s="366"/>
      <c r="U82" s="366"/>
      <c r="V82" s="366"/>
      <c r="W82" s="366"/>
      <c r="X82" s="366"/>
      <c r="Y82" s="366"/>
      <c r="Z82" s="366"/>
      <c r="AA82" s="366"/>
      <c r="AB82" s="366"/>
      <c r="AC82" s="366"/>
      <c r="AD82" s="366"/>
      <c r="AE82" s="366"/>
      <c r="AF82" s="366"/>
      <c r="AG82" s="420"/>
      <c r="AH82" s="367"/>
    </row>
    <row r="83" spans="1:34" x14ac:dyDescent="0.2">
      <c r="A83" s="780" t="s">
        <v>51</v>
      </c>
      <c r="B83" s="784">
        <v>1990</v>
      </c>
      <c r="C83" s="784">
        <v>1992</v>
      </c>
      <c r="D83" s="784">
        <v>1994</v>
      </c>
      <c r="E83" s="785">
        <v>1996</v>
      </c>
      <c r="F83" s="785">
        <v>1998</v>
      </c>
      <c r="G83" s="785">
        <v>2000</v>
      </c>
      <c r="H83" s="785">
        <v>2002</v>
      </c>
      <c r="I83" s="785">
        <v>2004</v>
      </c>
      <c r="J83" s="785">
        <v>2006</v>
      </c>
      <c r="K83" s="785">
        <v>2008</v>
      </c>
      <c r="L83" s="785">
        <v>2010</v>
      </c>
      <c r="M83" s="785">
        <v>2012</v>
      </c>
      <c r="N83" s="785">
        <v>2014</v>
      </c>
      <c r="O83" s="785">
        <v>2016</v>
      </c>
      <c r="P83" s="785" t="s">
        <v>331</v>
      </c>
      <c r="Q83" s="786" t="s">
        <v>332</v>
      </c>
      <c r="R83" s="421"/>
      <c r="S83" s="780" t="s">
        <v>51</v>
      </c>
      <c r="T83" s="840" t="s">
        <v>299</v>
      </c>
      <c r="U83" s="840" t="s">
        <v>300</v>
      </c>
      <c r="V83" s="840" t="s">
        <v>301</v>
      </c>
      <c r="W83" s="840" t="s">
        <v>302</v>
      </c>
      <c r="X83" s="840" t="s">
        <v>303</v>
      </c>
      <c r="Y83" s="840" t="s">
        <v>304</v>
      </c>
      <c r="Z83" s="840" t="s">
        <v>305</v>
      </c>
      <c r="AA83" s="840" t="s">
        <v>306</v>
      </c>
      <c r="AB83" s="840" t="s">
        <v>307</v>
      </c>
      <c r="AC83" s="840" t="s">
        <v>308</v>
      </c>
      <c r="AD83" s="840" t="s">
        <v>309</v>
      </c>
      <c r="AE83" s="840" t="s">
        <v>310</v>
      </c>
      <c r="AF83" s="840" t="s">
        <v>311</v>
      </c>
      <c r="AG83" s="840" t="s">
        <v>312</v>
      </c>
      <c r="AH83" s="841" t="s">
        <v>313</v>
      </c>
    </row>
    <row r="84" spans="1:34" ht="6" customHeight="1" x14ac:dyDescent="0.2">
      <c r="A84" s="348"/>
      <c r="B84" s="426"/>
      <c r="C84" s="426"/>
      <c r="D84" s="426"/>
      <c r="E84" s="485"/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6"/>
      <c r="R84" s="354"/>
      <c r="S84" s="352"/>
      <c r="T84" s="426"/>
      <c r="U84" s="427"/>
      <c r="V84" s="427"/>
      <c r="W84" s="427"/>
      <c r="X84" s="426"/>
      <c r="Y84" s="383"/>
      <c r="Z84" s="383"/>
      <c r="AA84" s="383"/>
      <c r="AB84" s="383"/>
      <c r="AC84" s="383"/>
      <c r="AD84" s="383"/>
      <c r="AE84" s="383"/>
      <c r="AF84" s="383"/>
      <c r="AG84" s="383"/>
      <c r="AH84" s="384"/>
    </row>
    <row r="85" spans="1:34" ht="15" x14ac:dyDescent="0.25">
      <c r="A85" s="385" t="s">
        <v>52</v>
      </c>
      <c r="B85" s="386">
        <v>33741</v>
      </c>
      <c r="C85" s="386">
        <v>37584</v>
      </c>
      <c r="D85" s="386">
        <v>42517.3</v>
      </c>
      <c r="E85" s="386">
        <v>56880</v>
      </c>
      <c r="F85" s="386">
        <v>64171</v>
      </c>
      <c r="G85" s="386">
        <v>63739</v>
      </c>
      <c r="H85" s="386">
        <v>60230.2</v>
      </c>
      <c r="I85" s="388">
        <v>86173</v>
      </c>
      <c r="J85" s="386">
        <f>SUM('[6]Table 8'!B68:J68)</f>
        <v>77686</v>
      </c>
      <c r="K85" s="386">
        <v>106805</v>
      </c>
      <c r="L85" s="386">
        <v>91054</v>
      </c>
      <c r="M85" s="386">
        <v>105304.48</v>
      </c>
      <c r="N85" s="386">
        <v>101784.63002348543</v>
      </c>
      <c r="O85" s="386">
        <v>108172.039026</v>
      </c>
      <c r="P85" s="386">
        <v>93644.647840499878</v>
      </c>
      <c r="Q85" s="487">
        <v>85903.849890708923</v>
      </c>
      <c r="R85" s="488"/>
      <c r="S85" s="385" t="s">
        <v>52</v>
      </c>
      <c r="T85" s="436">
        <f>($Q85/B85)-1</f>
        <v>1.5459781835366151</v>
      </c>
      <c r="U85" s="436">
        <f t="shared" ref="U85:AH85" si="26">($Q85/C85)-1</f>
        <v>1.285649475593575</v>
      </c>
      <c r="V85" s="436">
        <f t="shared" si="26"/>
        <v>1.0204446164433989</v>
      </c>
      <c r="W85" s="436">
        <f t="shared" si="26"/>
        <v>0.51026459020233683</v>
      </c>
      <c r="X85" s="436">
        <f t="shared" si="26"/>
        <v>0.33867089324942601</v>
      </c>
      <c r="Y85" s="436">
        <f t="shared" si="26"/>
        <v>0.34774392272719878</v>
      </c>
      <c r="Z85" s="436">
        <f t="shared" si="26"/>
        <v>0.4262587520995933</v>
      </c>
      <c r="AA85" s="436">
        <f t="shared" si="26"/>
        <v>-3.1233693766153925E-3</v>
      </c>
      <c r="AB85" s="436">
        <f t="shared" si="26"/>
        <v>0.10578289383812933</v>
      </c>
      <c r="AC85" s="436">
        <f t="shared" si="26"/>
        <v>-0.19569449098161207</v>
      </c>
      <c r="AD85" s="436">
        <f t="shared" si="26"/>
        <v>-5.6561492183661133E-2</v>
      </c>
      <c r="AE85" s="436">
        <f t="shared" si="26"/>
        <v>-0.18423366327141133</v>
      </c>
      <c r="AF85" s="436">
        <f t="shared" si="26"/>
        <v>-0.15602336157347363</v>
      </c>
      <c r="AG85" s="436">
        <f t="shared" si="26"/>
        <v>-0.20585901251190009</v>
      </c>
      <c r="AH85" s="453">
        <f t="shared" si="26"/>
        <v>-8.2661402742156276E-2</v>
      </c>
    </row>
    <row r="86" spans="1:34" s="8" customFormat="1" ht="6" customHeight="1" x14ac:dyDescent="0.2">
      <c r="A86" s="348"/>
      <c r="B86" s="395"/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5"/>
      <c r="O86" s="395"/>
      <c r="P86" s="395"/>
      <c r="Q86" s="489"/>
      <c r="R86" s="488"/>
      <c r="S86" s="348"/>
      <c r="T86" s="442"/>
      <c r="U86" s="442"/>
      <c r="V86" s="442"/>
      <c r="W86" s="442"/>
      <c r="X86" s="442"/>
      <c r="Y86" s="442"/>
      <c r="Z86" s="442"/>
      <c r="AA86" s="442"/>
      <c r="AB86" s="442"/>
      <c r="AC86" s="442"/>
      <c r="AD86" s="442"/>
      <c r="AE86" s="442"/>
      <c r="AF86" s="442"/>
      <c r="AG86" s="442"/>
      <c r="AH86" s="442"/>
    </row>
    <row r="87" spans="1:34" ht="15" x14ac:dyDescent="0.25">
      <c r="A87" s="385" t="s">
        <v>53</v>
      </c>
      <c r="B87" s="386">
        <v>52342</v>
      </c>
      <c r="C87" s="386">
        <v>52872</v>
      </c>
      <c r="D87" s="386">
        <v>56200.7</v>
      </c>
      <c r="E87" s="386">
        <v>63071.8</v>
      </c>
      <c r="F87" s="386">
        <v>72911</v>
      </c>
      <c r="G87" s="386">
        <v>71281</v>
      </c>
      <c r="H87" s="386">
        <v>69752.399999999994</v>
      </c>
      <c r="I87" s="386">
        <v>82884</v>
      </c>
      <c r="J87" s="386">
        <f>SUM('[6]Table 8'!B154:J154)</f>
        <v>77378</v>
      </c>
      <c r="K87" s="386">
        <v>95133</v>
      </c>
      <c r="L87" s="386">
        <v>83268</v>
      </c>
      <c r="M87" s="386">
        <v>94335.02</v>
      </c>
      <c r="N87" s="386">
        <v>90805.810484133181</v>
      </c>
      <c r="O87" s="386">
        <v>90298.858359999998</v>
      </c>
      <c r="P87" s="386">
        <v>82997.532108068466</v>
      </c>
      <c r="Q87" s="487">
        <v>72200.61997127533</v>
      </c>
      <c r="R87" s="488"/>
      <c r="S87" s="385" t="s">
        <v>53</v>
      </c>
      <c r="T87" s="436">
        <f>($Q87/B87)-1</f>
        <v>0.37940124510479789</v>
      </c>
      <c r="U87" s="436">
        <f t="shared" ref="U87:AH87" si="27">($Q87/C87)-1</f>
        <v>0.36557383816150946</v>
      </c>
      <c r="V87" s="436">
        <f t="shared" si="27"/>
        <v>0.28469253890566004</v>
      </c>
      <c r="W87" s="436">
        <f t="shared" si="27"/>
        <v>0.14473695013104626</v>
      </c>
      <c r="X87" s="436">
        <f t="shared" si="27"/>
        <v>-9.7431118586313037E-3</v>
      </c>
      <c r="Y87" s="436">
        <f t="shared" si="27"/>
        <v>1.2901333753389199E-2</v>
      </c>
      <c r="Z87" s="436">
        <f t="shared" si="27"/>
        <v>3.5098720205689382E-2</v>
      </c>
      <c r="AA87" s="436">
        <f t="shared" si="27"/>
        <v>-0.12889556523242929</v>
      </c>
      <c r="AB87" s="436">
        <f t="shared" si="27"/>
        <v>-6.6910233253956841E-2</v>
      </c>
      <c r="AC87" s="436">
        <f t="shared" si="27"/>
        <v>-0.2410559955927456</v>
      </c>
      <c r="AD87" s="436">
        <f t="shared" si="27"/>
        <v>-0.13291276395163409</v>
      </c>
      <c r="AE87" s="436">
        <f t="shared" si="27"/>
        <v>-0.23463608772992972</v>
      </c>
      <c r="AF87" s="436">
        <f t="shared" si="27"/>
        <v>-0.20488986788030272</v>
      </c>
      <c r="AG87" s="436">
        <f t="shared" si="27"/>
        <v>-0.20042599338932188</v>
      </c>
      <c r="AH87" s="453">
        <f t="shared" si="27"/>
        <v>-0.13008714672063759</v>
      </c>
    </row>
    <row r="88" spans="1:34" s="8" customFormat="1" ht="6" customHeight="1" x14ac:dyDescent="0.2">
      <c r="A88" s="348"/>
      <c r="B88" s="395"/>
      <c r="C88" s="395"/>
      <c r="D88" s="395"/>
      <c r="E88" s="395"/>
      <c r="F88" s="395"/>
      <c r="G88" s="395"/>
      <c r="H88" s="395"/>
      <c r="I88" s="395"/>
      <c r="J88" s="395"/>
      <c r="K88" s="395"/>
      <c r="L88" s="395"/>
      <c r="M88" s="395"/>
      <c r="N88" s="395"/>
      <c r="O88" s="395"/>
      <c r="P88" s="395"/>
      <c r="Q88" s="489"/>
      <c r="R88" s="488"/>
      <c r="S88" s="348"/>
      <c r="T88" s="466"/>
      <c r="U88" s="466"/>
      <c r="V88" s="466"/>
      <c r="W88" s="466"/>
      <c r="X88" s="466"/>
      <c r="Y88" s="466"/>
      <c r="Z88" s="466"/>
      <c r="AA88" s="466"/>
      <c r="AB88" s="466"/>
      <c r="AC88" s="466"/>
      <c r="AD88" s="466"/>
      <c r="AE88" s="466"/>
      <c r="AF88" s="442"/>
      <c r="AG88" s="466"/>
      <c r="AH88" s="466"/>
    </row>
    <row r="89" spans="1:34" ht="15" x14ac:dyDescent="0.25">
      <c r="A89" s="385" t="s">
        <v>54</v>
      </c>
      <c r="B89" s="395"/>
      <c r="C89" s="395"/>
      <c r="D89" s="395"/>
      <c r="E89" s="395"/>
      <c r="F89" s="395"/>
      <c r="G89" s="395"/>
      <c r="H89" s="395"/>
      <c r="I89" s="395"/>
      <c r="J89" s="395"/>
      <c r="K89" s="395"/>
      <c r="L89" s="395"/>
      <c r="M89" s="395"/>
      <c r="N89" s="395"/>
      <c r="O89" s="395"/>
      <c r="P89" s="395"/>
      <c r="Q89" s="489"/>
      <c r="R89" s="488"/>
      <c r="S89" s="385" t="s">
        <v>54</v>
      </c>
      <c r="T89" s="466"/>
      <c r="U89" s="466"/>
      <c r="V89" s="466"/>
      <c r="W89" s="466"/>
      <c r="X89" s="466"/>
      <c r="Y89" s="466"/>
      <c r="Z89" s="466"/>
      <c r="AA89" s="466"/>
      <c r="AB89" s="466"/>
      <c r="AC89" s="466"/>
      <c r="AD89" s="466"/>
      <c r="AE89" s="466"/>
      <c r="AF89" s="442"/>
      <c r="AG89" s="466"/>
      <c r="AH89" s="466"/>
    </row>
    <row r="90" spans="1:34" s="8" customFormat="1" ht="3.75" customHeight="1" x14ac:dyDescent="0.2">
      <c r="A90" s="348"/>
      <c r="B90" s="395"/>
      <c r="C90" s="395"/>
      <c r="D90" s="395"/>
      <c r="E90" s="395"/>
      <c r="F90" s="395"/>
      <c r="G90" s="395"/>
      <c r="H90" s="395"/>
      <c r="I90" s="395"/>
      <c r="J90" s="395"/>
      <c r="K90" s="395"/>
      <c r="L90" s="395"/>
      <c r="M90" s="395"/>
      <c r="N90" s="395"/>
      <c r="O90" s="395"/>
      <c r="P90" s="395"/>
      <c r="Q90" s="489"/>
      <c r="R90" s="488"/>
      <c r="S90" s="348"/>
      <c r="T90" s="466"/>
      <c r="U90" s="466"/>
      <c r="V90" s="466"/>
      <c r="W90" s="466"/>
      <c r="X90" s="466"/>
      <c r="Y90" s="466"/>
      <c r="Z90" s="466"/>
      <c r="AA90" s="466"/>
      <c r="AB90" s="466"/>
      <c r="AC90" s="466"/>
      <c r="AD90" s="466"/>
      <c r="AE90" s="466"/>
      <c r="AF90" s="442"/>
      <c r="AG90" s="466"/>
      <c r="AH90" s="466"/>
    </row>
    <row r="91" spans="1:34" x14ac:dyDescent="0.2">
      <c r="A91" s="400" t="s">
        <v>316</v>
      </c>
      <c r="B91" s="401" t="s">
        <v>14</v>
      </c>
      <c r="C91" s="401">
        <v>88</v>
      </c>
      <c r="D91" s="401">
        <v>167</v>
      </c>
      <c r="E91" s="401">
        <v>493</v>
      </c>
      <c r="F91" s="401">
        <v>249</v>
      </c>
      <c r="G91" s="401" t="s">
        <v>14</v>
      </c>
      <c r="H91" s="401">
        <v>182.2</v>
      </c>
      <c r="I91" s="401">
        <v>120</v>
      </c>
      <c r="J91" s="401" t="s">
        <v>14</v>
      </c>
      <c r="K91" s="401">
        <v>127</v>
      </c>
      <c r="L91" s="401">
        <v>59</v>
      </c>
      <c r="M91" s="401" t="s">
        <v>14</v>
      </c>
      <c r="N91" s="401">
        <v>139.77000000000001</v>
      </c>
      <c r="O91" s="401">
        <v>30.439</v>
      </c>
      <c r="P91" s="401" t="s">
        <v>14</v>
      </c>
      <c r="Q91" s="490">
        <v>0</v>
      </c>
      <c r="R91" s="491"/>
      <c r="S91" s="400" t="s">
        <v>316</v>
      </c>
      <c r="T91" s="436" t="s">
        <v>14</v>
      </c>
      <c r="U91" s="436">
        <f t="shared" ref="U91:X91" si="28">($Q91/C91)-1</f>
        <v>-1</v>
      </c>
      <c r="V91" s="436">
        <f t="shared" si="28"/>
        <v>-1</v>
      </c>
      <c r="W91" s="436">
        <f t="shared" si="28"/>
        <v>-1</v>
      </c>
      <c r="X91" s="436">
        <f t="shared" si="28"/>
        <v>-1</v>
      </c>
      <c r="Y91" s="436" t="s">
        <v>14</v>
      </c>
      <c r="Z91" s="436">
        <f t="shared" ref="Z91:AA91" si="29">($Q91/H91)-1</f>
        <v>-1</v>
      </c>
      <c r="AA91" s="436">
        <f t="shared" si="29"/>
        <v>-1</v>
      </c>
      <c r="AB91" s="436" t="s">
        <v>14</v>
      </c>
      <c r="AC91" s="436">
        <f t="shared" ref="AC91:AD91" si="30">($Q91/K91)-1</f>
        <v>-1</v>
      </c>
      <c r="AD91" s="436">
        <f t="shared" si="30"/>
        <v>-1</v>
      </c>
      <c r="AE91" s="436" t="s">
        <v>14</v>
      </c>
      <c r="AF91" s="436">
        <f t="shared" ref="AF91:AG91" si="31">($Q91/N91)-1</f>
        <v>-1</v>
      </c>
      <c r="AG91" s="436">
        <f t="shared" si="31"/>
        <v>-1</v>
      </c>
      <c r="AH91" s="453" t="s">
        <v>14</v>
      </c>
    </row>
    <row r="92" spans="1:34" x14ac:dyDescent="0.2">
      <c r="A92" s="400" t="s">
        <v>317</v>
      </c>
      <c r="B92" s="401" t="s">
        <v>14</v>
      </c>
      <c r="C92" s="401">
        <v>79</v>
      </c>
      <c r="D92" s="401">
        <v>255</v>
      </c>
      <c r="E92" s="401">
        <v>222</v>
      </c>
      <c r="F92" s="401" t="s">
        <v>14</v>
      </c>
      <c r="G92" s="401" t="s">
        <v>14</v>
      </c>
      <c r="H92" s="401" t="s">
        <v>14</v>
      </c>
      <c r="I92" s="401" t="s">
        <v>14</v>
      </c>
      <c r="J92" s="401" t="s">
        <v>14</v>
      </c>
      <c r="K92" s="401" t="s">
        <v>14</v>
      </c>
      <c r="L92" s="401" t="s">
        <v>14</v>
      </c>
      <c r="M92" s="401" t="s">
        <v>14</v>
      </c>
      <c r="N92" s="401" t="s">
        <v>14</v>
      </c>
      <c r="O92" s="401" t="s">
        <v>14</v>
      </c>
      <c r="P92" s="401" t="s">
        <v>14</v>
      </c>
      <c r="Q92" s="490" t="s">
        <v>14</v>
      </c>
      <c r="R92" s="491"/>
      <c r="S92" s="400" t="s">
        <v>317</v>
      </c>
      <c r="T92" s="436" t="s">
        <v>14</v>
      </c>
      <c r="U92" s="436" t="s">
        <v>14</v>
      </c>
      <c r="V92" s="436" t="s">
        <v>14</v>
      </c>
      <c r="W92" s="436" t="s">
        <v>14</v>
      </c>
      <c r="X92" s="436" t="s">
        <v>14</v>
      </c>
      <c r="Y92" s="436" t="s">
        <v>14</v>
      </c>
      <c r="Z92" s="436" t="s">
        <v>14</v>
      </c>
      <c r="AA92" s="436" t="s">
        <v>14</v>
      </c>
      <c r="AB92" s="436" t="s">
        <v>14</v>
      </c>
      <c r="AC92" s="436" t="s">
        <v>14</v>
      </c>
      <c r="AD92" s="436" t="s">
        <v>14</v>
      </c>
      <c r="AE92" s="436" t="s">
        <v>14</v>
      </c>
      <c r="AF92" s="436" t="s">
        <v>14</v>
      </c>
      <c r="AG92" s="393" t="s">
        <v>14</v>
      </c>
      <c r="AH92" s="453" t="s">
        <v>14</v>
      </c>
    </row>
    <row r="93" spans="1:34" x14ac:dyDescent="0.2">
      <c r="A93" s="400" t="s">
        <v>318</v>
      </c>
      <c r="B93" s="401">
        <v>1164</v>
      </c>
      <c r="C93" s="401">
        <v>2359</v>
      </c>
      <c r="D93" s="401">
        <v>1857</v>
      </c>
      <c r="E93" s="401">
        <v>2447</v>
      </c>
      <c r="F93" s="401">
        <v>1440</v>
      </c>
      <c r="G93" s="401">
        <v>3773</v>
      </c>
      <c r="H93" s="402">
        <v>1140.0999999999999</v>
      </c>
      <c r="I93" s="401">
        <v>2058</v>
      </c>
      <c r="J93" s="401">
        <v>1751</v>
      </c>
      <c r="K93" s="401">
        <v>1164</v>
      </c>
      <c r="L93" s="401">
        <v>1164</v>
      </c>
      <c r="M93" s="401">
        <v>2405.06</v>
      </c>
      <c r="N93" s="401">
        <v>2483.21</v>
      </c>
      <c r="O93" s="401">
        <v>622.32500000000005</v>
      </c>
      <c r="P93" s="401">
        <v>457</v>
      </c>
      <c r="Q93" s="490">
        <v>308.02</v>
      </c>
      <c r="R93" s="491"/>
      <c r="S93" s="400" t="s">
        <v>318</v>
      </c>
      <c r="T93" s="436">
        <f>($Q93/B93)-1</f>
        <v>-0.73537800687285226</v>
      </c>
      <c r="U93" s="436">
        <f t="shared" ref="U93:AH94" si="32">($Q93/C93)-1</f>
        <v>-0.86942772361169984</v>
      </c>
      <c r="V93" s="436">
        <f t="shared" si="32"/>
        <v>-0.83413031771674739</v>
      </c>
      <c r="W93" s="436">
        <f t="shared" si="32"/>
        <v>-0.87412341642827951</v>
      </c>
      <c r="X93" s="436">
        <f t="shared" si="32"/>
        <v>-0.78609722222222222</v>
      </c>
      <c r="Y93" s="436">
        <f t="shared" si="32"/>
        <v>-0.91836204611714822</v>
      </c>
      <c r="Z93" s="436">
        <f t="shared" si="32"/>
        <v>-0.72983071660380672</v>
      </c>
      <c r="AA93" s="436">
        <f t="shared" si="32"/>
        <v>-0.85033041788143826</v>
      </c>
      <c r="AB93" s="436">
        <f t="shared" si="32"/>
        <v>-0.82408909194745861</v>
      </c>
      <c r="AC93" s="436">
        <f t="shared" si="32"/>
        <v>-0.73537800687285226</v>
      </c>
      <c r="AD93" s="436">
        <f t="shared" si="32"/>
        <v>-0.73537800687285226</v>
      </c>
      <c r="AE93" s="436">
        <f t="shared" si="32"/>
        <v>-0.87192835105984878</v>
      </c>
      <c r="AF93" s="436">
        <f t="shared" si="32"/>
        <v>-0.87595894024266974</v>
      </c>
      <c r="AG93" s="436">
        <f t="shared" si="32"/>
        <v>-0.5050496123408188</v>
      </c>
      <c r="AH93" s="453">
        <f t="shared" si="32"/>
        <v>-0.32599562363238521</v>
      </c>
    </row>
    <row r="94" spans="1:34" x14ac:dyDescent="0.2">
      <c r="A94" s="400" t="s">
        <v>319</v>
      </c>
      <c r="B94" s="401">
        <v>2381</v>
      </c>
      <c r="C94" s="401">
        <v>2670</v>
      </c>
      <c r="D94" s="401">
        <v>3267</v>
      </c>
      <c r="E94" s="401">
        <v>7047</v>
      </c>
      <c r="F94" s="401">
        <v>16481</v>
      </c>
      <c r="G94" s="401">
        <v>23617</v>
      </c>
      <c r="H94" s="401">
        <v>16708.8</v>
      </c>
      <c r="I94" s="401">
        <v>24258</v>
      </c>
      <c r="J94" s="401">
        <v>23328</v>
      </c>
      <c r="K94" s="401">
        <v>34701</v>
      </c>
      <c r="L94" s="401">
        <v>24909</v>
      </c>
      <c r="M94" s="401">
        <v>26035.83</v>
      </c>
      <c r="N94" s="401">
        <v>19500.13</v>
      </c>
      <c r="O94" s="401">
        <v>17596.628000000004</v>
      </c>
      <c r="P94" s="401">
        <v>14253</v>
      </c>
      <c r="Q94" s="490">
        <v>14306.548000000003</v>
      </c>
      <c r="R94" s="491"/>
      <c r="S94" s="400" t="s">
        <v>319</v>
      </c>
      <c r="T94" s="436">
        <f>($Q94/B94)-1</f>
        <v>5.0086299874002531</v>
      </c>
      <c r="U94" s="436">
        <f t="shared" si="32"/>
        <v>4.358257677902623</v>
      </c>
      <c r="V94" s="436">
        <f t="shared" si="32"/>
        <v>3.3791086623813902</v>
      </c>
      <c r="W94" s="436">
        <f t="shared" si="32"/>
        <v>1.0301614871576561</v>
      </c>
      <c r="X94" s="436">
        <f t="shared" si="32"/>
        <v>-0.13193689703294686</v>
      </c>
      <c r="Y94" s="436">
        <f t="shared" si="32"/>
        <v>-0.39422670110513602</v>
      </c>
      <c r="Z94" s="436">
        <f t="shared" si="32"/>
        <v>-0.14377166523029761</v>
      </c>
      <c r="AA94" s="436">
        <f t="shared" si="32"/>
        <v>-0.4102338197707972</v>
      </c>
      <c r="AB94" s="436">
        <f t="shared" si="32"/>
        <v>-0.38672205075445809</v>
      </c>
      <c r="AC94" s="436">
        <f t="shared" si="32"/>
        <v>-0.58771943171666519</v>
      </c>
      <c r="AD94" s="436">
        <f t="shared" si="32"/>
        <v>-0.4256474366694768</v>
      </c>
      <c r="AE94" s="436">
        <f t="shared" si="32"/>
        <v>-0.4505053996742181</v>
      </c>
      <c r="AF94" s="436">
        <f t="shared" si="32"/>
        <v>-0.26633576288978578</v>
      </c>
      <c r="AG94" s="436">
        <f t="shared" si="32"/>
        <v>-0.18697218580741726</v>
      </c>
      <c r="AH94" s="453">
        <f t="shared" si="32"/>
        <v>3.7569634462921719E-3</v>
      </c>
    </row>
    <row r="95" spans="1:34" x14ac:dyDescent="0.2">
      <c r="A95" s="400" t="s">
        <v>324</v>
      </c>
      <c r="B95" s="401">
        <v>465</v>
      </c>
      <c r="C95" s="401">
        <v>694</v>
      </c>
      <c r="D95" s="401">
        <v>207</v>
      </c>
      <c r="E95" s="401">
        <v>816</v>
      </c>
      <c r="F95" s="401">
        <v>1207</v>
      </c>
      <c r="G95" s="401">
        <v>2290</v>
      </c>
      <c r="H95" s="401" t="s">
        <v>14</v>
      </c>
      <c r="I95" s="401">
        <v>114</v>
      </c>
      <c r="J95" s="401">
        <v>89</v>
      </c>
      <c r="K95" s="401" t="s">
        <v>14</v>
      </c>
      <c r="L95" s="401" t="s">
        <v>14</v>
      </c>
      <c r="M95" s="401">
        <v>74.22</v>
      </c>
      <c r="N95" s="401" t="s">
        <v>14</v>
      </c>
      <c r="O95" s="401" t="s">
        <v>14</v>
      </c>
      <c r="P95" s="401" t="s">
        <v>14</v>
      </c>
      <c r="Q95" s="490" t="s">
        <v>14</v>
      </c>
      <c r="R95" s="491"/>
      <c r="S95" s="400" t="s">
        <v>324</v>
      </c>
      <c r="T95" s="436" t="s">
        <v>14</v>
      </c>
      <c r="U95" s="436" t="s">
        <v>14</v>
      </c>
      <c r="V95" s="436" t="s">
        <v>14</v>
      </c>
      <c r="W95" s="436" t="s">
        <v>14</v>
      </c>
      <c r="X95" s="436" t="s">
        <v>14</v>
      </c>
      <c r="Y95" s="436" t="s">
        <v>14</v>
      </c>
      <c r="Z95" s="436" t="s">
        <v>14</v>
      </c>
      <c r="AA95" s="436" t="s">
        <v>14</v>
      </c>
      <c r="AB95" s="436" t="s">
        <v>14</v>
      </c>
      <c r="AC95" s="436" t="s">
        <v>14</v>
      </c>
      <c r="AD95" s="436" t="s">
        <v>14</v>
      </c>
      <c r="AE95" s="436" t="s">
        <v>14</v>
      </c>
      <c r="AF95" s="436" t="s">
        <v>14</v>
      </c>
      <c r="AG95" s="393" t="s">
        <v>14</v>
      </c>
      <c r="AH95" s="453" t="s">
        <v>14</v>
      </c>
    </row>
    <row r="96" spans="1:34" s="8" customFormat="1" ht="3.75" customHeight="1" x14ac:dyDescent="0.2">
      <c r="A96" s="348"/>
      <c r="B96" s="395"/>
      <c r="C96" s="395"/>
      <c r="D96" s="395"/>
      <c r="E96" s="395"/>
      <c r="F96" s="395"/>
      <c r="G96" s="395"/>
      <c r="H96" s="395"/>
      <c r="I96" s="395"/>
      <c r="J96" s="395"/>
      <c r="K96" s="395"/>
      <c r="L96" s="395"/>
      <c r="M96" s="395"/>
      <c r="N96" s="395"/>
      <c r="O96" s="395"/>
      <c r="P96" s="395"/>
      <c r="Q96" s="489"/>
      <c r="R96" s="488"/>
      <c r="S96" s="348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  <c r="AF96" s="442"/>
      <c r="AG96" s="466"/>
      <c r="AH96" s="466"/>
    </row>
    <row r="97" spans="1:34" x14ac:dyDescent="0.2">
      <c r="A97" s="780" t="s">
        <v>194</v>
      </c>
      <c r="B97" s="787">
        <v>4010</v>
      </c>
      <c r="C97" s="787">
        <v>5890</v>
      </c>
      <c r="D97" s="787">
        <v>5754.1</v>
      </c>
      <c r="E97" s="787">
        <v>11028</v>
      </c>
      <c r="F97" s="787">
        <v>19377</v>
      </c>
      <c r="G97" s="787">
        <v>29681</v>
      </c>
      <c r="H97" s="787">
        <v>18031.2</v>
      </c>
      <c r="I97" s="787">
        <v>26550</v>
      </c>
      <c r="J97" s="787">
        <f>SUM(J91:J95)</f>
        <v>25168</v>
      </c>
      <c r="K97" s="787">
        <v>35991</v>
      </c>
      <c r="L97" s="787">
        <v>26132</v>
      </c>
      <c r="M97" s="787">
        <v>28515.119999999999</v>
      </c>
      <c r="N97" s="787">
        <v>22123.115294290925</v>
      </c>
      <c r="O97" s="787">
        <v>18249.399279999998</v>
      </c>
      <c r="P97" s="787">
        <v>14709.785349369049</v>
      </c>
      <c r="Q97" s="819">
        <v>14614.567463874817</v>
      </c>
      <c r="R97" s="488"/>
      <c r="S97" s="780" t="s">
        <v>194</v>
      </c>
      <c r="T97" s="846">
        <f>($Q97/B97)-1</f>
        <v>2.6445305396196552</v>
      </c>
      <c r="U97" s="846">
        <f t="shared" ref="U97:AH97" si="33">($Q97/C97)-1</f>
        <v>1.481250842763127</v>
      </c>
      <c r="V97" s="846">
        <f t="shared" si="33"/>
        <v>1.5398528812281356</v>
      </c>
      <c r="W97" s="846">
        <f t="shared" si="33"/>
        <v>0.32522374536405674</v>
      </c>
      <c r="X97" s="846">
        <f t="shared" si="33"/>
        <v>-0.24577759901559493</v>
      </c>
      <c r="Y97" s="846">
        <f t="shared" si="33"/>
        <v>-0.50761202574459019</v>
      </c>
      <c r="Z97" s="846">
        <f t="shared" si="33"/>
        <v>-0.18948447891017706</v>
      </c>
      <c r="AA97" s="846">
        <f t="shared" si="33"/>
        <v>-0.44954548158663588</v>
      </c>
      <c r="AB97" s="846">
        <f t="shared" si="33"/>
        <v>-0.41931947457585761</v>
      </c>
      <c r="AC97" s="846">
        <f t="shared" si="33"/>
        <v>-0.59393827723945392</v>
      </c>
      <c r="AD97" s="846">
        <f t="shared" si="33"/>
        <v>-0.44074056850318322</v>
      </c>
      <c r="AE97" s="846">
        <f t="shared" si="33"/>
        <v>-0.48748006447544956</v>
      </c>
      <c r="AF97" s="846">
        <f t="shared" si="33"/>
        <v>-0.33939830491927858</v>
      </c>
      <c r="AG97" s="846">
        <f t="shared" si="33"/>
        <v>-0.19917542272795197</v>
      </c>
      <c r="AH97" s="846">
        <f t="shared" si="33"/>
        <v>-6.4730982290177597E-3</v>
      </c>
    </row>
    <row r="98" spans="1:34" s="8" customFormat="1" ht="6" customHeight="1" x14ac:dyDescent="0.2">
      <c r="A98" s="348"/>
      <c r="B98" s="395"/>
      <c r="C98" s="395"/>
      <c r="D98" s="395"/>
      <c r="E98" s="395"/>
      <c r="F98" s="395"/>
      <c r="G98" s="395"/>
      <c r="H98" s="395"/>
      <c r="I98" s="395"/>
      <c r="J98" s="395"/>
      <c r="K98" s="395"/>
      <c r="L98" s="395"/>
      <c r="M98" s="395"/>
      <c r="N98" s="395"/>
      <c r="O98" s="395"/>
      <c r="P98" s="395"/>
      <c r="Q98" s="489"/>
      <c r="R98" s="488"/>
      <c r="S98" s="348"/>
      <c r="T98" s="466"/>
      <c r="U98" s="466"/>
      <c r="V98" s="466"/>
      <c r="W98" s="466"/>
      <c r="X98" s="466"/>
      <c r="Y98" s="466"/>
      <c r="Z98" s="466"/>
      <c r="AA98" s="466"/>
      <c r="AB98" s="466"/>
      <c r="AC98" s="466"/>
      <c r="AD98" s="466"/>
      <c r="AE98" s="466"/>
      <c r="AF98" s="442"/>
      <c r="AG98" s="466"/>
      <c r="AH98" s="466"/>
    </row>
    <row r="99" spans="1:34" ht="15" x14ac:dyDescent="0.25">
      <c r="A99" s="385" t="s">
        <v>55</v>
      </c>
      <c r="B99" s="386">
        <v>24</v>
      </c>
      <c r="C99" s="386" t="s">
        <v>14</v>
      </c>
      <c r="D99" s="386">
        <v>27</v>
      </c>
      <c r="E99" s="386">
        <v>168</v>
      </c>
      <c r="F99" s="386">
        <v>129</v>
      </c>
      <c r="G99" s="386">
        <v>833</v>
      </c>
      <c r="H99" s="386">
        <v>305</v>
      </c>
      <c r="I99" s="386">
        <v>223</v>
      </c>
      <c r="J99" s="386">
        <f>SUM('[6]Table 8'!B183:J183)</f>
        <v>307</v>
      </c>
      <c r="K99" s="386">
        <v>493</v>
      </c>
      <c r="L99" s="386">
        <v>324</v>
      </c>
      <c r="M99" s="386">
        <v>466.38</v>
      </c>
      <c r="N99" s="386">
        <v>441.52357141689669</v>
      </c>
      <c r="O99" s="386">
        <v>714.44886199999996</v>
      </c>
      <c r="P99" s="386">
        <v>361.45230102539063</v>
      </c>
      <c r="Q99" s="487">
        <v>1772.1363639831543</v>
      </c>
      <c r="R99" s="488"/>
      <c r="S99" s="385" t="s">
        <v>55</v>
      </c>
      <c r="T99" s="436">
        <f>($Q99/B99)-1</f>
        <v>72.839015165964767</v>
      </c>
      <c r="U99" s="436" t="s">
        <v>14</v>
      </c>
      <c r="V99" s="436">
        <f t="shared" ref="V99:AH99" si="34">($Q99/D99)-1</f>
        <v>64.634680147524236</v>
      </c>
      <c r="W99" s="436">
        <f t="shared" si="34"/>
        <v>9.5484307379949662</v>
      </c>
      <c r="X99" s="436">
        <f t="shared" si="34"/>
        <v>12.737491193667863</v>
      </c>
      <c r="Y99" s="436">
        <f t="shared" si="34"/>
        <v>1.1274146026208336</v>
      </c>
      <c r="Z99" s="436">
        <f t="shared" si="34"/>
        <v>4.8102831606005063</v>
      </c>
      <c r="AA99" s="436">
        <f t="shared" si="34"/>
        <v>6.9467998384894809</v>
      </c>
      <c r="AB99" s="436">
        <f t="shared" si="34"/>
        <v>4.7724311530395909</v>
      </c>
      <c r="AC99" s="436">
        <f t="shared" si="34"/>
        <v>2.5945970871869255</v>
      </c>
      <c r="AD99" s="436">
        <f t="shared" si="34"/>
        <v>4.4695566789603527</v>
      </c>
      <c r="AE99" s="436">
        <f t="shared" si="34"/>
        <v>2.7997692096212408</v>
      </c>
      <c r="AF99" s="436">
        <f t="shared" si="34"/>
        <v>3.0136846109850444</v>
      </c>
      <c r="AG99" s="436">
        <f t="shared" si="34"/>
        <v>1.480424363784842</v>
      </c>
      <c r="AH99" s="453">
        <f t="shared" si="34"/>
        <v>3.902822195226995</v>
      </c>
    </row>
    <row r="100" spans="1:34" s="8" customFormat="1" ht="6" customHeight="1" x14ac:dyDescent="0.2">
      <c r="A100" s="348"/>
      <c r="B100" s="395"/>
      <c r="C100" s="395"/>
      <c r="D100" s="395"/>
      <c r="E100" s="395"/>
      <c r="F100" s="395"/>
      <c r="G100" s="395"/>
      <c r="H100" s="395"/>
      <c r="I100" s="395"/>
      <c r="J100" s="395"/>
      <c r="K100" s="395"/>
      <c r="L100" s="395"/>
      <c r="M100" s="395"/>
      <c r="N100" s="395"/>
      <c r="O100" s="395"/>
      <c r="P100" s="395"/>
      <c r="Q100" s="489"/>
      <c r="R100" s="488"/>
      <c r="S100" s="348"/>
      <c r="T100" s="466"/>
      <c r="U100" s="466"/>
      <c r="V100" s="466"/>
      <c r="W100" s="466"/>
      <c r="X100" s="466"/>
      <c r="Y100" s="466"/>
      <c r="Z100" s="466"/>
      <c r="AA100" s="466"/>
      <c r="AB100" s="466"/>
      <c r="AC100" s="466"/>
      <c r="AD100" s="466"/>
      <c r="AE100" s="466"/>
      <c r="AF100" s="442"/>
      <c r="AG100" s="466"/>
      <c r="AH100" s="466"/>
    </row>
    <row r="101" spans="1:34" ht="15" x14ac:dyDescent="0.25">
      <c r="A101" s="385" t="s">
        <v>56</v>
      </c>
      <c r="B101" s="386">
        <v>8607</v>
      </c>
      <c r="C101" s="386">
        <v>10509</v>
      </c>
      <c r="D101" s="386">
        <v>12836</v>
      </c>
      <c r="E101" s="386">
        <v>13953</v>
      </c>
      <c r="F101" s="386">
        <v>18998</v>
      </c>
      <c r="G101" s="386">
        <v>17237</v>
      </c>
      <c r="H101" s="386">
        <v>17330</v>
      </c>
      <c r="I101" s="386">
        <v>16476</v>
      </c>
      <c r="J101" s="386">
        <f>SUM('[6]Table 8'!B194:J194)</f>
        <v>19559</v>
      </c>
      <c r="K101" s="386">
        <v>22386</v>
      </c>
      <c r="L101" s="386">
        <v>23927</v>
      </c>
      <c r="M101" s="386">
        <v>31659.61</v>
      </c>
      <c r="N101" s="386">
        <v>31172.432367615522</v>
      </c>
      <c r="O101" s="386">
        <v>36014.651818999999</v>
      </c>
      <c r="P101" s="386">
        <v>33439.926446914673</v>
      </c>
      <c r="Q101" s="487">
        <v>34013.501039505005</v>
      </c>
      <c r="R101" s="488"/>
      <c r="S101" s="385" t="s">
        <v>56</v>
      </c>
      <c r="T101" s="436">
        <f>($Q101/B101)-1</f>
        <v>2.9518416451150231</v>
      </c>
      <c r="U101" s="436">
        <f t="shared" ref="U101:AH101" si="35">($Q101/C101)-1</f>
        <v>2.2366068169668858</v>
      </c>
      <c r="V101" s="436">
        <f t="shared" si="35"/>
        <v>1.6498520597931603</v>
      </c>
      <c r="W101" s="436">
        <f t="shared" si="35"/>
        <v>1.4377195613491724</v>
      </c>
      <c r="X101" s="436">
        <f t="shared" si="35"/>
        <v>0.79037272552400273</v>
      </c>
      <c r="Y101" s="436">
        <f t="shared" si="35"/>
        <v>0.97328427449701249</v>
      </c>
      <c r="Z101" s="436">
        <f t="shared" si="35"/>
        <v>0.96269480897316817</v>
      </c>
      <c r="AA101" s="436">
        <f t="shared" si="35"/>
        <v>1.0644271084914423</v>
      </c>
      <c r="AB101" s="436">
        <f t="shared" si="35"/>
        <v>0.73902045296308638</v>
      </c>
      <c r="AC101" s="436">
        <f t="shared" si="35"/>
        <v>0.51940949877177722</v>
      </c>
      <c r="AD101" s="436">
        <f t="shared" si="35"/>
        <v>0.42155310066055107</v>
      </c>
      <c r="AE101" s="436">
        <f t="shared" si="35"/>
        <v>7.4349969551267492E-2</v>
      </c>
      <c r="AF101" s="436">
        <f t="shared" si="35"/>
        <v>9.1140422998913007E-2</v>
      </c>
      <c r="AG101" s="436">
        <f t="shared" si="35"/>
        <v>-5.5564907014851728E-2</v>
      </c>
      <c r="AH101" s="453">
        <f t="shared" si="35"/>
        <v>1.7152387984491257E-2</v>
      </c>
    </row>
    <row r="102" spans="1:34" s="8" customFormat="1" ht="6" customHeight="1" x14ac:dyDescent="0.2">
      <c r="A102" s="348"/>
      <c r="B102" s="395"/>
      <c r="C102" s="395"/>
      <c r="D102" s="395"/>
      <c r="E102" s="395"/>
      <c r="F102" s="395"/>
      <c r="G102" s="395"/>
      <c r="H102" s="395"/>
      <c r="I102" s="395"/>
      <c r="J102" s="395"/>
      <c r="K102" s="395"/>
      <c r="L102" s="395"/>
      <c r="M102" s="395"/>
      <c r="N102" s="395"/>
      <c r="O102" s="395"/>
      <c r="P102" s="395"/>
      <c r="Q102" s="489"/>
      <c r="R102" s="488"/>
      <c r="S102" s="348"/>
      <c r="T102" s="466"/>
      <c r="U102" s="466"/>
      <c r="V102" s="466"/>
      <c r="W102" s="466"/>
      <c r="X102" s="466"/>
      <c r="Y102" s="466"/>
      <c r="Z102" s="466"/>
      <c r="AA102" s="466"/>
      <c r="AB102" s="466"/>
      <c r="AC102" s="466"/>
      <c r="AD102" s="466"/>
      <c r="AE102" s="466"/>
      <c r="AF102" s="442"/>
      <c r="AG102" s="466"/>
      <c r="AH102" s="466"/>
    </row>
    <row r="103" spans="1:34" ht="15" x14ac:dyDescent="0.25">
      <c r="A103" s="385" t="s">
        <v>61</v>
      </c>
      <c r="B103" s="386" t="s">
        <v>14</v>
      </c>
      <c r="C103" s="386" t="s">
        <v>14</v>
      </c>
      <c r="D103" s="386" t="s">
        <v>14</v>
      </c>
      <c r="E103" s="386" t="s">
        <v>14</v>
      </c>
      <c r="F103" s="386" t="s">
        <v>14</v>
      </c>
      <c r="G103" s="386" t="s">
        <v>14</v>
      </c>
      <c r="H103" s="386" t="s">
        <v>14</v>
      </c>
      <c r="I103" s="386" t="s">
        <v>14</v>
      </c>
      <c r="J103" s="386" t="s">
        <v>14</v>
      </c>
      <c r="K103" s="386">
        <v>89</v>
      </c>
      <c r="L103" s="386" t="s">
        <v>14</v>
      </c>
      <c r="M103" s="386">
        <v>425.19</v>
      </c>
      <c r="N103" s="386">
        <v>161.53706857687422</v>
      </c>
      <c r="O103" s="386" t="s">
        <v>14</v>
      </c>
      <c r="P103" s="386">
        <v>670.12566947937012</v>
      </c>
      <c r="Q103" s="487">
        <v>49.283275604248047</v>
      </c>
      <c r="R103" s="488"/>
      <c r="S103" s="385" t="s">
        <v>61</v>
      </c>
      <c r="T103" s="436" t="s">
        <v>14</v>
      </c>
      <c r="U103" s="436" t="s">
        <v>14</v>
      </c>
      <c r="V103" s="436" t="s">
        <v>14</v>
      </c>
      <c r="W103" s="436" t="s">
        <v>14</v>
      </c>
      <c r="X103" s="436" t="s">
        <v>14</v>
      </c>
      <c r="Y103" s="436" t="s">
        <v>14</v>
      </c>
      <c r="Z103" s="436" t="s">
        <v>14</v>
      </c>
      <c r="AA103" s="436" t="s">
        <v>14</v>
      </c>
      <c r="AB103" s="436" t="s">
        <v>14</v>
      </c>
      <c r="AC103" s="436">
        <f>($Q103/K103)-1</f>
        <v>-0.44625533028934783</v>
      </c>
      <c r="AD103" s="436" t="s">
        <v>14</v>
      </c>
      <c r="AE103" s="436" t="s">
        <v>14</v>
      </c>
      <c r="AF103" s="436">
        <f t="shared" ref="AF103:AH103" si="36">($Q103/N103)-1</f>
        <v>-0.69491042496667244</v>
      </c>
      <c r="AG103" s="436" t="s">
        <v>14</v>
      </c>
      <c r="AH103" s="453">
        <f t="shared" si="36"/>
        <v>-0.92645666648982883</v>
      </c>
    </row>
    <row r="104" spans="1:34" s="8" customFormat="1" ht="6" customHeight="1" x14ac:dyDescent="0.2">
      <c r="A104" s="348"/>
      <c r="B104" s="395"/>
      <c r="C104" s="395"/>
      <c r="D104" s="395"/>
      <c r="E104" s="395"/>
      <c r="F104" s="395"/>
      <c r="G104" s="395"/>
      <c r="H104" s="395"/>
      <c r="I104" s="395"/>
      <c r="J104" s="395"/>
      <c r="K104" s="395"/>
      <c r="L104" s="395"/>
      <c r="M104" s="395"/>
      <c r="N104" s="395"/>
      <c r="O104" s="395"/>
      <c r="P104" s="395"/>
      <c r="Q104" s="489"/>
      <c r="R104" s="488"/>
      <c r="S104" s="348"/>
      <c r="T104" s="466"/>
      <c r="U104" s="466"/>
      <c r="V104" s="466"/>
      <c r="W104" s="466"/>
      <c r="X104" s="466"/>
      <c r="Y104" s="466"/>
      <c r="Z104" s="466"/>
      <c r="AA104" s="466"/>
      <c r="AB104" s="466"/>
      <c r="AC104" s="466"/>
      <c r="AD104" s="466"/>
      <c r="AE104" s="466"/>
      <c r="AF104" s="442"/>
      <c r="AG104" s="466"/>
      <c r="AH104" s="466"/>
    </row>
    <row r="105" spans="1:34" ht="15" x14ac:dyDescent="0.25">
      <c r="A105" s="385" t="s">
        <v>58</v>
      </c>
      <c r="B105" s="386">
        <v>41739</v>
      </c>
      <c r="C105" s="386">
        <v>39958</v>
      </c>
      <c r="D105" s="386">
        <v>35994.9</v>
      </c>
      <c r="E105" s="386">
        <v>35525</v>
      </c>
      <c r="F105" s="386">
        <v>31728</v>
      </c>
      <c r="G105" s="386">
        <v>34260</v>
      </c>
      <c r="H105" s="386">
        <v>31493.9</v>
      </c>
      <c r="I105" s="386">
        <v>29069</v>
      </c>
      <c r="J105" s="386">
        <f>SUM('[6]Table 8'!B230:J230)</f>
        <v>27353</v>
      </c>
      <c r="K105" s="386">
        <v>33567</v>
      </c>
      <c r="L105" s="386">
        <v>31572</v>
      </c>
      <c r="M105" s="386">
        <v>34646</v>
      </c>
      <c r="N105" s="386">
        <v>30467.820198298097</v>
      </c>
      <c r="O105" s="386">
        <v>31176.308254000003</v>
      </c>
      <c r="P105" s="386">
        <v>25835.181730985641</v>
      </c>
      <c r="Q105" s="487">
        <v>29770.549191474915</v>
      </c>
      <c r="R105" s="488"/>
      <c r="S105" s="385" t="s">
        <v>58</v>
      </c>
      <c r="T105" s="436">
        <f>($Q105/B105)-1</f>
        <v>-0.28674503003246565</v>
      </c>
      <c r="U105" s="436">
        <f t="shared" ref="U105:AH105" si="37">($Q105/C105)-1</f>
        <v>-0.25495397188360491</v>
      </c>
      <c r="V105" s="436">
        <f t="shared" si="37"/>
        <v>-0.1729231310137016</v>
      </c>
      <c r="W105" s="436">
        <f t="shared" si="37"/>
        <v>-0.16198313324490032</v>
      </c>
      <c r="X105" s="436">
        <f t="shared" si="37"/>
        <v>-6.1694743082611136E-2</v>
      </c>
      <c r="Y105" s="436">
        <f t="shared" si="37"/>
        <v>-0.13104059569541993</v>
      </c>
      <c r="Z105" s="436">
        <f t="shared" si="37"/>
        <v>-5.472014607670328E-2</v>
      </c>
      <c r="AA105" s="436">
        <f t="shared" si="37"/>
        <v>2.4133929322471159E-2</v>
      </c>
      <c r="AB105" s="436">
        <f t="shared" si="37"/>
        <v>8.8383328756440394E-2</v>
      </c>
      <c r="AC105" s="436">
        <f t="shared" si="37"/>
        <v>-0.11310068842985921</v>
      </c>
      <c r="AD105" s="436">
        <f t="shared" si="37"/>
        <v>-5.7058495138891607E-2</v>
      </c>
      <c r="AE105" s="436">
        <f t="shared" si="37"/>
        <v>-0.14072189599160323</v>
      </c>
      <c r="AF105" s="436">
        <f t="shared" si="37"/>
        <v>-2.2885490405451847E-2</v>
      </c>
      <c r="AG105" s="436">
        <f t="shared" si="37"/>
        <v>-4.5090619808864862E-2</v>
      </c>
      <c r="AH105" s="453">
        <f t="shared" si="37"/>
        <v>0.15232590587003147</v>
      </c>
    </row>
    <row r="106" spans="1:34" s="8" customFormat="1" ht="6" customHeight="1" x14ac:dyDescent="0.2">
      <c r="A106" s="348"/>
      <c r="B106" s="410"/>
      <c r="C106" s="410"/>
      <c r="D106" s="395"/>
      <c r="E106" s="395"/>
      <c r="F106" s="476"/>
      <c r="G106" s="476"/>
      <c r="H106" s="476"/>
      <c r="I106" s="476"/>
      <c r="J106" s="476"/>
      <c r="K106" s="476"/>
      <c r="L106" s="476"/>
      <c r="M106" s="476"/>
      <c r="N106" s="476"/>
      <c r="O106" s="476"/>
      <c r="P106" s="476"/>
      <c r="Q106" s="492"/>
      <c r="R106" s="493"/>
      <c r="S106" s="348"/>
      <c r="T106" s="466"/>
      <c r="U106" s="466"/>
      <c r="V106" s="466"/>
      <c r="W106" s="466"/>
      <c r="X106" s="466"/>
      <c r="Y106" s="466"/>
      <c r="Z106" s="466"/>
      <c r="AA106" s="466"/>
      <c r="AB106" s="466"/>
      <c r="AC106" s="466"/>
      <c r="AD106" s="466"/>
      <c r="AE106" s="466"/>
      <c r="AF106" s="442"/>
      <c r="AG106" s="466"/>
      <c r="AH106" s="466"/>
    </row>
    <row r="107" spans="1:34" ht="13.5" x14ac:dyDescent="0.25">
      <c r="A107" s="780" t="s">
        <v>62</v>
      </c>
      <c r="B107" s="820">
        <v>140465</v>
      </c>
      <c r="C107" s="820">
        <v>146819</v>
      </c>
      <c r="D107" s="820">
        <v>153330</v>
      </c>
      <c r="E107" s="820">
        <v>180624.4</v>
      </c>
      <c r="F107" s="820">
        <v>207314</v>
      </c>
      <c r="G107" s="820">
        <v>217031</v>
      </c>
      <c r="H107" s="820">
        <v>197143.6</v>
      </c>
      <c r="I107" s="820">
        <v>241374</v>
      </c>
      <c r="J107" s="820">
        <f>J85+J87+J97+J99+J101+J105</f>
        <v>227451</v>
      </c>
      <c r="K107" s="820">
        <v>294463</v>
      </c>
      <c r="L107" s="820">
        <v>256277</v>
      </c>
      <c r="M107" s="820">
        <v>295351.45</v>
      </c>
      <c r="N107" s="820">
        <v>276956.86900781695</v>
      </c>
      <c r="O107" s="820">
        <v>284625.70560099999</v>
      </c>
      <c r="P107" s="820">
        <v>251658.65144634247</v>
      </c>
      <c r="Q107" s="821">
        <v>238324.50719642639</v>
      </c>
      <c r="R107" s="495"/>
      <c r="S107" s="780" t="s">
        <v>62</v>
      </c>
      <c r="T107" s="847">
        <f>($Q107/B107)-1</f>
        <v>0.69668249881768696</v>
      </c>
      <c r="U107" s="847">
        <f t="shared" ref="U107:AH107" si="38">($Q107/C107)-1</f>
        <v>0.6232538513164263</v>
      </c>
      <c r="V107" s="847">
        <f t="shared" si="38"/>
        <v>0.55432405397786733</v>
      </c>
      <c r="W107" s="847">
        <f t="shared" si="38"/>
        <v>0.31944802139924833</v>
      </c>
      <c r="X107" s="847">
        <f t="shared" si="38"/>
        <v>0.14958231087348839</v>
      </c>
      <c r="Y107" s="847">
        <f t="shared" si="38"/>
        <v>9.811274516740176E-2</v>
      </c>
      <c r="Z107" s="847">
        <f t="shared" si="38"/>
        <v>0.20888787257829522</v>
      </c>
      <c r="AA107" s="847">
        <f t="shared" si="38"/>
        <v>-1.2633890988978158E-2</v>
      </c>
      <c r="AB107" s="847">
        <f t="shared" si="38"/>
        <v>4.7805932690673458E-2</v>
      </c>
      <c r="AC107" s="847">
        <f t="shared" si="38"/>
        <v>-0.19064701780384496</v>
      </c>
      <c r="AD107" s="847">
        <f t="shared" si="38"/>
        <v>-7.0051127504901389E-2</v>
      </c>
      <c r="AE107" s="847">
        <f t="shared" si="38"/>
        <v>-0.19308164156151464</v>
      </c>
      <c r="AF107" s="847">
        <f t="shared" si="38"/>
        <v>-0.13948872959818226</v>
      </c>
      <c r="AG107" s="847">
        <f t="shared" si="38"/>
        <v>-0.1626739872521582</v>
      </c>
      <c r="AH107" s="847">
        <f t="shared" si="38"/>
        <v>-5.2985042132593363E-2</v>
      </c>
    </row>
    <row r="108" spans="1:34" s="8" customFormat="1" x14ac:dyDescent="0.2">
      <c r="A108" s="339"/>
      <c r="B108" s="496"/>
      <c r="C108" s="496"/>
      <c r="D108" s="395"/>
      <c r="E108" s="395"/>
      <c r="F108" s="395"/>
      <c r="G108" s="395"/>
      <c r="H108" s="395"/>
      <c r="I108" s="395"/>
      <c r="J108" s="395"/>
      <c r="K108" s="395"/>
      <c r="L108" s="395"/>
      <c r="M108" s="395"/>
      <c r="N108" s="395"/>
      <c r="O108" s="395"/>
      <c r="P108" s="395"/>
      <c r="Q108" s="489"/>
      <c r="R108" s="488"/>
      <c r="S108" s="339"/>
      <c r="T108" s="466"/>
      <c r="U108" s="466"/>
      <c r="V108" s="466"/>
      <c r="W108" s="466"/>
      <c r="X108" s="466"/>
      <c r="Y108" s="466"/>
      <c r="Z108" s="466"/>
      <c r="AA108" s="466"/>
      <c r="AB108" s="466"/>
      <c r="AC108" s="466"/>
      <c r="AD108" s="466"/>
      <c r="AE108" s="466"/>
      <c r="AF108" s="442"/>
      <c r="AG108" s="466"/>
      <c r="AH108" s="466"/>
    </row>
    <row r="109" spans="1:34" x14ac:dyDescent="0.2">
      <c r="A109" s="799" t="s">
        <v>326</v>
      </c>
      <c r="B109" s="800">
        <v>48575</v>
      </c>
      <c r="C109" s="800">
        <v>45670</v>
      </c>
      <c r="D109" s="800">
        <v>42703.4</v>
      </c>
      <c r="E109" s="800">
        <v>42438</v>
      </c>
      <c r="F109" s="800">
        <v>44570</v>
      </c>
      <c r="G109" s="800">
        <v>40528</v>
      </c>
      <c r="H109" s="800">
        <v>38062</v>
      </c>
      <c r="I109" s="800">
        <v>38420</v>
      </c>
      <c r="J109" s="800">
        <v>33481.96887034893</v>
      </c>
      <c r="K109" s="800">
        <v>40217</v>
      </c>
      <c r="L109" s="800">
        <v>37551</v>
      </c>
      <c r="M109" s="800">
        <v>36807.285537832031</v>
      </c>
      <c r="N109" s="800">
        <v>34139.601020387272</v>
      </c>
      <c r="O109" s="800">
        <v>33327.023630000003</v>
      </c>
      <c r="P109" s="800">
        <v>29720.614680290222</v>
      </c>
      <c r="Q109" s="822">
        <v>31248.754247665405</v>
      </c>
      <c r="R109" s="488"/>
      <c r="S109" s="799" t="s">
        <v>326</v>
      </c>
      <c r="T109" s="849">
        <f>($Q109/B109)-1</f>
        <v>-0.356690597062987</v>
      </c>
      <c r="U109" s="849">
        <f t="shared" ref="U109:AH109" si="39">($Q109/C109)-1</f>
        <v>-0.31577065365304569</v>
      </c>
      <c r="V109" s="849">
        <f t="shared" si="39"/>
        <v>-0.26823732424899649</v>
      </c>
      <c r="W109" s="849">
        <f t="shared" si="39"/>
        <v>-0.26366100552181049</v>
      </c>
      <c r="X109" s="849">
        <f t="shared" si="39"/>
        <v>-0.2988836830229884</v>
      </c>
      <c r="Y109" s="849">
        <f t="shared" si="39"/>
        <v>-0.22895888650647933</v>
      </c>
      <c r="Z109" s="849">
        <f t="shared" si="39"/>
        <v>-0.17900388188572836</v>
      </c>
      <c r="AA109" s="849">
        <f t="shared" si="39"/>
        <v>-0.1866539758546224</v>
      </c>
      <c r="AB109" s="849">
        <f t="shared" si="39"/>
        <v>-6.6699023325991535E-2</v>
      </c>
      <c r="AC109" s="849">
        <f t="shared" si="39"/>
        <v>-0.22299638840128788</v>
      </c>
      <c r="AD109" s="849">
        <f t="shared" si="39"/>
        <v>-0.16783163570436455</v>
      </c>
      <c r="AE109" s="849">
        <f t="shared" si="39"/>
        <v>-0.15101714807122468</v>
      </c>
      <c r="AF109" s="849">
        <f t="shared" si="39"/>
        <v>-8.4677227803439448E-2</v>
      </c>
      <c r="AG109" s="849">
        <f t="shared" si="39"/>
        <v>-6.2359885641386836E-2</v>
      </c>
      <c r="AH109" s="849">
        <f t="shared" si="39"/>
        <v>5.1416822424894093E-2</v>
      </c>
    </row>
    <row r="110" spans="1:34" x14ac:dyDescent="0.2">
      <c r="A110" s="97"/>
      <c r="B110" s="97"/>
      <c r="C110" s="97"/>
      <c r="D110" s="97"/>
      <c r="E110" s="97"/>
      <c r="F110" s="97"/>
      <c r="G110" s="97"/>
      <c r="Q110" s="357"/>
      <c r="R110" s="99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334"/>
    </row>
    <row r="111" spans="1:34" ht="13.5" thickBot="1" x14ac:dyDescent="0.25">
      <c r="A111" s="497"/>
      <c r="B111" s="97"/>
      <c r="C111" s="97"/>
      <c r="D111" s="97"/>
      <c r="E111" s="97"/>
      <c r="F111" s="97"/>
      <c r="G111" s="97"/>
      <c r="H111" s="226"/>
      <c r="I111" s="226"/>
      <c r="J111" s="226"/>
      <c r="K111" s="226"/>
      <c r="L111" s="226"/>
      <c r="M111" s="226"/>
      <c r="N111" s="226"/>
      <c r="O111" s="226"/>
      <c r="P111" s="226"/>
      <c r="Q111" s="357"/>
      <c r="R111" s="99"/>
      <c r="S111" s="4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334"/>
    </row>
    <row r="112" spans="1:34" ht="13.5" thickTop="1" x14ac:dyDescent="0.2">
      <c r="A112" s="97"/>
      <c r="B112" s="97"/>
      <c r="C112" s="97"/>
      <c r="D112" s="97"/>
      <c r="E112" s="97"/>
      <c r="F112" s="97"/>
      <c r="G112" s="97"/>
      <c r="H112" s="498"/>
      <c r="I112" s="498"/>
      <c r="J112" s="498"/>
      <c r="K112" s="498"/>
      <c r="L112" s="498"/>
      <c r="M112" s="498"/>
      <c r="N112" s="498"/>
      <c r="O112" s="499"/>
      <c r="P112" s="499"/>
      <c r="Q112" s="357"/>
      <c r="R112" s="99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334"/>
    </row>
    <row r="113" spans="1:34" s="8" customFormat="1" ht="15" x14ac:dyDescent="0.2">
      <c r="A113" s="484" t="s">
        <v>555</v>
      </c>
      <c r="B113" s="264"/>
      <c r="C113" s="264"/>
      <c r="D113" s="264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25"/>
      <c r="P113" s="425"/>
      <c r="Q113" s="425"/>
      <c r="R113" s="416"/>
      <c r="S113" s="484" t="s">
        <v>554</v>
      </c>
      <c r="T113" s="358"/>
      <c r="U113" s="358"/>
      <c r="V113" s="358"/>
      <c r="W113" s="264"/>
      <c r="X113" s="99"/>
      <c r="Y113" s="99"/>
      <c r="Z113" s="99"/>
      <c r="AA113" s="99"/>
      <c r="AB113" s="99"/>
      <c r="AC113" s="99"/>
      <c r="AD113" s="99"/>
      <c r="AE113" s="99"/>
      <c r="AF113" s="357"/>
    </row>
    <row r="114" spans="1:34" x14ac:dyDescent="0.2">
      <c r="A114" s="267"/>
      <c r="R114" s="269"/>
      <c r="S114" s="99"/>
    </row>
    <row r="115" spans="1:34" x14ac:dyDescent="0.2">
      <c r="A115" s="500"/>
      <c r="B115" s="908" t="s">
        <v>271</v>
      </c>
      <c r="C115" s="908"/>
      <c r="D115" s="908"/>
      <c r="E115" s="908"/>
      <c r="F115" s="908"/>
      <c r="G115" s="908"/>
      <c r="H115" s="908"/>
      <c r="I115" s="908"/>
      <c r="J115" s="908"/>
      <c r="K115" s="908"/>
      <c r="L115" s="908"/>
      <c r="M115" s="908"/>
      <c r="N115" s="908"/>
      <c r="O115" s="908"/>
      <c r="P115" s="908"/>
      <c r="Q115" s="908"/>
      <c r="R115" s="361"/>
      <c r="S115" s="359"/>
      <c r="T115" s="913" t="s">
        <v>298</v>
      </c>
      <c r="U115" s="913"/>
      <c r="V115" s="913"/>
      <c r="W115" s="913"/>
      <c r="X115" s="913"/>
      <c r="Y115" s="913"/>
      <c r="Z115" s="913"/>
      <c r="AA115" s="913"/>
      <c r="AB115" s="913"/>
      <c r="AC115" s="913"/>
      <c r="AD115" s="913"/>
      <c r="AE115" s="913"/>
      <c r="AF115" s="913"/>
      <c r="AG115" s="913"/>
      <c r="AH115" s="913"/>
    </row>
    <row r="116" spans="1:34" ht="3.75" customHeight="1" x14ac:dyDescent="0.2">
      <c r="A116" s="267"/>
      <c r="B116" s="336"/>
      <c r="C116" s="336"/>
      <c r="D116" s="336"/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501"/>
      <c r="P116" s="501"/>
      <c r="Q116" s="501"/>
      <c r="R116" s="416"/>
      <c r="S116" s="365"/>
      <c r="T116" s="366"/>
      <c r="U116" s="366"/>
      <c r="V116" s="366"/>
      <c r="W116" s="366"/>
      <c r="X116" s="366"/>
      <c r="Y116" s="366"/>
      <c r="Z116" s="366"/>
      <c r="AA116" s="366"/>
      <c r="AB116" s="366"/>
      <c r="AC116" s="366"/>
      <c r="AD116" s="366"/>
      <c r="AE116" s="366"/>
      <c r="AF116" s="366"/>
      <c r="AG116" s="420"/>
      <c r="AH116" s="420"/>
    </row>
    <row r="117" spans="1:34" x14ac:dyDescent="0.2">
      <c r="A117" s="780" t="s">
        <v>51</v>
      </c>
      <c r="B117" s="784">
        <v>1990</v>
      </c>
      <c r="C117" s="784">
        <v>1992</v>
      </c>
      <c r="D117" s="784">
        <v>1994</v>
      </c>
      <c r="E117" s="785">
        <v>1996</v>
      </c>
      <c r="F117" s="785">
        <v>1998</v>
      </c>
      <c r="G117" s="785">
        <v>2000</v>
      </c>
      <c r="H117" s="785">
        <v>2002</v>
      </c>
      <c r="I117" s="785">
        <v>2004</v>
      </c>
      <c r="J117" s="785">
        <v>2006</v>
      </c>
      <c r="K117" s="785">
        <v>2008</v>
      </c>
      <c r="L117" s="785">
        <v>2010</v>
      </c>
      <c r="M117" s="785">
        <v>2012</v>
      </c>
      <c r="N117" s="785">
        <v>2014</v>
      </c>
      <c r="O117" s="785">
        <v>2016</v>
      </c>
      <c r="P117" s="785" t="s">
        <v>331</v>
      </c>
      <c r="Q117" s="785" t="s">
        <v>332</v>
      </c>
      <c r="R117" s="421"/>
      <c r="S117" s="780" t="s">
        <v>51</v>
      </c>
      <c r="T117" s="840" t="s">
        <v>299</v>
      </c>
      <c r="U117" s="840" t="s">
        <v>300</v>
      </c>
      <c r="V117" s="840" t="s">
        <v>301</v>
      </c>
      <c r="W117" s="840" t="s">
        <v>302</v>
      </c>
      <c r="X117" s="840" t="s">
        <v>303</v>
      </c>
      <c r="Y117" s="840" t="s">
        <v>304</v>
      </c>
      <c r="Z117" s="840" t="s">
        <v>305</v>
      </c>
      <c r="AA117" s="840" t="s">
        <v>306</v>
      </c>
      <c r="AB117" s="840" t="s">
        <v>307</v>
      </c>
      <c r="AC117" s="840" t="s">
        <v>308</v>
      </c>
      <c r="AD117" s="840" t="s">
        <v>309</v>
      </c>
      <c r="AE117" s="840" t="s">
        <v>310</v>
      </c>
      <c r="AF117" s="840" t="s">
        <v>311</v>
      </c>
      <c r="AG117" s="840" t="s">
        <v>312</v>
      </c>
      <c r="AH117" s="840" t="s">
        <v>313</v>
      </c>
    </row>
    <row r="118" spans="1:34" ht="6" customHeight="1" x14ac:dyDescent="0.2">
      <c r="A118" s="348"/>
      <c r="B118" s="422"/>
      <c r="C118" s="422"/>
      <c r="D118" s="422"/>
      <c r="E118" s="423"/>
      <c r="F118" s="423"/>
      <c r="G118" s="423"/>
      <c r="H118" s="423"/>
      <c r="I118" s="423"/>
      <c r="J118" s="423"/>
      <c r="K118" s="423"/>
      <c r="L118" s="423"/>
      <c r="M118" s="423"/>
      <c r="N118" s="423"/>
      <c r="O118" s="423"/>
      <c r="P118" s="423"/>
      <c r="Q118" s="423"/>
      <c r="R118" s="416"/>
      <c r="S118" s="348"/>
      <c r="T118" s="426"/>
      <c r="U118" s="427"/>
      <c r="V118" s="427"/>
      <c r="W118" s="427"/>
      <c r="X118" s="426"/>
      <c r="Y118" s="383"/>
      <c r="Z118" s="383"/>
      <c r="AA118" s="383"/>
      <c r="AB118" s="383"/>
      <c r="AC118" s="383"/>
      <c r="AD118" s="383"/>
      <c r="AE118" s="383"/>
      <c r="AF118" s="383"/>
      <c r="AG118" s="383"/>
      <c r="AH118" s="383"/>
    </row>
    <row r="119" spans="1:34" ht="15" x14ac:dyDescent="0.25">
      <c r="A119" s="385" t="s">
        <v>52</v>
      </c>
      <c r="B119" s="430">
        <v>14.97</v>
      </c>
      <c r="C119" s="430">
        <v>18.43</v>
      </c>
      <c r="D119" s="430">
        <v>14.963700000000001</v>
      </c>
      <c r="E119" s="502">
        <v>24.52</v>
      </c>
      <c r="F119" s="502">
        <v>22.82</v>
      </c>
      <c r="G119" s="502">
        <v>13.32</v>
      </c>
      <c r="H119" s="502">
        <v>15.183199999999999</v>
      </c>
      <c r="I119" s="502">
        <v>19.149999999999999</v>
      </c>
      <c r="J119" s="502">
        <f>SUM('[6]Table 9'!B68:I68)/1000</f>
        <v>20.206</v>
      </c>
      <c r="K119" s="502">
        <v>32.173000000000002</v>
      </c>
      <c r="L119" s="502">
        <v>27.62</v>
      </c>
      <c r="M119" s="502">
        <v>31.11364</v>
      </c>
      <c r="N119" s="432">
        <v>30.839810342489599</v>
      </c>
      <c r="O119" s="432">
        <v>28.813039361713869</v>
      </c>
      <c r="P119" s="432">
        <v>29.500860081091524</v>
      </c>
      <c r="Q119" s="503">
        <v>23.180788497149944</v>
      </c>
      <c r="R119" s="138"/>
      <c r="S119" s="385" t="s">
        <v>52</v>
      </c>
      <c r="T119" s="436">
        <f>($Q119/B119)-1</f>
        <v>0.54848286554107828</v>
      </c>
      <c r="U119" s="436">
        <f t="shared" ref="U119:AH119" si="40">($Q119/C119)-1</f>
        <v>0.25777474211339912</v>
      </c>
      <c r="V119" s="436">
        <f t="shared" si="40"/>
        <v>0.54913480604061449</v>
      </c>
      <c r="W119" s="436">
        <f t="shared" si="40"/>
        <v>-5.4617108599105069E-2</v>
      </c>
      <c r="X119" s="436">
        <f t="shared" si="40"/>
        <v>1.581018830630776E-2</v>
      </c>
      <c r="Y119" s="436">
        <f t="shared" si="40"/>
        <v>0.74029943672296872</v>
      </c>
      <c r="Z119" s="436">
        <f t="shared" si="40"/>
        <v>0.52673932353851272</v>
      </c>
      <c r="AA119" s="436">
        <f t="shared" si="40"/>
        <v>0.21048503901566296</v>
      </c>
      <c r="AB119" s="436">
        <f t="shared" si="40"/>
        <v>0.14722302767247086</v>
      </c>
      <c r="AC119" s="436">
        <f t="shared" si="40"/>
        <v>-0.27949558644981998</v>
      </c>
      <c r="AD119" s="436">
        <f t="shared" si="40"/>
        <v>-0.16072452942976312</v>
      </c>
      <c r="AE119" s="436">
        <f t="shared" si="40"/>
        <v>-0.25496378767801053</v>
      </c>
      <c r="AF119" s="436">
        <f t="shared" si="40"/>
        <v>-0.24834853912144284</v>
      </c>
      <c r="AG119" s="436">
        <f t="shared" si="40"/>
        <v>-0.19547576338121186</v>
      </c>
      <c r="AH119" s="453">
        <f t="shared" si="40"/>
        <v>-0.21423346867071202</v>
      </c>
    </row>
    <row r="120" spans="1:34" s="8" customFormat="1" ht="6" customHeight="1" x14ac:dyDescent="0.2">
      <c r="A120" s="348"/>
      <c r="B120" s="438"/>
      <c r="C120" s="438"/>
      <c r="D120" s="438"/>
      <c r="E120" s="476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504"/>
      <c r="S120" s="348"/>
      <c r="T120" s="466"/>
      <c r="U120" s="466"/>
      <c r="V120" s="466"/>
      <c r="W120" s="466"/>
      <c r="X120" s="466"/>
      <c r="Y120" s="466"/>
      <c r="Z120" s="466"/>
      <c r="AA120" s="466"/>
      <c r="AB120" s="466"/>
      <c r="AC120" s="466"/>
      <c r="AD120" s="466"/>
      <c r="AE120" s="466"/>
      <c r="AF120" s="442"/>
      <c r="AG120" s="442"/>
      <c r="AH120" s="442"/>
    </row>
    <row r="121" spans="1:34" ht="15" x14ac:dyDescent="0.25">
      <c r="A121" s="385" t="s">
        <v>53</v>
      </c>
      <c r="B121" s="430">
        <v>55.07</v>
      </c>
      <c r="C121" s="430">
        <v>39.43</v>
      </c>
      <c r="D121" s="430">
        <v>35.668800000000005</v>
      </c>
      <c r="E121" s="502">
        <v>42.87</v>
      </c>
      <c r="F121" s="502">
        <v>46.26</v>
      </c>
      <c r="G121" s="502">
        <v>41.68</v>
      </c>
      <c r="H121" s="502">
        <v>35.349499999999999</v>
      </c>
      <c r="I121" s="502">
        <v>42.21</v>
      </c>
      <c r="J121" s="502">
        <f>SUM('[6]Table 9'!B155:I155)/1000</f>
        <v>48.774000000000001</v>
      </c>
      <c r="K121" s="502">
        <v>58.475000000000001</v>
      </c>
      <c r="L121" s="502">
        <v>38.277000000000001</v>
      </c>
      <c r="M121" s="502">
        <v>40.34442</v>
      </c>
      <c r="N121" s="432">
        <v>36.704474829583198</v>
      </c>
      <c r="O121" s="432">
        <v>33.355159729904088</v>
      </c>
      <c r="P121" s="432">
        <v>28.538026768421755</v>
      </c>
      <c r="Q121" s="503">
        <v>26.852201701270417</v>
      </c>
      <c r="R121" s="138"/>
      <c r="S121" s="385" t="s">
        <v>53</v>
      </c>
      <c r="T121" s="436">
        <f>($Q121/B121)-1</f>
        <v>-0.51239873431504601</v>
      </c>
      <c r="U121" s="436">
        <f t="shared" ref="U121:AH121" si="41">($Q121/C121)-1</f>
        <v>-0.31899057313541934</v>
      </c>
      <c r="V121" s="436">
        <f t="shared" si="41"/>
        <v>-0.24717956025236587</v>
      </c>
      <c r="W121" s="436">
        <f t="shared" si="41"/>
        <v>-0.37363653600955404</v>
      </c>
      <c r="X121" s="436">
        <f t="shared" si="41"/>
        <v>-0.41953736054322488</v>
      </c>
      <c r="Y121" s="436">
        <f t="shared" si="41"/>
        <v>-0.35575331810771549</v>
      </c>
      <c r="Z121" s="436">
        <f t="shared" si="41"/>
        <v>-0.24037958949149441</v>
      </c>
      <c r="AA121" s="436">
        <f t="shared" si="41"/>
        <v>-0.36384265100046398</v>
      </c>
      <c r="AB121" s="436">
        <f t="shared" si="41"/>
        <v>-0.44945664285745646</v>
      </c>
      <c r="AC121" s="436">
        <f t="shared" si="41"/>
        <v>-0.54079176226985182</v>
      </c>
      <c r="AD121" s="436">
        <f t="shared" si="41"/>
        <v>-0.29847684768214811</v>
      </c>
      <c r="AE121" s="436">
        <f t="shared" si="41"/>
        <v>-0.33442588339923052</v>
      </c>
      <c r="AF121" s="436">
        <f t="shared" si="41"/>
        <v>-0.26842158004048089</v>
      </c>
      <c r="AG121" s="436">
        <f t="shared" si="41"/>
        <v>-0.1949610819223131</v>
      </c>
      <c r="AH121" s="453">
        <f t="shared" si="41"/>
        <v>-5.9072937341861254E-2</v>
      </c>
    </row>
    <row r="122" spans="1:34" s="8" customFormat="1" ht="6" customHeight="1" x14ac:dyDescent="0.2">
      <c r="A122" s="348"/>
      <c r="B122" s="438"/>
      <c r="C122" s="438"/>
      <c r="D122" s="438"/>
      <c r="E122" s="439"/>
      <c r="F122" s="439"/>
      <c r="G122" s="439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504"/>
      <c r="S122" s="348"/>
      <c r="T122" s="466"/>
      <c r="U122" s="466"/>
      <c r="V122" s="466"/>
      <c r="W122" s="466"/>
      <c r="X122" s="466"/>
      <c r="Y122" s="466"/>
      <c r="Z122" s="466"/>
      <c r="AA122" s="466"/>
      <c r="AB122" s="466"/>
      <c r="AC122" s="466"/>
      <c r="AD122" s="466"/>
      <c r="AE122" s="466"/>
      <c r="AF122" s="442"/>
      <c r="AG122" s="442"/>
      <c r="AH122" s="442"/>
    </row>
    <row r="123" spans="1:34" s="8" customFormat="1" ht="15" x14ac:dyDescent="0.25">
      <c r="A123" s="385" t="s">
        <v>54</v>
      </c>
      <c r="B123" s="395"/>
      <c r="C123" s="395"/>
      <c r="D123" s="395"/>
      <c r="E123" s="395"/>
      <c r="F123" s="395"/>
      <c r="G123" s="395"/>
      <c r="H123" s="395"/>
      <c r="I123" s="395"/>
      <c r="J123" s="395"/>
      <c r="K123" s="395"/>
      <c r="L123" s="395"/>
      <c r="M123" s="395"/>
      <c r="N123" s="395"/>
      <c r="O123" s="395"/>
      <c r="P123" s="395"/>
      <c r="Q123" s="395"/>
      <c r="R123" s="488"/>
      <c r="S123" s="385" t="s">
        <v>54</v>
      </c>
      <c r="T123" s="466"/>
      <c r="U123" s="466"/>
      <c r="V123" s="466"/>
      <c r="W123" s="466"/>
      <c r="X123" s="466"/>
      <c r="Y123" s="466"/>
      <c r="Z123" s="466"/>
      <c r="AA123" s="466"/>
      <c r="AB123" s="466"/>
      <c r="AC123" s="466"/>
      <c r="AD123" s="466"/>
      <c r="AE123" s="466"/>
      <c r="AF123" s="442"/>
      <c r="AG123" s="442"/>
      <c r="AH123" s="442"/>
    </row>
    <row r="124" spans="1:34" s="8" customFormat="1" ht="3.75" customHeight="1" x14ac:dyDescent="0.2">
      <c r="A124" s="348"/>
      <c r="B124" s="438"/>
      <c r="C124" s="438"/>
      <c r="D124" s="438"/>
      <c r="E124" s="439"/>
      <c r="F124" s="439"/>
      <c r="G124" s="439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504"/>
      <c r="S124" s="348"/>
      <c r="T124" s="466"/>
      <c r="U124" s="466"/>
      <c r="V124" s="466"/>
      <c r="W124" s="466"/>
      <c r="X124" s="466"/>
      <c r="Y124" s="466"/>
      <c r="Z124" s="466"/>
      <c r="AA124" s="466"/>
      <c r="AB124" s="466"/>
      <c r="AC124" s="466"/>
      <c r="AD124" s="466"/>
      <c r="AE124" s="466"/>
      <c r="AF124" s="442"/>
      <c r="AG124" s="442"/>
      <c r="AH124" s="442"/>
    </row>
    <row r="125" spans="1:34" x14ac:dyDescent="0.2">
      <c r="A125" s="400" t="s">
        <v>316</v>
      </c>
      <c r="B125" s="446" t="s">
        <v>14</v>
      </c>
      <c r="C125" s="446">
        <v>0.01</v>
      </c>
      <c r="D125" s="446">
        <v>2.1000000000000001E-2</v>
      </c>
      <c r="E125" s="447">
        <v>7.0000000000000007E-2</v>
      </c>
      <c r="F125" s="502">
        <v>2.8799999999999999E-2</v>
      </c>
      <c r="G125" s="502" t="s">
        <v>14</v>
      </c>
      <c r="H125" s="502">
        <v>2.5499999999999998E-2</v>
      </c>
      <c r="I125" s="505">
        <v>1.2E-2</v>
      </c>
      <c r="J125" s="502" t="s">
        <v>14</v>
      </c>
      <c r="K125" s="506">
        <v>1.4E-2</v>
      </c>
      <c r="L125" s="506">
        <v>8.0000000000000002E-3</v>
      </c>
      <c r="M125" s="506" t="s">
        <v>14</v>
      </c>
      <c r="N125" s="506">
        <v>1.823E-2</v>
      </c>
      <c r="O125" s="506">
        <v>4.261E-3</v>
      </c>
      <c r="P125" s="506" t="s">
        <v>14</v>
      </c>
      <c r="Q125" s="507">
        <v>0</v>
      </c>
      <c r="R125" s="508"/>
      <c r="S125" s="400" t="s">
        <v>316</v>
      </c>
      <c r="T125" s="436" t="s">
        <v>14</v>
      </c>
      <c r="U125" s="436">
        <f t="shared" ref="U125:AH128" si="42">($Q125/C125)-1</f>
        <v>-1</v>
      </c>
      <c r="V125" s="436">
        <f t="shared" si="42"/>
        <v>-1</v>
      </c>
      <c r="W125" s="436">
        <f t="shared" si="42"/>
        <v>-1</v>
      </c>
      <c r="X125" s="436">
        <f t="shared" si="42"/>
        <v>-1</v>
      </c>
      <c r="Y125" s="436" t="s">
        <v>14</v>
      </c>
      <c r="Z125" s="436">
        <f t="shared" ref="Z125:AA125" si="43">($Q125/H125)-1</f>
        <v>-1</v>
      </c>
      <c r="AA125" s="436">
        <f t="shared" si="43"/>
        <v>-1</v>
      </c>
      <c r="AB125" s="436" t="s">
        <v>14</v>
      </c>
      <c r="AC125" s="436">
        <f t="shared" ref="AC125:AD125" si="44">($Q125/K125)-1</f>
        <v>-1</v>
      </c>
      <c r="AD125" s="436">
        <f t="shared" si="44"/>
        <v>-1</v>
      </c>
      <c r="AE125" s="436" t="s">
        <v>14</v>
      </c>
      <c r="AF125" s="436">
        <f t="shared" ref="AF125:AG125" si="45">($Q125/N125)-1</f>
        <v>-1</v>
      </c>
      <c r="AG125" s="436">
        <f t="shared" si="45"/>
        <v>-1</v>
      </c>
      <c r="AH125" s="453" t="s">
        <v>14</v>
      </c>
    </row>
    <row r="126" spans="1:34" x14ac:dyDescent="0.2">
      <c r="A126" s="400" t="s">
        <v>317</v>
      </c>
      <c r="B126" s="446" t="s">
        <v>14</v>
      </c>
      <c r="C126" s="446">
        <v>0.09</v>
      </c>
      <c r="D126" s="446">
        <v>0.28999999999999998</v>
      </c>
      <c r="E126" s="447">
        <v>0.23</v>
      </c>
      <c r="F126" s="502" t="s">
        <v>14</v>
      </c>
      <c r="G126" s="502" t="s">
        <v>14</v>
      </c>
      <c r="H126" s="502" t="s">
        <v>14</v>
      </c>
      <c r="I126" s="509" t="s">
        <v>14</v>
      </c>
      <c r="J126" s="502" t="s">
        <v>14</v>
      </c>
      <c r="K126" s="502" t="s">
        <v>14</v>
      </c>
      <c r="L126" s="502" t="s">
        <v>14</v>
      </c>
      <c r="M126" s="502" t="s">
        <v>14</v>
      </c>
      <c r="N126" s="502" t="s">
        <v>14</v>
      </c>
      <c r="O126" s="502" t="s">
        <v>14</v>
      </c>
      <c r="P126" s="502" t="s">
        <v>14</v>
      </c>
      <c r="Q126" s="510">
        <v>0</v>
      </c>
      <c r="R126" s="504"/>
      <c r="S126" s="400" t="s">
        <v>317</v>
      </c>
      <c r="T126" s="436" t="s">
        <v>14</v>
      </c>
      <c r="U126" s="436">
        <f t="shared" si="42"/>
        <v>-1</v>
      </c>
      <c r="V126" s="436">
        <f t="shared" si="42"/>
        <v>-1</v>
      </c>
      <c r="W126" s="436">
        <f t="shared" si="42"/>
        <v>-1</v>
      </c>
      <c r="X126" s="436" t="s">
        <v>14</v>
      </c>
      <c r="Y126" s="436" t="s">
        <v>14</v>
      </c>
      <c r="Z126" s="436" t="s">
        <v>14</v>
      </c>
      <c r="AA126" s="436" t="s">
        <v>14</v>
      </c>
      <c r="AB126" s="436" t="s">
        <v>14</v>
      </c>
      <c r="AC126" s="436" t="s">
        <v>14</v>
      </c>
      <c r="AD126" s="436" t="s">
        <v>14</v>
      </c>
      <c r="AE126" s="436" t="s">
        <v>14</v>
      </c>
      <c r="AF126" s="436" t="s">
        <v>14</v>
      </c>
      <c r="AG126" s="436" t="s">
        <v>14</v>
      </c>
      <c r="AH126" s="453" t="s">
        <v>14</v>
      </c>
    </row>
    <row r="127" spans="1:34" x14ac:dyDescent="0.2">
      <c r="A127" s="400" t="s">
        <v>318</v>
      </c>
      <c r="B127" s="446">
        <v>0.51</v>
      </c>
      <c r="C127" s="446">
        <v>0.68</v>
      </c>
      <c r="D127" s="446">
        <v>0.49</v>
      </c>
      <c r="E127" s="511">
        <v>1.24</v>
      </c>
      <c r="F127" s="502">
        <v>0.73740000000000006</v>
      </c>
      <c r="G127" s="502">
        <v>2.5099999999999998</v>
      </c>
      <c r="H127" s="502">
        <v>0.55559999999999998</v>
      </c>
      <c r="I127" s="505">
        <v>0.94799999999999995</v>
      </c>
      <c r="J127" s="448">
        <v>1.2</v>
      </c>
      <c r="K127" s="448">
        <v>0.78500000000000003</v>
      </c>
      <c r="L127" s="448">
        <v>0.73299999999999998</v>
      </c>
      <c r="M127" s="448">
        <v>1.29359</v>
      </c>
      <c r="N127" s="448">
        <v>1.7313400000000001</v>
      </c>
      <c r="O127" s="448">
        <v>0.17434500000000003</v>
      </c>
      <c r="P127" s="448">
        <v>0.10299999999999999</v>
      </c>
      <c r="Q127" s="512">
        <v>7.3920000000000001E-3</v>
      </c>
      <c r="R127" s="513"/>
      <c r="S127" s="400" t="s">
        <v>318</v>
      </c>
      <c r="T127" s="436">
        <f>($Q127/B127)-1</f>
        <v>-0.98550588235294123</v>
      </c>
      <c r="U127" s="436">
        <f t="shared" si="42"/>
        <v>-0.98912941176470592</v>
      </c>
      <c r="V127" s="436">
        <f t="shared" si="42"/>
        <v>-0.98491428571428574</v>
      </c>
      <c r="W127" s="436">
        <f t="shared" si="42"/>
        <v>-0.99403870967741936</v>
      </c>
      <c r="X127" s="436">
        <f t="shared" si="42"/>
        <v>-0.98997558991049639</v>
      </c>
      <c r="Y127" s="436">
        <f t="shared" si="42"/>
        <v>-0.9970549800796813</v>
      </c>
      <c r="Z127" s="436">
        <f t="shared" si="42"/>
        <v>-0.98669546436285094</v>
      </c>
      <c r="AA127" s="436">
        <f t="shared" si="42"/>
        <v>-0.9922025316455696</v>
      </c>
      <c r="AB127" s="436">
        <f t="shared" si="42"/>
        <v>-0.99383999999999995</v>
      </c>
      <c r="AC127" s="436">
        <f t="shared" si="42"/>
        <v>-0.99058343949044581</v>
      </c>
      <c r="AD127" s="436">
        <f t="shared" si="42"/>
        <v>-0.98991541609822642</v>
      </c>
      <c r="AE127" s="436">
        <f t="shared" si="42"/>
        <v>-0.9942856701118592</v>
      </c>
      <c r="AF127" s="436">
        <f t="shared" si="42"/>
        <v>-0.99573047466124509</v>
      </c>
      <c r="AG127" s="436">
        <f t="shared" si="42"/>
        <v>-0.95760130775187124</v>
      </c>
      <c r="AH127" s="453">
        <f t="shared" si="42"/>
        <v>-0.9282330097087379</v>
      </c>
    </row>
    <row r="128" spans="1:34" x14ac:dyDescent="0.2">
      <c r="A128" s="400" t="s">
        <v>319</v>
      </c>
      <c r="B128" s="446">
        <v>0.04</v>
      </c>
      <c r="C128" s="446">
        <v>0.04</v>
      </c>
      <c r="D128" s="446">
        <v>6.9000000000000006E-2</v>
      </c>
      <c r="E128" s="447">
        <v>0.13</v>
      </c>
      <c r="F128" s="447">
        <v>0.19289999999999999</v>
      </c>
      <c r="G128" s="447">
        <v>0.26</v>
      </c>
      <c r="H128" s="447">
        <v>0.19450000000000001</v>
      </c>
      <c r="I128" s="448">
        <v>0.17799999999999999</v>
      </c>
      <c r="J128" s="448">
        <v>0.15659999999999999</v>
      </c>
      <c r="K128" s="448">
        <v>0.27500000000000002</v>
      </c>
      <c r="L128" s="448">
        <v>0.14799999999999999</v>
      </c>
      <c r="M128" s="448">
        <v>0.18697</v>
      </c>
      <c r="N128" s="448">
        <v>9.5640000000000003E-2</v>
      </c>
      <c r="O128" s="448">
        <v>8.1509999999999999E-2</v>
      </c>
      <c r="P128" s="448">
        <v>7.2999999999999995E-2</v>
      </c>
      <c r="Q128" s="512">
        <v>6.2613000000000016E-2</v>
      </c>
      <c r="R128" s="513"/>
      <c r="S128" s="400" t="s">
        <v>319</v>
      </c>
      <c r="T128" s="436">
        <f>($Q128/B128)-1</f>
        <v>0.5653250000000003</v>
      </c>
      <c r="U128" s="436">
        <f t="shared" si="42"/>
        <v>0.5653250000000003</v>
      </c>
      <c r="V128" s="436">
        <f t="shared" si="42"/>
        <v>-9.2565217391304189E-2</v>
      </c>
      <c r="W128" s="436">
        <f t="shared" si="42"/>
        <v>-0.51836153846153832</v>
      </c>
      <c r="X128" s="436">
        <f t="shared" si="42"/>
        <v>-0.67541213063763594</v>
      </c>
      <c r="Y128" s="436">
        <f t="shared" si="42"/>
        <v>-0.75918076923076916</v>
      </c>
      <c r="Z128" s="436">
        <f t="shared" si="42"/>
        <v>-0.67808226221079693</v>
      </c>
      <c r="AA128" s="436">
        <f t="shared" si="42"/>
        <v>-0.64824157303370777</v>
      </c>
      <c r="AB128" s="436">
        <f t="shared" si="42"/>
        <v>-0.60017241379310327</v>
      </c>
      <c r="AC128" s="436">
        <f t="shared" si="42"/>
        <v>-0.77231636363636358</v>
      </c>
      <c r="AD128" s="436">
        <f t="shared" si="42"/>
        <v>-0.57693918918918907</v>
      </c>
      <c r="AE128" s="436">
        <f t="shared" si="42"/>
        <v>-0.66511739851313034</v>
      </c>
      <c r="AF128" s="436">
        <f t="shared" si="42"/>
        <v>-0.3453262233375155</v>
      </c>
      <c r="AG128" s="436">
        <f t="shared" si="42"/>
        <v>-0.23183658446816324</v>
      </c>
      <c r="AH128" s="453">
        <f t="shared" si="42"/>
        <v>-0.14228767123287644</v>
      </c>
    </row>
    <row r="129" spans="1:34" x14ac:dyDescent="0.2">
      <c r="A129" s="400" t="s">
        <v>324</v>
      </c>
      <c r="B129" s="509" t="s">
        <v>14</v>
      </c>
      <c r="C129" s="509" t="s">
        <v>14</v>
      </c>
      <c r="D129" s="509" t="s">
        <v>14</v>
      </c>
      <c r="E129" s="509" t="s">
        <v>14</v>
      </c>
      <c r="F129" s="509" t="s">
        <v>14</v>
      </c>
      <c r="G129" s="509" t="s">
        <v>14</v>
      </c>
      <c r="H129" s="509" t="s">
        <v>14</v>
      </c>
      <c r="I129" s="509" t="s">
        <v>14</v>
      </c>
      <c r="J129" s="509" t="s">
        <v>14</v>
      </c>
      <c r="K129" s="509" t="s">
        <v>14</v>
      </c>
      <c r="L129" s="509" t="s">
        <v>14</v>
      </c>
      <c r="M129" s="509" t="s">
        <v>14</v>
      </c>
      <c r="N129" s="509" t="s">
        <v>14</v>
      </c>
      <c r="O129" s="509" t="s">
        <v>14</v>
      </c>
      <c r="P129" s="509" t="s">
        <v>14</v>
      </c>
      <c r="Q129" s="514">
        <v>0</v>
      </c>
      <c r="R129" s="515"/>
      <c r="S129" s="400" t="s">
        <v>324</v>
      </c>
      <c r="T129" s="516" t="s">
        <v>14</v>
      </c>
      <c r="U129" s="516" t="s">
        <v>14</v>
      </c>
      <c r="V129" s="516" t="s">
        <v>14</v>
      </c>
      <c r="W129" s="516" t="s">
        <v>14</v>
      </c>
      <c r="X129" s="516" t="s">
        <v>14</v>
      </c>
      <c r="Y129" s="516" t="s">
        <v>14</v>
      </c>
      <c r="Z129" s="516" t="s">
        <v>14</v>
      </c>
      <c r="AA129" s="516" t="s">
        <v>14</v>
      </c>
      <c r="AB129" s="516" t="s">
        <v>14</v>
      </c>
      <c r="AC129" s="516" t="s">
        <v>14</v>
      </c>
      <c r="AD129" s="516" t="s">
        <v>14</v>
      </c>
      <c r="AE129" s="516" t="s">
        <v>14</v>
      </c>
      <c r="AF129" s="516" t="s">
        <v>14</v>
      </c>
      <c r="AG129" s="393" t="s">
        <v>14</v>
      </c>
      <c r="AH129" s="517" t="s">
        <v>14</v>
      </c>
    </row>
    <row r="130" spans="1:34" s="8" customFormat="1" ht="3.75" customHeight="1" x14ac:dyDescent="0.2">
      <c r="A130" s="348"/>
      <c r="B130" s="459"/>
      <c r="C130" s="459"/>
      <c r="D130" s="459"/>
      <c r="E130" s="439"/>
      <c r="F130" s="439"/>
      <c r="G130" s="439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504"/>
      <c r="S130" s="348"/>
      <c r="T130" s="466"/>
      <c r="U130" s="466"/>
      <c r="V130" s="466"/>
      <c r="W130" s="466"/>
      <c r="X130" s="466"/>
      <c r="Y130" s="466"/>
      <c r="Z130" s="466"/>
      <c r="AA130" s="466"/>
      <c r="AB130" s="466"/>
      <c r="AC130" s="466"/>
      <c r="AD130" s="466"/>
      <c r="AE130" s="466"/>
      <c r="AF130" s="442"/>
      <c r="AG130" s="442"/>
      <c r="AH130" s="442"/>
    </row>
    <row r="131" spans="1:34" x14ac:dyDescent="0.2">
      <c r="A131" s="780" t="s">
        <v>194</v>
      </c>
      <c r="B131" s="805">
        <v>0.55000000000000004</v>
      </c>
      <c r="C131" s="805">
        <v>0.83</v>
      </c>
      <c r="D131" s="805">
        <v>0.87549999999999983</v>
      </c>
      <c r="E131" s="823">
        <v>1.66</v>
      </c>
      <c r="F131" s="805">
        <v>0.95908344000374723</v>
      </c>
      <c r="G131" s="805">
        <v>2.75</v>
      </c>
      <c r="H131" s="805">
        <v>0.77580000000000005</v>
      </c>
      <c r="I131" s="805">
        <v>1.1399999999999999</v>
      </c>
      <c r="J131" s="805">
        <f>J127+J128</f>
        <v>1.3566</v>
      </c>
      <c r="K131" s="805">
        <v>1.077</v>
      </c>
      <c r="L131" s="805">
        <v>0.89200000000000002</v>
      </c>
      <c r="M131" s="805">
        <v>1.54</v>
      </c>
      <c r="N131" s="807">
        <v>1.8491616017056101</v>
      </c>
      <c r="O131" s="807">
        <v>0.2601184590747091</v>
      </c>
      <c r="P131" s="807">
        <v>0.1765796472756192</v>
      </c>
      <c r="Q131" s="807">
        <v>6.9998091118410224E-2</v>
      </c>
      <c r="R131" s="138"/>
      <c r="S131" s="780" t="s">
        <v>194</v>
      </c>
      <c r="T131" s="846">
        <f>($Q131/B131)-1</f>
        <v>-0.87273074342107226</v>
      </c>
      <c r="U131" s="846">
        <f t="shared" ref="U131:AH131" si="46">($Q131/C131)-1</f>
        <v>-0.91566495045974672</v>
      </c>
      <c r="V131" s="846">
        <f t="shared" si="46"/>
        <v>-0.92004786851123899</v>
      </c>
      <c r="W131" s="846">
        <f t="shared" si="46"/>
        <v>-0.95783247522987336</v>
      </c>
      <c r="X131" s="846">
        <f t="shared" si="46"/>
        <v>-0.92701563993416802</v>
      </c>
      <c r="Y131" s="846">
        <f t="shared" si="46"/>
        <v>-0.97454614868421441</v>
      </c>
      <c r="Z131" s="846">
        <f t="shared" si="46"/>
        <v>-0.90977301995564552</v>
      </c>
      <c r="AA131" s="846">
        <f t="shared" si="46"/>
        <v>-0.93859816568560506</v>
      </c>
      <c r="AB131" s="846">
        <f t="shared" si="46"/>
        <v>-0.94840181990386985</v>
      </c>
      <c r="AC131" s="846">
        <f t="shared" si="46"/>
        <v>-0.93500641493183823</v>
      </c>
      <c r="AD131" s="846">
        <f t="shared" si="46"/>
        <v>-0.92152680367891227</v>
      </c>
      <c r="AE131" s="846">
        <f t="shared" si="46"/>
        <v>-0.95454669407895443</v>
      </c>
      <c r="AF131" s="846">
        <f t="shared" si="46"/>
        <v>-0.96214603901906348</v>
      </c>
      <c r="AG131" s="846">
        <f t="shared" si="46"/>
        <v>-0.73089917813827299</v>
      </c>
      <c r="AH131" s="846">
        <f t="shared" si="46"/>
        <v>-0.60358913273197468</v>
      </c>
    </row>
    <row r="132" spans="1:34" s="8" customFormat="1" ht="6" customHeight="1" x14ac:dyDescent="0.2">
      <c r="A132" s="348"/>
      <c r="B132" s="438"/>
      <c r="C132" s="438"/>
      <c r="D132" s="438"/>
      <c r="E132" s="439"/>
      <c r="F132" s="439"/>
      <c r="G132" s="439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504"/>
      <c r="S132" s="348"/>
      <c r="T132" s="466"/>
      <c r="U132" s="466"/>
      <c r="V132" s="466"/>
      <c r="W132" s="466"/>
      <c r="X132" s="466"/>
      <c r="Y132" s="466"/>
      <c r="Z132" s="466"/>
      <c r="AA132" s="466"/>
      <c r="AB132" s="466"/>
      <c r="AC132" s="466"/>
      <c r="AD132" s="466"/>
      <c r="AE132" s="466"/>
      <c r="AF132" s="442"/>
      <c r="AG132" s="442"/>
      <c r="AH132" s="442"/>
    </row>
    <row r="133" spans="1:34" ht="15" x14ac:dyDescent="0.25">
      <c r="A133" s="385" t="s">
        <v>55</v>
      </c>
      <c r="B133" s="430">
        <v>0.01</v>
      </c>
      <c r="C133" s="430" t="s">
        <v>14</v>
      </c>
      <c r="D133" s="430">
        <v>6.3999999999999994E-3</v>
      </c>
      <c r="E133" s="502">
        <v>0.04</v>
      </c>
      <c r="F133" s="502">
        <v>1.6647155101931838E-2</v>
      </c>
      <c r="G133" s="502">
        <v>0.14000000000000001</v>
      </c>
      <c r="H133" s="502">
        <v>6.4699999999999994E-2</v>
      </c>
      <c r="I133" s="502">
        <v>0.04</v>
      </c>
      <c r="J133" s="502">
        <f>SUM('[6]Table 9'!B178:I178)/1000</f>
        <v>4.2999999999999997E-2</v>
      </c>
      <c r="K133" s="502">
        <v>6.9000000000000006E-2</v>
      </c>
      <c r="L133" s="502">
        <v>2.8000000000000001E-2</v>
      </c>
      <c r="M133" s="502">
        <v>3.7240000000000002E-2</v>
      </c>
      <c r="N133" s="432">
        <v>5.0993019108865403E-2</v>
      </c>
      <c r="O133" s="432">
        <v>6.1867898772770456E-2</v>
      </c>
      <c r="P133" s="432">
        <v>2.1687137603759767E-2</v>
      </c>
      <c r="Q133" s="503">
        <v>0.36842716574668882</v>
      </c>
      <c r="R133" s="138"/>
      <c r="S133" s="385" t="s">
        <v>55</v>
      </c>
      <c r="T133" s="436">
        <f>($Q133/B133)-1</f>
        <v>35.842716574668884</v>
      </c>
      <c r="U133" s="436" t="s">
        <v>14</v>
      </c>
      <c r="V133" s="436">
        <f t="shared" ref="V133:AH133" si="47">($Q133/D133)-1</f>
        <v>56.566744647920132</v>
      </c>
      <c r="W133" s="436">
        <f t="shared" si="47"/>
        <v>8.2106791436672211</v>
      </c>
      <c r="X133" s="436">
        <f t="shared" si="47"/>
        <v>21.13153920239106</v>
      </c>
      <c r="Y133" s="436">
        <f t="shared" si="47"/>
        <v>1.6316226124763484</v>
      </c>
      <c r="Z133" s="436">
        <f t="shared" si="47"/>
        <v>4.6943920517262576</v>
      </c>
      <c r="AA133" s="436">
        <f t="shared" si="47"/>
        <v>8.2106791436672211</v>
      </c>
      <c r="AB133" s="436">
        <f t="shared" si="47"/>
        <v>7.5680736220160192</v>
      </c>
      <c r="AC133" s="436">
        <f t="shared" si="47"/>
        <v>4.3395241412563594</v>
      </c>
      <c r="AD133" s="436">
        <f t="shared" si="47"/>
        <v>12.158113062381743</v>
      </c>
      <c r="AE133" s="436">
        <f t="shared" si="47"/>
        <v>8.8933180920163473</v>
      </c>
      <c r="AF133" s="436">
        <f t="shared" si="47"/>
        <v>6.2250510400282577</v>
      </c>
      <c r="AG133" s="436">
        <f t="shared" si="47"/>
        <v>4.9550618827359054</v>
      </c>
      <c r="AH133" s="453">
        <f t="shared" si="47"/>
        <v>15.988279987803317</v>
      </c>
    </row>
    <row r="134" spans="1:34" s="8" customFormat="1" ht="6" customHeight="1" x14ac:dyDescent="0.2">
      <c r="A134" s="348"/>
      <c r="B134" s="438"/>
      <c r="C134" s="438"/>
      <c r="D134" s="438"/>
      <c r="E134" s="439"/>
      <c r="F134" s="439"/>
      <c r="G134" s="439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504"/>
      <c r="S134" s="348"/>
      <c r="T134" s="466"/>
      <c r="U134" s="466"/>
      <c r="V134" s="466"/>
      <c r="W134" s="466"/>
      <c r="X134" s="466"/>
      <c r="Y134" s="466"/>
      <c r="Z134" s="466"/>
      <c r="AA134" s="466"/>
      <c r="AB134" s="466"/>
      <c r="AC134" s="466"/>
      <c r="AD134" s="466"/>
      <c r="AE134" s="466"/>
      <c r="AF134" s="442"/>
      <c r="AG134" s="442"/>
      <c r="AH134" s="442"/>
    </row>
    <row r="135" spans="1:34" ht="15" x14ac:dyDescent="0.25">
      <c r="A135" s="385" t="s">
        <v>56</v>
      </c>
      <c r="B135" s="430">
        <v>10.51</v>
      </c>
      <c r="C135" s="430">
        <v>9.32</v>
      </c>
      <c r="D135" s="430">
        <v>10.8592</v>
      </c>
      <c r="E135" s="502">
        <v>12.84</v>
      </c>
      <c r="F135" s="502">
        <v>14.41</v>
      </c>
      <c r="G135" s="502">
        <v>12.87</v>
      </c>
      <c r="H135" s="502">
        <v>11.609</v>
      </c>
      <c r="I135" s="502">
        <v>11.64</v>
      </c>
      <c r="J135" s="502">
        <f>SUM('[6]Table 9'!B193:I193)/1000</f>
        <v>12.618</v>
      </c>
      <c r="K135" s="502">
        <v>16.934000000000001</v>
      </c>
      <c r="L135" s="502">
        <v>14.163</v>
      </c>
      <c r="M135" s="502">
        <v>16.554819999999999</v>
      </c>
      <c r="N135" s="432">
        <v>14.479140476844</v>
      </c>
      <c r="O135" s="432">
        <v>18.173035362801297</v>
      </c>
      <c r="P135" s="432">
        <v>14.271608899604528</v>
      </c>
      <c r="Q135" s="503">
        <v>13.895853796638548</v>
      </c>
      <c r="R135" s="138"/>
      <c r="S135" s="385" t="s">
        <v>56</v>
      </c>
      <c r="T135" s="436">
        <f>($Q135/B135)-1</f>
        <v>0.3221554516306897</v>
      </c>
      <c r="U135" s="436">
        <f t="shared" ref="U135:AH135" si="48">($Q135/C135)-1</f>
        <v>0.49097143740756954</v>
      </c>
      <c r="V135" s="436">
        <f t="shared" si="48"/>
        <v>0.27963881286269232</v>
      </c>
      <c r="W135" s="436">
        <f t="shared" si="48"/>
        <v>8.2231604099575417E-2</v>
      </c>
      <c r="X135" s="436">
        <f t="shared" si="48"/>
        <v>-3.5679819803015378E-2</v>
      </c>
      <c r="Y135" s="436">
        <f t="shared" si="48"/>
        <v>7.9708919707734971E-2</v>
      </c>
      <c r="Z135" s="436">
        <f t="shared" si="48"/>
        <v>0.19698973181484614</v>
      </c>
      <c r="AA135" s="436">
        <f t="shared" si="48"/>
        <v>0.19380187256344916</v>
      </c>
      <c r="AB135" s="436">
        <f t="shared" si="48"/>
        <v>0.10127229328249698</v>
      </c>
      <c r="AC135" s="436">
        <f t="shared" si="48"/>
        <v>-0.17941101944971383</v>
      </c>
      <c r="AD135" s="436">
        <f t="shared" si="48"/>
        <v>-1.8862261057788099E-2</v>
      </c>
      <c r="AE135" s="436">
        <f t="shared" si="48"/>
        <v>-0.16061583293333614</v>
      </c>
      <c r="AF135" s="436">
        <f t="shared" si="48"/>
        <v>-4.02846205642029E-2</v>
      </c>
      <c r="AG135" s="436">
        <f t="shared" si="48"/>
        <v>-0.23535867733564131</v>
      </c>
      <c r="AH135" s="453">
        <f t="shared" si="48"/>
        <v>-2.6328853712940026E-2</v>
      </c>
    </row>
    <row r="136" spans="1:34" s="8" customFormat="1" ht="6" customHeight="1" x14ac:dyDescent="0.2">
      <c r="A136" s="348"/>
      <c r="B136" s="476"/>
      <c r="C136" s="438"/>
      <c r="D136" s="438"/>
      <c r="E136" s="439"/>
      <c r="F136" s="439"/>
      <c r="G136" s="439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504"/>
      <c r="S136" s="348"/>
      <c r="T136" s="466"/>
      <c r="U136" s="466"/>
      <c r="V136" s="466"/>
      <c r="W136" s="466"/>
      <c r="X136" s="466"/>
      <c r="Y136" s="466"/>
      <c r="Z136" s="466"/>
      <c r="AA136" s="466"/>
      <c r="AB136" s="466"/>
      <c r="AC136" s="466"/>
      <c r="AD136" s="466"/>
      <c r="AE136" s="466"/>
      <c r="AF136" s="442"/>
      <c r="AG136" s="442"/>
      <c r="AH136" s="442"/>
    </row>
    <row r="137" spans="1:34" ht="15" x14ac:dyDescent="0.25">
      <c r="A137" s="385" t="s">
        <v>61</v>
      </c>
      <c r="B137" s="511" t="s">
        <v>14</v>
      </c>
      <c r="C137" s="430" t="s">
        <v>14</v>
      </c>
      <c r="D137" s="430" t="s">
        <v>14</v>
      </c>
      <c r="E137" s="502" t="s">
        <v>14</v>
      </c>
      <c r="F137" s="502" t="s">
        <v>14</v>
      </c>
      <c r="G137" s="502" t="s">
        <v>14</v>
      </c>
      <c r="H137" s="502" t="s">
        <v>14</v>
      </c>
      <c r="I137" s="502" t="s">
        <v>14</v>
      </c>
      <c r="J137" s="502" t="s">
        <v>14</v>
      </c>
      <c r="K137" s="502">
        <v>1.4E-2</v>
      </c>
      <c r="L137" s="502" t="s">
        <v>14</v>
      </c>
      <c r="M137" s="502">
        <v>4.4639999999999999E-2</v>
      </c>
      <c r="N137" s="468">
        <v>4.0384267144218597E-3</v>
      </c>
      <c r="O137" s="468" t="s">
        <v>14</v>
      </c>
      <c r="P137" s="432">
        <v>0.48827492332458494</v>
      </c>
      <c r="Q137" s="503">
        <v>5.6429347991943359E-2</v>
      </c>
      <c r="R137" s="469"/>
      <c r="S137" s="385" t="s">
        <v>61</v>
      </c>
      <c r="T137" s="436" t="s">
        <v>14</v>
      </c>
      <c r="U137" s="436" t="s">
        <v>14</v>
      </c>
      <c r="V137" s="436" t="s">
        <v>14</v>
      </c>
      <c r="W137" s="436" t="s">
        <v>14</v>
      </c>
      <c r="X137" s="436" t="s">
        <v>14</v>
      </c>
      <c r="Y137" s="436" t="s">
        <v>14</v>
      </c>
      <c r="Z137" s="436" t="s">
        <v>14</v>
      </c>
      <c r="AA137" s="436" t="s">
        <v>14</v>
      </c>
      <c r="AB137" s="436" t="s">
        <v>14</v>
      </c>
      <c r="AC137" s="436">
        <f>($Q137/K137)-1</f>
        <v>3.0306677137102396</v>
      </c>
      <c r="AD137" s="436" t="s">
        <v>14</v>
      </c>
      <c r="AE137" s="436">
        <f t="shared" ref="AE137:AH137" si="49">($Q137/M137)-1</f>
        <v>0.26409829731055923</v>
      </c>
      <c r="AF137" s="436">
        <f t="shared" si="49"/>
        <v>12.97310189892149</v>
      </c>
      <c r="AG137" s="436" t="s">
        <v>14</v>
      </c>
      <c r="AH137" s="453">
        <f t="shared" si="49"/>
        <v>-0.88443119788391944</v>
      </c>
    </row>
    <row r="138" spans="1:34" s="8" customFormat="1" ht="6" customHeight="1" x14ac:dyDescent="0.2">
      <c r="A138" s="348"/>
      <c r="B138" s="476"/>
      <c r="C138" s="438"/>
      <c r="D138" s="438"/>
      <c r="E138" s="439"/>
      <c r="F138" s="439"/>
      <c r="G138" s="439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504"/>
      <c r="S138" s="348"/>
      <c r="T138" s="466"/>
      <c r="U138" s="466"/>
      <c r="V138" s="466"/>
      <c r="W138" s="466"/>
      <c r="X138" s="466"/>
      <c r="Y138" s="466"/>
      <c r="Z138" s="466"/>
      <c r="AA138" s="466"/>
      <c r="AB138" s="466"/>
      <c r="AC138" s="466"/>
      <c r="AD138" s="466"/>
      <c r="AE138" s="466"/>
      <c r="AF138" s="442"/>
      <c r="AG138" s="442"/>
      <c r="AH138" s="442"/>
    </row>
    <row r="139" spans="1:34" ht="15" x14ac:dyDescent="0.25">
      <c r="A139" s="385" t="s">
        <v>58</v>
      </c>
      <c r="B139" s="430">
        <v>0.33</v>
      </c>
      <c r="C139" s="430">
        <v>0.94</v>
      </c>
      <c r="D139" s="430">
        <v>3.8</v>
      </c>
      <c r="E139" s="502">
        <v>2.41</v>
      </c>
      <c r="F139" s="502">
        <v>1.7150312069368945</v>
      </c>
      <c r="G139" s="502">
        <v>2.34</v>
      </c>
      <c r="H139" s="502">
        <v>1.5678000000000001</v>
      </c>
      <c r="I139" s="502">
        <v>1.35</v>
      </c>
      <c r="J139" s="502">
        <f>SUM('[6]Table 9'!B230:I230)/1000</f>
        <v>1.417</v>
      </c>
      <c r="K139" s="502">
        <v>1.0860000000000001</v>
      </c>
      <c r="L139" s="502">
        <v>1.371</v>
      </c>
      <c r="M139" s="502">
        <v>1.401</v>
      </c>
      <c r="N139" s="432">
        <v>12.813146610312501</v>
      </c>
      <c r="O139" s="432">
        <v>1.6022091301265218</v>
      </c>
      <c r="P139" s="432">
        <v>1.6291230224221944</v>
      </c>
      <c r="Q139" s="503">
        <v>0.25824860934913157</v>
      </c>
      <c r="R139" s="138"/>
      <c r="S139" s="385" t="s">
        <v>58</v>
      </c>
      <c r="T139" s="436">
        <f>($Q139/B139)-1</f>
        <v>-0.2174284565177832</v>
      </c>
      <c r="U139" s="436">
        <f t="shared" ref="U139:AH139" si="50">($Q139/C139)-1</f>
        <v>-0.72526743686262596</v>
      </c>
      <c r="V139" s="436">
        <f t="shared" si="50"/>
        <v>-0.9320398396449654</v>
      </c>
      <c r="W139" s="436">
        <f t="shared" si="50"/>
        <v>-0.8928429006850076</v>
      </c>
      <c r="X139" s="436">
        <f t="shared" si="50"/>
        <v>-0.84942046051140219</v>
      </c>
      <c r="Y139" s="436">
        <f t="shared" si="50"/>
        <v>-0.8896373464319951</v>
      </c>
      <c r="Z139" s="436">
        <f t="shared" si="50"/>
        <v>-0.83527962154029112</v>
      </c>
      <c r="AA139" s="436">
        <f t="shared" si="50"/>
        <v>-0.80870473381545804</v>
      </c>
      <c r="AB139" s="436">
        <f t="shared" si="50"/>
        <v>-0.8177497464014597</v>
      </c>
      <c r="AC139" s="436">
        <f t="shared" si="50"/>
        <v>-0.76220201717391201</v>
      </c>
      <c r="AD139" s="436">
        <f t="shared" si="50"/>
        <v>-0.81163485824279247</v>
      </c>
      <c r="AE139" s="436">
        <f t="shared" si="50"/>
        <v>-0.8156683730555806</v>
      </c>
      <c r="AF139" s="436">
        <f t="shared" si="50"/>
        <v>-0.97984502814154306</v>
      </c>
      <c r="AG139" s="436">
        <f t="shared" si="50"/>
        <v>-0.8388171653167783</v>
      </c>
      <c r="AH139" s="453">
        <f t="shared" si="50"/>
        <v>-0.84147998291426429</v>
      </c>
    </row>
    <row r="140" spans="1:34" s="8" customFormat="1" ht="6" customHeight="1" x14ac:dyDescent="0.2">
      <c r="A140" s="348"/>
      <c r="B140" s="438"/>
      <c r="C140" s="438"/>
      <c r="D140" s="438"/>
      <c r="E140" s="439"/>
      <c r="F140" s="439"/>
      <c r="G140" s="439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504"/>
      <c r="S140" s="348"/>
      <c r="T140" s="466"/>
      <c r="U140" s="466"/>
      <c r="V140" s="466"/>
      <c r="W140" s="466"/>
      <c r="X140" s="466"/>
      <c r="Y140" s="466"/>
      <c r="Z140" s="466"/>
      <c r="AA140" s="466"/>
      <c r="AB140" s="466"/>
      <c r="AC140" s="466"/>
      <c r="AD140" s="466"/>
      <c r="AE140" s="466"/>
      <c r="AF140" s="442"/>
      <c r="AG140" s="442"/>
      <c r="AH140" s="442"/>
    </row>
    <row r="141" spans="1:34" ht="13.5" x14ac:dyDescent="0.25">
      <c r="A141" s="780" t="s">
        <v>62</v>
      </c>
      <c r="B141" s="810">
        <v>81.44</v>
      </c>
      <c r="C141" s="810">
        <v>68.94</v>
      </c>
      <c r="D141" s="810">
        <v>66.17</v>
      </c>
      <c r="E141" s="824">
        <v>84.35</v>
      </c>
      <c r="F141" s="824">
        <v>86.19</v>
      </c>
      <c r="G141" s="824">
        <v>73.11</v>
      </c>
      <c r="H141" s="824">
        <v>64.349599999999995</v>
      </c>
      <c r="I141" s="824">
        <v>75.55</v>
      </c>
      <c r="J141" s="824">
        <f>J119+J121+J131+J133+J135+J139</f>
        <v>84.414600000000007</v>
      </c>
      <c r="K141" s="824">
        <v>109.827</v>
      </c>
      <c r="L141" s="824">
        <v>82.353999999999999</v>
      </c>
      <c r="M141" s="824">
        <v>91.035600000000002</v>
      </c>
      <c r="N141" s="824">
        <v>85.208933357477093</v>
      </c>
      <c r="O141" s="824">
        <v>82.265429942393268</v>
      </c>
      <c r="P141" s="824">
        <v>74.626160479743959</v>
      </c>
      <c r="Q141" s="824">
        <v>64.68194720926509</v>
      </c>
      <c r="R141" s="520"/>
      <c r="S141" s="780" t="s">
        <v>62</v>
      </c>
      <c r="T141" s="847">
        <f>($Q141/B141)-1</f>
        <v>-0.20577176805912212</v>
      </c>
      <c r="U141" s="847">
        <f t="shared" ref="U141:AH141" si="51">($Q141/C141)-1</f>
        <v>-6.1764618374454683E-2</v>
      </c>
      <c r="V141" s="847">
        <f t="shared" si="51"/>
        <v>-2.2488329918919581E-2</v>
      </c>
      <c r="W141" s="847">
        <f t="shared" si="51"/>
        <v>-0.23317193587119034</v>
      </c>
      <c r="X141" s="847">
        <f t="shared" si="51"/>
        <v>-0.24954232266776777</v>
      </c>
      <c r="Y141" s="847">
        <f t="shared" si="51"/>
        <v>-0.11527906976795121</v>
      </c>
      <c r="Z141" s="847">
        <f t="shared" si="51"/>
        <v>5.1647129005478742E-3</v>
      </c>
      <c r="AA141" s="847">
        <f t="shared" si="51"/>
        <v>-0.14385245255770895</v>
      </c>
      <c r="AB141" s="847">
        <f t="shared" si="51"/>
        <v>-0.23375876673863194</v>
      </c>
      <c r="AC141" s="847">
        <f t="shared" si="51"/>
        <v>-0.41105604988513667</v>
      </c>
      <c r="AD141" s="847">
        <f t="shared" si="51"/>
        <v>-0.2145864534902362</v>
      </c>
      <c r="AE141" s="847">
        <f t="shared" si="51"/>
        <v>-0.28948733012947581</v>
      </c>
      <c r="AF141" s="847">
        <f t="shared" si="51"/>
        <v>-0.24090180852393872</v>
      </c>
      <c r="AG141" s="847">
        <f t="shared" si="51"/>
        <v>-0.21374084771016322</v>
      </c>
      <c r="AH141" s="847">
        <f t="shared" si="51"/>
        <v>-0.13325371701493427</v>
      </c>
    </row>
    <row r="142" spans="1:34" s="8" customFormat="1" x14ac:dyDescent="0.2">
      <c r="A142" s="339"/>
      <c r="B142" s="476"/>
      <c r="C142" s="476"/>
      <c r="D142" s="476"/>
      <c r="E142" s="439"/>
      <c r="F142" s="439"/>
      <c r="G142" s="439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504"/>
      <c r="S142" s="339"/>
      <c r="T142" s="466"/>
      <c r="U142" s="466"/>
      <c r="V142" s="466"/>
      <c r="W142" s="466"/>
      <c r="X142" s="466"/>
      <c r="Y142" s="466"/>
      <c r="Z142" s="466"/>
      <c r="AA142" s="466"/>
      <c r="AB142" s="466"/>
      <c r="AC142" s="466"/>
      <c r="AD142" s="466"/>
      <c r="AE142" s="466"/>
      <c r="AF142" s="442"/>
      <c r="AG142" s="442"/>
      <c r="AH142" s="442"/>
    </row>
    <row r="143" spans="1:34" x14ac:dyDescent="0.2">
      <c r="A143" s="799" t="s">
        <v>326</v>
      </c>
      <c r="B143" s="800">
        <v>48575</v>
      </c>
      <c r="C143" s="800">
        <v>45670</v>
      </c>
      <c r="D143" s="800">
        <v>42703.4</v>
      </c>
      <c r="E143" s="800">
        <v>42438</v>
      </c>
      <c r="F143" s="800">
        <v>44570</v>
      </c>
      <c r="G143" s="800">
        <v>40528</v>
      </c>
      <c r="H143" s="800">
        <v>38062</v>
      </c>
      <c r="I143" s="800">
        <v>38420</v>
      </c>
      <c r="J143" s="800">
        <v>33481.96887034893</v>
      </c>
      <c r="K143" s="800">
        <v>40217</v>
      </c>
      <c r="L143" s="800">
        <v>37551</v>
      </c>
      <c r="M143" s="800">
        <v>36807.285537832031</v>
      </c>
      <c r="N143" s="800">
        <v>34139.601020387272</v>
      </c>
      <c r="O143" s="787">
        <v>33327.023630000003</v>
      </c>
      <c r="P143" s="787">
        <v>29720.614680290222</v>
      </c>
      <c r="Q143" s="787">
        <v>31248.754247665405</v>
      </c>
      <c r="R143" s="488"/>
      <c r="S143" s="799" t="s">
        <v>326</v>
      </c>
      <c r="T143" s="849">
        <f>($Q143/B143)-1</f>
        <v>-0.356690597062987</v>
      </c>
      <c r="U143" s="849">
        <f t="shared" ref="U143:AH143" si="52">($Q143/C143)-1</f>
        <v>-0.31577065365304569</v>
      </c>
      <c r="V143" s="849">
        <f t="shared" si="52"/>
        <v>-0.26823732424899649</v>
      </c>
      <c r="W143" s="849">
        <f t="shared" si="52"/>
        <v>-0.26366100552181049</v>
      </c>
      <c r="X143" s="849">
        <f t="shared" si="52"/>
        <v>-0.2988836830229884</v>
      </c>
      <c r="Y143" s="849">
        <f t="shared" si="52"/>
        <v>-0.22895888650647933</v>
      </c>
      <c r="Z143" s="849">
        <f t="shared" si="52"/>
        <v>-0.17900388188572836</v>
      </c>
      <c r="AA143" s="849">
        <f t="shared" si="52"/>
        <v>-0.1866539758546224</v>
      </c>
      <c r="AB143" s="849">
        <f t="shared" si="52"/>
        <v>-6.6699023325991535E-2</v>
      </c>
      <c r="AC143" s="849">
        <f t="shared" si="52"/>
        <v>-0.22299638840128788</v>
      </c>
      <c r="AD143" s="849">
        <f t="shared" si="52"/>
        <v>-0.16783163570436455</v>
      </c>
      <c r="AE143" s="849">
        <f t="shared" si="52"/>
        <v>-0.15101714807122468</v>
      </c>
      <c r="AF143" s="849">
        <f t="shared" si="52"/>
        <v>-8.4677227803439448E-2</v>
      </c>
      <c r="AG143" s="849">
        <f t="shared" si="52"/>
        <v>-6.2359885641386836E-2</v>
      </c>
      <c r="AH143" s="849">
        <f t="shared" si="52"/>
        <v>5.1416822424894093E-2</v>
      </c>
    </row>
    <row r="144" spans="1:34" ht="13.5" thickBot="1" x14ac:dyDescent="0.25">
      <c r="A144" s="97"/>
      <c r="B144" s="97"/>
      <c r="C144" s="97"/>
      <c r="D144" s="97"/>
      <c r="E144" s="97"/>
      <c r="F144" s="97"/>
      <c r="G144" s="97"/>
      <c r="H144" s="97"/>
      <c r="I144" s="97"/>
      <c r="J144" s="226"/>
      <c r="K144" s="226"/>
      <c r="L144" s="226"/>
      <c r="M144" s="226"/>
      <c r="N144" s="226"/>
      <c r="O144" s="226"/>
      <c r="P144" s="226"/>
      <c r="Q144" s="226"/>
      <c r="R144" s="226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334"/>
    </row>
    <row r="145" spans="1:34" ht="13.5" thickTop="1" x14ac:dyDescent="0.2">
      <c r="A145" s="497"/>
      <c r="B145" s="97"/>
      <c r="C145" s="97"/>
      <c r="D145" s="97"/>
      <c r="E145" s="97"/>
      <c r="F145" s="97"/>
      <c r="G145" s="97"/>
      <c r="H145" s="97"/>
      <c r="I145" s="97"/>
      <c r="J145" s="521"/>
      <c r="K145" s="521"/>
      <c r="L145" s="521"/>
      <c r="M145" s="521"/>
      <c r="N145" s="521"/>
      <c r="O145" s="522"/>
      <c r="P145" s="522"/>
      <c r="Q145" s="522"/>
      <c r="R145" s="521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334"/>
    </row>
    <row r="146" spans="1:34" x14ac:dyDescent="0.2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9"/>
      <c r="M146" s="99"/>
      <c r="N146" s="99"/>
      <c r="O146" s="357"/>
      <c r="P146" s="357"/>
      <c r="Q146" s="357"/>
      <c r="R146" s="99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334"/>
    </row>
    <row r="147" spans="1:34" s="8" customFormat="1" ht="15" x14ac:dyDescent="0.2">
      <c r="A147" s="484" t="s">
        <v>556</v>
      </c>
      <c r="B147" s="264"/>
      <c r="C147" s="264"/>
      <c r="D147" s="264"/>
      <c r="E147" s="264"/>
      <c r="F147" s="354"/>
      <c r="G147" s="354"/>
      <c r="H147" s="354"/>
      <c r="I147" s="354"/>
      <c r="J147" s="99"/>
      <c r="K147" s="99"/>
      <c r="L147" s="99"/>
      <c r="M147" s="99"/>
      <c r="N147" s="99"/>
      <c r="O147" s="357"/>
      <c r="P147" s="357"/>
      <c r="Q147" s="357"/>
      <c r="R147" s="99"/>
      <c r="S147" s="484" t="s">
        <v>333</v>
      </c>
      <c r="T147" s="358"/>
      <c r="U147" s="358"/>
      <c r="V147" s="358"/>
      <c r="W147" s="264"/>
      <c r="X147" s="99"/>
      <c r="Y147" s="99"/>
      <c r="Z147" s="99"/>
      <c r="AA147" s="99"/>
      <c r="AB147" s="99"/>
      <c r="AC147" s="99"/>
      <c r="AD147" s="99"/>
      <c r="AE147" s="99"/>
      <c r="AF147" s="357"/>
    </row>
    <row r="148" spans="1:34" x14ac:dyDescent="0.2">
      <c r="A148" s="274"/>
      <c r="B148" s="264"/>
      <c r="C148" s="264"/>
      <c r="D148" s="26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523"/>
      <c r="P148" s="523"/>
      <c r="Q148" s="523"/>
      <c r="R148" s="354"/>
      <c r="S148" s="264"/>
      <c r="T148" s="358"/>
      <c r="U148" s="358"/>
      <c r="V148" s="358"/>
      <c r="W148" s="264"/>
      <c r="X148" s="97"/>
      <c r="Y148" s="97"/>
      <c r="Z148" s="97"/>
      <c r="AA148" s="97"/>
      <c r="AB148" s="97"/>
      <c r="AC148" s="97"/>
      <c r="AD148" s="97"/>
      <c r="AE148" s="97"/>
      <c r="AF148" s="334"/>
    </row>
    <row r="149" spans="1:34" x14ac:dyDescent="0.2">
      <c r="A149" s="500"/>
      <c r="B149" s="908" t="s">
        <v>271</v>
      </c>
      <c r="C149" s="908"/>
      <c r="D149" s="908"/>
      <c r="E149" s="908"/>
      <c r="F149" s="908"/>
      <c r="G149" s="908"/>
      <c r="H149" s="908"/>
      <c r="I149" s="908"/>
      <c r="J149" s="908"/>
      <c r="K149" s="908"/>
      <c r="L149" s="908"/>
      <c r="M149" s="908"/>
      <c r="N149" s="908"/>
      <c r="O149" s="908"/>
      <c r="P149" s="908"/>
      <c r="Q149" s="908"/>
      <c r="R149" s="361"/>
      <c r="S149" s="359"/>
      <c r="T149" s="913" t="s">
        <v>298</v>
      </c>
      <c r="U149" s="913"/>
      <c r="V149" s="913"/>
      <c r="W149" s="913"/>
      <c r="X149" s="913"/>
      <c r="Y149" s="913"/>
      <c r="Z149" s="913"/>
      <c r="AA149" s="913"/>
      <c r="AB149" s="913"/>
      <c r="AC149" s="913"/>
      <c r="AD149" s="913"/>
      <c r="AE149" s="913"/>
      <c r="AF149" s="913"/>
      <c r="AG149" s="913"/>
      <c r="AH149" s="914"/>
    </row>
    <row r="150" spans="1:34" ht="3.75" customHeight="1" x14ac:dyDescent="0.2">
      <c r="A150" s="267"/>
      <c r="B150" s="336"/>
      <c r="C150" s="336"/>
      <c r="D150" s="336"/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501"/>
      <c r="P150" s="501"/>
      <c r="Q150" s="501"/>
      <c r="R150" s="416"/>
      <c r="S150" s="365"/>
      <c r="T150" s="366"/>
      <c r="U150" s="366"/>
      <c r="V150" s="366"/>
      <c r="W150" s="366"/>
      <c r="X150" s="366"/>
      <c r="Y150" s="366"/>
      <c r="Z150" s="366"/>
      <c r="AA150" s="366"/>
      <c r="AB150" s="366"/>
      <c r="AC150" s="366"/>
      <c r="AD150" s="366"/>
      <c r="AE150" s="366"/>
      <c r="AF150" s="366"/>
      <c r="AG150" s="420"/>
      <c r="AH150" s="367"/>
    </row>
    <row r="151" spans="1:34" x14ac:dyDescent="0.2">
      <c r="A151" s="780" t="s">
        <v>51</v>
      </c>
      <c r="B151" s="784">
        <v>1990</v>
      </c>
      <c r="C151" s="784">
        <v>1992</v>
      </c>
      <c r="D151" s="784">
        <v>1994</v>
      </c>
      <c r="E151" s="785">
        <v>1996</v>
      </c>
      <c r="F151" s="785">
        <v>1998</v>
      </c>
      <c r="G151" s="785">
        <v>2000</v>
      </c>
      <c r="H151" s="785">
        <v>2002</v>
      </c>
      <c r="I151" s="785">
        <v>2004</v>
      </c>
      <c r="J151" s="785">
        <v>2006</v>
      </c>
      <c r="K151" s="785">
        <v>2008</v>
      </c>
      <c r="L151" s="785">
        <v>2010</v>
      </c>
      <c r="M151" s="785">
        <v>2012</v>
      </c>
      <c r="N151" s="785">
        <v>2014</v>
      </c>
      <c r="O151" s="786">
        <v>2016</v>
      </c>
      <c r="P151" s="786">
        <v>2018</v>
      </c>
      <c r="Q151" s="786" t="s">
        <v>332</v>
      </c>
      <c r="R151" s="421"/>
      <c r="S151" s="780" t="s">
        <v>51</v>
      </c>
      <c r="T151" s="840" t="s">
        <v>299</v>
      </c>
      <c r="U151" s="840" t="s">
        <v>300</v>
      </c>
      <c r="V151" s="840" t="s">
        <v>301</v>
      </c>
      <c r="W151" s="840" t="s">
        <v>302</v>
      </c>
      <c r="X151" s="840" t="s">
        <v>303</v>
      </c>
      <c r="Y151" s="840" t="s">
        <v>304</v>
      </c>
      <c r="Z151" s="840" t="s">
        <v>305</v>
      </c>
      <c r="AA151" s="840" t="s">
        <v>306</v>
      </c>
      <c r="AB151" s="840" t="s">
        <v>307</v>
      </c>
      <c r="AC151" s="840" t="s">
        <v>308</v>
      </c>
      <c r="AD151" s="840" t="s">
        <v>309</v>
      </c>
      <c r="AE151" s="840" t="s">
        <v>310</v>
      </c>
      <c r="AF151" s="840" t="s">
        <v>311</v>
      </c>
      <c r="AG151" s="840" t="s">
        <v>312</v>
      </c>
      <c r="AH151" s="841" t="s">
        <v>313</v>
      </c>
    </row>
    <row r="152" spans="1:34" s="8" customFormat="1" ht="6" customHeight="1" x14ac:dyDescent="0.2">
      <c r="A152" s="348"/>
      <c r="B152" s="426"/>
      <c r="C152" s="426"/>
      <c r="D152" s="426"/>
      <c r="E152" s="485"/>
      <c r="F152" s="485"/>
      <c r="G152" s="485"/>
      <c r="H152" s="485"/>
      <c r="I152" s="485"/>
      <c r="J152" s="485"/>
      <c r="K152" s="485"/>
      <c r="L152" s="485"/>
      <c r="M152" s="485"/>
      <c r="N152" s="485"/>
      <c r="O152" s="486"/>
      <c r="P152" s="486"/>
      <c r="Q152" s="486"/>
      <c r="R152" s="354"/>
      <c r="S152" s="143"/>
      <c r="T152" s="426"/>
      <c r="U152" s="427"/>
      <c r="V152" s="427"/>
      <c r="W152" s="427"/>
      <c r="X152" s="426"/>
      <c r="Y152" s="524"/>
      <c r="Z152" s="524"/>
      <c r="AA152" s="524"/>
      <c r="AB152" s="524"/>
      <c r="AC152" s="524"/>
      <c r="AD152" s="524"/>
      <c r="AE152" s="524"/>
      <c r="AF152" s="524"/>
      <c r="AG152" s="524"/>
      <c r="AH152" s="525"/>
    </row>
    <row r="153" spans="1:34" ht="15" x14ac:dyDescent="0.25">
      <c r="A153" s="385" t="s">
        <v>52</v>
      </c>
      <c r="B153" s="386">
        <v>467</v>
      </c>
      <c r="C153" s="386">
        <v>525</v>
      </c>
      <c r="D153" s="386">
        <v>85.5</v>
      </c>
      <c r="E153" s="386">
        <v>226</v>
      </c>
      <c r="F153" s="388">
        <v>663.61851391934078</v>
      </c>
      <c r="G153" s="388">
        <v>243.8</v>
      </c>
      <c r="H153" s="388">
        <v>70.400000000000006</v>
      </c>
      <c r="I153" s="388">
        <v>237.56591036497844</v>
      </c>
      <c r="J153" s="388">
        <f>'[6]Table 8'!J68</f>
        <v>646</v>
      </c>
      <c r="K153" s="388">
        <v>737</v>
      </c>
      <c r="L153" s="388">
        <v>1337</v>
      </c>
      <c r="M153" s="388">
        <v>1265.3399999999999</v>
      </c>
      <c r="N153" s="388">
        <v>1244.9224550819317</v>
      </c>
      <c r="O153" s="526">
        <v>1617.91706</v>
      </c>
      <c r="P153" s="526">
        <v>2111.7775497436523</v>
      </c>
      <c r="Q153" s="409">
        <v>1691.4316749572754</v>
      </c>
      <c r="R153" s="381"/>
      <c r="S153" s="385" t="s">
        <v>52</v>
      </c>
      <c r="T153" s="436">
        <f>($Q153/B153)-1</f>
        <v>2.6219093682168637</v>
      </c>
      <c r="U153" s="436">
        <f t="shared" ref="U153:AH153" si="53">($Q153/C153)-1</f>
        <v>2.2217746189662386</v>
      </c>
      <c r="V153" s="436">
        <f t="shared" si="53"/>
        <v>18.782826607687433</v>
      </c>
      <c r="W153" s="436">
        <f t="shared" si="53"/>
        <v>6.4842109511383867</v>
      </c>
      <c r="X153" s="436">
        <f t="shared" si="53"/>
        <v>1.5488012155773876</v>
      </c>
      <c r="Y153" s="436">
        <f t="shared" si="53"/>
        <v>5.9377837364941559</v>
      </c>
      <c r="Z153" s="436">
        <f t="shared" si="53"/>
        <v>23.02601811018857</v>
      </c>
      <c r="AA153" s="436">
        <f t="shared" si="53"/>
        <v>6.1198416993359306</v>
      </c>
      <c r="AB153" s="436">
        <f t="shared" si="53"/>
        <v>1.6183152863115717</v>
      </c>
      <c r="AC153" s="436">
        <f t="shared" si="53"/>
        <v>1.2950226254508483</v>
      </c>
      <c r="AD153" s="436">
        <f t="shared" si="53"/>
        <v>0.26509474566737135</v>
      </c>
      <c r="AE153" s="436">
        <f t="shared" si="53"/>
        <v>0.33674085617879435</v>
      </c>
      <c r="AF153" s="436">
        <f t="shared" si="53"/>
        <v>0.35866428310665954</v>
      </c>
      <c r="AG153" s="436">
        <f t="shared" si="53"/>
        <v>4.5437814319898129E-2</v>
      </c>
      <c r="AH153" s="437">
        <f t="shared" si="53"/>
        <v>-0.19904836796726177</v>
      </c>
    </row>
    <row r="154" spans="1:34" s="8" customFormat="1" ht="6" customHeight="1" x14ac:dyDescent="0.2">
      <c r="A154" s="348"/>
      <c r="B154" s="476"/>
      <c r="C154" s="476"/>
      <c r="D154" s="476"/>
      <c r="E154" s="395"/>
      <c r="F154" s="439"/>
      <c r="G154" s="439"/>
      <c r="H154" s="439"/>
      <c r="I154" s="439"/>
      <c r="J154" s="439"/>
      <c r="K154" s="439"/>
      <c r="L154" s="439"/>
      <c r="M154" s="439"/>
      <c r="N154" s="439"/>
      <c r="O154" s="440"/>
      <c r="P154" s="440"/>
      <c r="Q154" s="440"/>
      <c r="R154" s="504"/>
      <c r="S154" s="348"/>
      <c r="T154" s="466"/>
      <c r="U154" s="466"/>
      <c r="V154" s="466"/>
      <c r="W154" s="466"/>
      <c r="X154" s="466"/>
      <c r="Y154" s="466"/>
      <c r="Z154" s="466"/>
      <c r="AA154" s="466"/>
      <c r="AB154" s="466"/>
      <c r="AC154" s="466"/>
      <c r="AD154" s="466"/>
      <c r="AE154" s="466"/>
      <c r="AF154" s="442"/>
      <c r="AG154" s="442"/>
      <c r="AH154" s="443"/>
    </row>
    <row r="155" spans="1:34" ht="15" x14ac:dyDescent="0.25">
      <c r="A155" s="385" t="s">
        <v>53</v>
      </c>
      <c r="B155" s="386">
        <v>1603</v>
      </c>
      <c r="C155" s="386">
        <v>1343</v>
      </c>
      <c r="D155" s="386">
        <v>596.9</v>
      </c>
      <c r="E155" s="386">
        <v>292</v>
      </c>
      <c r="F155" s="388">
        <v>1171.1706117296426</v>
      </c>
      <c r="G155" s="388">
        <v>365.7</v>
      </c>
      <c r="H155" s="388">
        <v>193.8</v>
      </c>
      <c r="I155" s="388">
        <v>448.18060277581498</v>
      </c>
      <c r="J155" s="388">
        <f>'[6]Table 8'!J154</f>
        <v>970</v>
      </c>
      <c r="K155" s="388">
        <v>972</v>
      </c>
      <c r="L155" s="388">
        <v>1054</v>
      </c>
      <c r="M155" s="388">
        <v>1694.09</v>
      </c>
      <c r="N155" s="388">
        <v>1226.7964751729644</v>
      </c>
      <c r="O155" s="526">
        <v>1619.5185739999999</v>
      </c>
      <c r="P155" s="526">
        <v>2957.322811126709</v>
      </c>
      <c r="Q155" s="409">
        <v>1530.6467914581299</v>
      </c>
      <c r="R155" s="381"/>
      <c r="S155" s="385" t="s">
        <v>53</v>
      </c>
      <c r="T155" s="436">
        <f>($Q155/B155)-1</f>
        <v>-4.513612510409859E-2</v>
      </c>
      <c r="U155" s="436">
        <f t="shared" ref="U155:AH155" si="54">($Q155/C155)-1</f>
        <v>0.13972210830836174</v>
      </c>
      <c r="V155" s="436">
        <f t="shared" si="54"/>
        <v>1.5643270086415311</v>
      </c>
      <c r="W155" s="436">
        <f t="shared" si="54"/>
        <v>4.2419410666374313</v>
      </c>
      <c r="X155" s="436">
        <f t="shared" si="54"/>
        <v>0.30693750007746101</v>
      </c>
      <c r="Y155" s="436">
        <f t="shared" si="54"/>
        <v>3.1855258174955701</v>
      </c>
      <c r="Z155" s="436">
        <f t="shared" si="54"/>
        <v>6.8980742593298752</v>
      </c>
      <c r="AA155" s="436">
        <f t="shared" si="54"/>
        <v>2.4152455103546209</v>
      </c>
      <c r="AB155" s="436">
        <f t="shared" si="54"/>
        <v>0.57798638294652571</v>
      </c>
      <c r="AC155" s="436">
        <f t="shared" si="54"/>
        <v>0.57473949738490737</v>
      </c>
      <c r="AD155" s="436">
        <f t="shared" si="54"/>
        <v>0.45222655736065454</v>
      </c>
      <c r="AE155" s="436">
        <f t="shared" si="54"/>
        <v>-9.6478468405970186E-2</v>
      </c>
      <c r="AF155" s="436">
        <f t="shared" si="54"/>
        <v>0.24767785238568285</v>
      </c>
      <c r="AG155" s="436">
        <f t="shared" si="54"/>
        <v>-5.4875432717247818E-2</v>
      </c>
      <c r="AH155" s="437">
        <f t="shared" si="54"/>
        <v>-0.48242147062904861</v>
      </c>
    </row>
    <row r="156" spans="1:34" s="8" customFormat="1" ht="6" customHeight="1" x14ac:dyDescent="0.2">
      <c r="A156" s="348"/>
      <c r="B156" s="476"/>
      <c r="C156" s="476"/>
      <c r="D156" s="476"/>
      <c r="E156" s="395"/>
      <c r="F156" s="439"/>
      <c r="G156" s="439"/>
      <c r="H156" s="439"/>
      <c r="I156" s="439"/>
      <c r="J156" s="439"/>
      <c r="K156" s="439"/>
      <c r="L156" s="439"/>
      <c r="M156" s="439"/>
      <c r="N156" s="439"/>
      <c r="O156" s="440"/>
      <c r="P156" s="440"/>
      <c r="Q156" s="440"/>
      <c r="R156" s="504"/>
      <c r="S156" s="348"/>
      <c r="T156" s="466"/>
      <c r="U156" s="466"/>
      <c r="V156" s="466"/>
      <c r="W156" s="466"/>
      <c r="X156" s="466"/>
      <c r="Y156" s="466"/>
      <c r="Z156" s="466"/>
      <c r="AA156" s="466"/>
      <c r="AB156" s="466"/>
      <c r="AC156" s="466"/>
      <c r="AD156" s="466"/>
      <c r="AE156" s="466"/>
      <c r="AF156" s="442"/>
      <c r="AG156" s="442"/>
      <c r="AH156" s="443"/>
    </row>
    <row r="157" spans="1:34" ht="15" x14ac:dyDescent="0.25">
      <c r="A157" s="385" t="s">
        <v>54</v>
      </c>
      <c r="B157" s="395"/>
      <c r="C157" s="395"/>
      <c r="D157" s="395"/>
      <c r="E157" s="395"/>
      <c r="F157" s="395"/>
      <c r="G157" s="395"/>
      <c r="H157" s="395"/>
      <c r="I157" s="395"/>
      <c r="J157" s="395"/>
      <c r="K157" s="395"/>
      <c r="L157" s="395"/>
      <c r="M157" s="395"/>
      <c r="N157" s="395"/>
      <c r="O157" s="489"/>
      <c r="P157" s="489"/>
      <c r="Q157" s="489"/>
      <c r="R157" s="488"/>
      <c r="S157" s="385" t="s">
        <v>54</v>
      </c>
      <c r="T157" s="466"/>
      <c r="U157" s="466"/>
      <c r="V157" s="466"/>
      <c r="W157" s="466"/>
      <c r="X157" s="466"/>
      <c r="Y157" s="466"/>
      <c r="Z157" s="466"/>
      <c r="AA157" s="466"/>
      <c r="AB157" s="466"/>
      <c r="AC157" s="466"/>
      <c r="AD157" s="466"/>
      <c r="AE157" s="466"/>
      <c r="AF157" s="442"/>
      <c r="AG157" s="442"/>
      <c r="AH157" s="443"/>
    </row>
    <row r="158" spans="1:34" s="8" customFormat="1" ht="3.75" customHeight="1" x14ac:dyDescent="0.2">
      <c r="A158" s="348"/>
      <c r="B158" s="476"/>
      <c r="C158" s="476"/>
      <c r="D158" s="476"/>
      <c r="E158" s="395"/>
      <c r="F158" s="439"/>
      <c r="G158" s="439"/>
      <c r="H158" s="439"/>
      <c r="I158" s="439"/>
      <c r="J158" s="439"/>
      <c r="K158" s="439"/>
      <c r="L158" s="439"/>
      <c r="M158" s="439"/>
      <c r="N158" s="439"/>
      <c r="O158" s="440"/>
      <c r="P158" s="440"/>
      <c r="Q158" s="440"/>
      <c r="R158" s="504"/>
      <c r="S158" s="348"/>
      <c r="T158" s="466"/>
      <c r="U158" s="466"/>
      <c r="V158" s="466"/>
      <c r="W158" s="466"/>
      <c r="X158" s="466"/>
      <c r="Y158" s="466"/>
      <c r="Z158" s="466"/>
      <c r="AA158" s="466"/>
      <c r="AB158" s="466"/>
      <c r="AC158" s="466"/>
      <c r="AD158" s="466"/>
      <c r="AE158" s="466"/>
      <c r="AF158" s="442"/>
      <c r="AG158" s="442"/>
      <c r="AH158" s="443"/>
    </row>
    <row r="159" spans="1:34" x14ac:dyDescent="0.2">
      <c r="A159" s="400" t="s">
        <v>316</v>
      </c>
      <c r="B159" s="505" t="s">
        <v>14</v>
      </c>
      <c r="C159" s="505" t="s">
        <v>14</v>
      </c>
      <c r="D159" s="505" t="s">
        <v>14</v>
      </c>
      <c r="E159" s="401" t="s">
        <v>14</v>
      </c>
      <c r="F159" s="505">
        <v>28.6</v>
      </c>
      <c r="G159" s="505" t="s">
        <v>14</v>
      </c>
      <c r="H159" s="505" t="s">
        <v>14</v>
      </c>
      <c r="I159" s="505" t="s">
        <v>14</v>
      </c>
      <c r="J159" s="505" t="s">
        <v>14</v>
      </c>
      <c r="K159" s="527" t="s">
        <v>14</v>
      </c>
      <c r="L159" s="527" t="s">
        <v>14</v>
      </c>
      <c r="M159" s="402">
        <v>13.48</v>
      </c>
      <c r="N159" s="402" t="s">
        <v>14</v>
      </c>
      <c r="O159" s="528" t="s">
        <v>14</v>
      </c>
      <c r="P159" s="528" t="s">
        <v>14</v>
      </c>
      <c r="Q159" s="529">
        <v>0</v>
      </c>
      <c r="R159" s="404"/>
      <c r="S159" s="400" t="s">
        <v>316</v>
      </c>
      <c r="T159" s="436" t="s">
        <v>14</v>
      </c>
      <c r="U159" s="436" t="s">
        <v>14</v>
      </c>
      <c r="V159" s="436" t="s">
        <v>14</v>
      </c>
      <c r="W159" s="436" t="s">
        <v>14</v>
      </c>
      <c r="X159" s="436">
        <f t="shared" ref="X159:X163" si="55">($Q159/F159)-1</f>
        <v>-1</v>
      </c>
      <c r="Y159" s="436" t="s">
        <v>14</v>
      </c>
      <c r="Z159" s="436" t="s">
        <v>14</v>
      </c>
      <c r="AA159" s="436" t="s">
        <v>14</v>
      </c>
      <c r="AB159" s="436" t="s">
        <v>14</v>
      </c>
      <c r="AC159" s="436" t="s">
        <v>14</v>
      </c>
      <c r="AD159" s="436" t="s">
        <v>14</v>
      </c>
      <c r="AE159" s="436">
        <f t="shared" ref="AE159:AH162" si="56">($Q159/M159)-1</f>
        <v>-1</v>
      </c>
      <c r="AF159" s="436" t="s">
        <v>14</v>
      </c>
      <c r="AG159" s="436" t="s">
        <v>14</v>
      </c>
      <c r="AH159" s="453" t="s">
        <v>14</v>
      </c>
    </row>
    <row r="160" spans="1:34" x14ac:dyDescent="0.2">
      <c r="A160" s="400" t="s">
        <v>317</v>
      </c>
      <c r="B160" s="505" t="s">
        <v>14</v>
      </c>
      <c r="C160" s="505" t="s">
        <v>14</v>
      </c>
      <c r="D160" s="505" t="s">
        <v>14</v>
      </c>
      <c r="E160" s="401" t="s">
        <v>14</v>
      </c>
      <c r="F160" s="505" t="s">
        <v>14</v>
      </c>
      <c r="G160" s="505" t="s">
        <v>14</v>
      </c>
      <c r="H160" s="505" t="s">
        <v>14</v>
      </c>
      <c r="I160" s="505" t="s">
        <v>14</v>
      </c>
      <c r="J160" s="505" t="s">
        <v>14</v>
      </c>
      <c r="K160" s="527" t="s">
        <v>14</v>
      </c>
      <c r="L160" s="527" t="s">
        <v>14</v>
      </c>
      <c r="M160" s="530" t="s">
        <v>14</v>
      </c>
      <c r="N160" s="530" t="s">
        <v>14</v>
      </c>
      <c r="O160" s="531" t="s">
        <v>14</v>
      </c>
      <c r="P160" s="531" t="s">
        <v>14</v>
      </c>
      <c r="Q160" s="529">
        <v>0</v>
      </c>
      <c r="R160" s="532"/>
      <c r="S160" s="400" t="s">
        <v>317</v>
      </c>
      <c r="T160" s="436" t="s">
        <v>14</v>
      </c>
      <c r="U160" s="436" t="s">
        <v>14</v>
      </c>
      <c r="V160" s="436" t="s">
        <v>14</v>
      </c>
      <c r="W160" s="436" t="s">
        <v>14</v>
      </c>
      <c r="X160" s="436" t="s">
        <v>14</v>
      </c>
      <c r="Y160" s="436" t="s">
        <v>14</v>
      </c>
      <c r="Z160" s="436" t="s">
        <v>14</v>
      </c>
      <c r="AA160" s="436" t="s">
        <v>14</v>
      </c>
      <c r="AB160" s="436" t="s">
        <v>14</v>
      </c>
      <c r="AC160" s="436" t="s">
        <v>14</v>
      </c>
      <c r="AD160" s="436" t="s">
        <v>14</v>
      </c>
      <c r="AE160" s="436" t="s">
        <v>14</v>
      </c>
      <c r="AF160" s="436" t="s">
        <v>14</v>
      </c>
      <c r="AG160" s="436" t="s">
        <v>14</v>
      </c>
      <c r="AH160" s="453" t="s">
        <v>14</v>
      </c>
    </row>
    <row r="161" spans="1:34" x14ac:dyDescent="0.2">
      <c r="A161" s="400" t="s">
        <v>318</v>
      </c>
      <c r="B161" s="401" t="s">
        <v>14</v>
      </c>
      <c r="C161" s="401">
        <v>67</v>
      </c>
      <c r="D161" s="505">
        <v>180</v>
      </c>
      <c r="E161" s="401">
        <v>25</v>
      </c>
      <c r="F161" s="505">
        <v>5.4</v>
      </c>
      <c r="G161" s="505" t="s">
        <v>14</v>
      </c>
      <c r="H161" s="505" t="s">
        <v>14</v>
      </c>
      <c r="I161" s="505" t="s">
        <v>14</v>
      </c>
      <c r="J161" s="505" t="s">
        <v>14</v>
      </c>
      <c r="K161" s="527" t="s">
        <v>14</v>
      </c>
      <c r="L161" s="527" t="s">
        <v>14</v>
      </c>
      <c r="M161" s="530" t="s">
        <v>14</v>
      </c>
      <c r="N161" s="530" t="s">
        <v>14</v>
      </c>
      <c r="O161" s="531" t="s">
        <v>14</v>
      </c>
      <c r="P161" s="531" t="s">
        <v>14</v>
      </c>
      <c r="Q161" s="529">
        <v>0</v>
      </c>
      <c r="R161" s="532"/>
      <c r="S161" s="400" t="s">
        <v>318</v>
      </c>
      <c r="T161" s="436" t="s">
        <v>14</v>
      </c>
      <c r="U161" s="436">
        <f t="shared" ref="U161:W161" si="57">($Q161/C161)-1</f>
        <v>-1</v>
      </c>
      <c r="V161" s="436">
        <f t="shared" si="57"/>
        <v>-1</v>
      </c>
      <c r="W161" s="436">
        <f t="shared" si="57"/>
        <v>-1</v>
      </c>
      <c r="X161" s="436">
        <f t="shared" si="55"/>
        <v>-1</v>
      </c>
      <c r="Y161" s="436" t="s">
        <v>14</v>
      </c>
      <c r="Z161" s="436" t="s">
        <v>14</v>
      </c>
      <c r="AA161" s="436" t="s">
        <v>14</v>
      </c>
      <c r="AB161" s="436" t="s">
        <v>14</v>
      </c>
      <c r="AC161" s="436" t="s">
        <v>14</v>
      </c>
      <c r="AD161" s="436" t="s">
        <v>14</v>
      </c>
      <c r="AE161" s="436" t="s">
        <v>14</v>
      </c>
      <c r="AF161" s="436" t="s">
        <v>14</v>
      </c>
      <c r="AG161" s="436" t="s">
        <v>14</v>
      </c>
      <c r="AH161" s="453" t="s">
        <v>14</v>
      </c>
    </row>
    <row r="162" spans="1:34" x14ac:dyDescent="0.2">
      <c r="A162" s="400" t="s">
        <v>319</v>
      </c>
      <c r="B162" s="401" t="s">
        <v>14</v>
      </c>
      <c r="C162" s="401">
        <v>131</v>
      </c>
      <c r="D162" s="505" t="s">
        <v>14</v>
      </c>
      <c r="E162" s="401" t="s">
        <v>14</v>
      </c>
      <c r="F162" s="401">
        <v>189.8</v>
      </c>
      <c r="G162" s="401" t="s">
        <v>14</v>
      </c>
      <c r="H162" s="402">
        <v>48.8</v>
      </c>
      <c r="I162" s="401">
        <v>55</v>
      </c>
      <c r="J162" s="401">
        <v>149</v>
      </c>
      <c r="K162" s="401">
        <v>316</v>
      </c>
      <c r="L162" s="401">
        <v>361</v>
      </c>
      <c r="M162" s="401">
        <v>132.22</v>
      </c>
      <c r="N162" s="401">
        <v>92.52</v>
      </c>
      <c r="O162" s="533">
        <v>153.90300000000002</v>
      </c>
      <c r="P162" s="533">
        <v>100</v>
      </c>
      <c r="Q162" s="534">
        <v>44.38</v>
      </c>
      <c r="R162" s="491"/>
      <c r="S162" s="400" t="s">
        <v>319</v>
      </c>
      <c r="T162" s="436" t="s">
        <v>14</v>
      </c>
      <c r="U162" s="436">
        <f>($Q162/C162)-1</f>
        <v>-0.6612213740458015</v>
      </c>
      <c r="V162" s="436" t="s">
        <v>14</v>
      </c>
      <c r="W162" s="436" t="s">
        <v>14</v>
      </c>
      <c r="X162" s="436">
        <f t="shared" si="55"/>
        <v>-0.76617492096944151</v>
      </c>
      <c r="Y162" s="436" t="s">
        <v>14</v>
      </c>
      <c r="Z162" s="436">
        <f t="shared" ref="Z162:AD162" si="58">($Q162/H162)-1</f>
        <v>-9.0573770491803152E-2</v>
      </c>
      <c r="AA162" s="436">
        <f t="shared" si="58"/>
        <v>-0.19309090909090909</v>
      </c>
      <c r="AB162" s="436">
        <f t="shared" si="58"/>
        <v>-0.70214765100671139</v>
      </c>
      <c r="AC162" s="436">
        <f t="shared" si="58"/>
        <v>-0.85955696202531651</v>
      </c>
      <c r="AD162" s="436">
        <f t="shared" si="58"/>
        <v>-0.87706371191135735</v>
      </c>
      <c r="AE162" s="436">
        <f t="shared" si="56"/>
        <v>-0.66434729995462105</v>
      </c>
      <c r="AF162" s="436">
        <f t="shared" si="56"/>
        <v>-0.52031993082576733</v>
      </c>
      <c r="AG162" s="436">
        <f t="shared" si="56"/>
        <v>-0.71163655029466621</v>
      </c>
      <c r="AH162" s="453">
        <f t="shared" si="56"/>
        <v>-0.55620000000000003</v>
      </c>
    </row>
    <row r="163" spans="1:34" x14ac:dyDescent="0.2">
      <c r="A163" s="400" t="s">
        <v>320</v>
      </c>
      <c r="B163" s="511" t="s">
        <v>14</v>
      </c>
      <c r="C163" s="511" t="s">
        <v>14</v>
      </c>
      <c r="D163" s="511" t="s">
        <v>14</v>
      </c>
      <c r="E163" s="386" t="s">
        <v>14</v>
      </c>
      <c r="F163" s="401">
        <v>10.4</v>
      </c>
      <c r="G163" s="386" t="s">
        <v>14</v>
      </c>
      <c r="H163" s="386" t="s">
        <v>14</v>
      </c>
      <c r="I163" s="505" t="s">
        <v>14</v>
      </c>
      <c r="J163" s="386" t="s">
        <v>14</v>
      </c>
      <c r="K163" s="527" t="s">
        <v>14</v>
      </c>
      <c r="L163" s="527" t="s">
        <v>14</v>
      </c>
      <c r="M163" s="530" t="s">
        <v>14</v>
      </c>
      <c r="N163" s="530" t="s">
        <v>14</v>
      </c>
      <c r="O163" s="531" t="s">
        <v>14</v>
      </c>
      <c r="P163" s="531" t="s">
        <v>14</v>
      </c>
      <c r="Q163" s="529">
        <v>0</v>
      </c>
      <c r="R163" s="532"/>
      <c r="S163" s="400" t="s">
        <v>320</v>
      </c>
      <c r="T163" s="436" t="s">
        <v>14</v>
      </c>
      <c r="U163" s="436" t="s">
        <v>14</v>
      </c>
      <c r="V163" s="436" t="s">
        <v>14</v>
      </c>
      <c r="W163" s="436" t="s">
        <v>14</v>
      </c>
      <c r="X163" s="436">
        <f t="shared" si="55"/>
        <v>-1</v>
      </c>
      <c r="Y163" s="436" t="s">
        <v>14</v>
      </c>
      <c r="Z163" s="436" t="s">
        <v>14</v>
      </c>
      <c r="AA163" s="436" t="s">
        <v>14</v>
      </c>
      <c r="AB163" s="436" t="s">
        <v>14</v>
      </c>
      <c r="AC163" s="436" t="s">
        <v>14</v>
      </c>
      <c r="AD163" s="436" t="s">
        <v>14</v>
      </c>
      <c r="AE163" s="436" t="s">
        <v>14</v>
      </c>
      <c r="AF163" s="436" t="s">
        <v>14</v>
      </c>
      <c r="AG163" s="436" t="s">
        <v>14</v>
      </c>
      <c r="AH163" s="453" t="s">
        <v>14</v>
      </c>
    </row>
    <row r="164" spans="1:34" s="8" customFormat="1" ht="3.75" customHeight="1" x14ac:dyDescent="0.2">
      <c r="A164" s="348"/>
      <c r="B164" s="476"/>
      <c r="C164" s="476"/>
      <c r="D164" s="476"/>
      <c r="E164" s="395"/>
      <c r="F164" s="395"/>
      <c r="G164" s="395"/>
      <c r="H164" s="395"/>
      <c r="I164" s="535"/>
      <c r="J164" s="395"/>
      <c r="K164" s="395"/>
      <c r="L164" s="395"/>
      <c r="M164" s="395"/>
      <c r="N164" s="395"/>
      <c r="O164" s="489"/>
      <c r="P164" s="489"/>
      <c r="Q164" s="489"/>
      <c r="R164" s="488"/>
      <c r="S164" s="348"/>
      <c r="T164" s="442"/>
      <c r="U164" s="442"/>
      <c r="V164" s="442"/>
      <c r="W164" s="442"/>
      <c r="X164" s="442"/>
      <c r="Y164" s="442"/>
      <c r="Z164" s="442"/>
      <c r="AA164" s="442"/>
      <c r="AB164" s="442"/>
      <c r="AC164" s="442"/>
      <c r="AD164" s="442"/>
      <c r="AE164" s="442"/>
      <c r="AF164" s="442"/>
      <c r="AG164" s="442"/>
      <c r="AH164" s="443"/>
    </row>
    <row r="165" spans="1:34" x14ac:dyDescent="0.2">
      <c r="A165" s="780" t="s">
        <v>194</v>
      </c>
      <c r="B165" s="787" t="s">
        <v>14</v>
      </c>
      <c r="C165" s="787">
        <v>198</v>
      </c>
      <c r="D165" s="787">
        <v>180.3</v>
      </c>
      <c r="E165" s="787">
        <v>25</v>
      </c>
      <c r="F165" s="789">
        <v>234.20825380373395</v>
      </c>
      <c r="G165" s="789" t="s">
        <v>14</v>
      </c>
      <c r="H165" s="789">
        <v>48.8</v>
      </c>
      <c r="I165" s="789">
        <v>54.727681721197328</v>
      </c>
      <c r="J165" s="787">
        <v>149</v>
      </c>
      <c r="K165" s="787">
        <v>316</v>
      </c>
      <c r="L165" s="787">
        <v>361</v>
      </c>
      <c r="M165" s="787">
        <v>145.69999999999999</v>
      </c>
      <c r="N165" s="787">
        <v>92.520900220705641</v>
      </c>
      <c r="O165" s="819">
        <v>153.90265099999999</v>
      </c>
      <c r="P165" s="819">
        <v>99.876918792724609</v>
      </c>
      <c r="Q165" s="819">
        <v>44.380001068115234</v>
      </c>
      <c r="R165" s="488"/>
      <c r="S165" s="780" t="s">
        <v>194</v>
      </c>
      <c r="T165" s="846" t="s">
        <v>14</v>
      </c>
      <c r="U165" s="846">
        <f>($Q165/C165)-1</f>
        <v>-0.77585858046406453</v>
      </c>
      <c r="V165" s="846">
        <f t="shared" ref="V165:AH165" si="59">($Q165/D165)-1</f>
        <v>-0.75385468070928874</v>
      </c>
      <c r="W165" s="846">
        <f t="shared" si="59"/>
        <v>0.7752000427246093</v>
      </c>
      <c r="X165" s="846">
        <f t="shared" si="59"/>
        <v>-0.81051051640005145</v>
      </c>
      <c r="Y165" s="846" t="s">
        <v>14</v>
      </c>
      <c r="Z165" s="846">
        <f t="shared" si="59"/>
        <v>-9.0573748604195981E-2</v>
      </c>
      <c r="AA165" s="846">
        <f t="shared" si="59"/>
        <v>-0.18907580821341807</v>
      </c>
      <c r="AB165" s="846">
        <f t="shared" si="59"/>
        <v>-0.70214764383815287</v>
      </c>
      <c r="AC165" s="846">
        <f t="shared" si="59"/>
        <v>-0.85955695864520498</v>
      </c>
      <c r="AD165" s="846">
        <f t="shared" si="59"/>
        <v>-0.87706370895258934</v>
      </c>
      <c r="AE165" s="846">
        <f t="shared" si="59"/>
        <v>-0.69540150262103473</v>
      </c>
      <c r="AF165" s="846">
        <f t="shared" si="59"/>
        <v>-0.52032458652857716</v>
      </c>
      <c r="AG165" s="846">
        <f t="shared" si="59"/>
        <v>-0.71163588944211731</v>
      </c>
      <c r="AH165" s="851">
        <f t="shared" si="59"/>
        <v>-0.55565308176739592</v>
      </c>
    </row>
    <row r="166" spans="1:34" s="8" customFormat="1" ht="6" customHeight="1" x14ac:dyDescent="0.2">
      <c r="A166" s="348"/>
      <c r="B166" s="476"/>
      <c r="C166" s="476"/>
      <c r="D166" s="476"/>
      <c r="E166" s="395"/>
      <c r="F166" s="439"/>
      <c r="G166" s="439"/>
      <c r="H166" s="439"/>
      <c r="I166" s="439"/>
      <c r="J166" s="439"/>
      <c r="K166" s="439"/>
      <c r="L166" s="439"/>
      <c r="M166" s="439"/>
      <c r="N166" s="439"/>
      <c r="O166" s="440"/>
      <c r="P166" s="440"/>
      <c r="Q166" s="440"/>
      <c r="R166" s="504"/>
      <c r="S166" s="348"/>
      <c r="T166" s="466"/>
      <c r="U166" s="466"/>
      <c r="V166" s="466"/>
      <c r="W166" s="466"/>
      <c r="X166" s="466"/>
      <c r="Y166" s="466"/>
      <c r="Z166" s="466"/>
      <c r="AA166" s="466"/>
      <c r="AB166" s="466"/>
      <c r="AC166" s="466"/>
      <c r="AD166" s="466"/>
      <c r="AE166" s="466"/>
      <c r="AF166" s="442"/>
      <c r="AG166" s="442"/>
      <c r="AH166" s="443"/>
    </row>
    <row r="167" spans="1:34" ht="15" x14ac:dyDescent="0.25">
      <c r="A167" s="385" t="s">
        <v>55</v>
      </c>
      <c r="B167" s="511">
        <v>810</v>
      </c>
      <c r="C167" s="511">
        <v>871</v>
      </c>
      <c r="D167" s="386">
        <v>216.1</v>
      </c>
      <c r="E167" s="386">
        <v>72</v>
      </c>
      <c r="F167" s="388">
        <v>522.43383244587437</v>
      </c>
      <c r="G167" s="388" t="s">
        <v>14</v>
      </c>
      <c r="H167" s="388">
        <v>39.1</v>
      </c>
      <c r="I167" s="388" t="s">
        <v>14</v>
      </c>
      <c r="J167" s="388">
        <f>'[6]Table 8'!J183</f>
        <v>68</v>
      </c>
      <c r="K167" s="388">
        <v>120</v>
      </c>
      <c r="L167" s="388" t="s">
        <v>14</v>
      </c>
      <c r="M167" s="388">
        <v>269.51</v>
      </c>
      <c r="N167" s="388">
        <v>467.2561137740887</v>
      </c>
      <c r="O167" s="526" t="s">
        <v>14</v>
      </c>
      <c r="P167" s="526">
        <v>408.01937675476074</v>
      </c>
      <c r="Q167" s="409">
        <v>197.39118576049805</v>
      </c>
      <c r="R167" s="381"/>
      <c r="S167" s="385" t="s">
        <v>55</v>
      </c>
      <c r="T167" s="436">
        <f t="shared" ref="T167:X167" si="60">($Q167/B167)-1</f>
        <v>-0.75630717807345915</v>
      </c>
      <c r="U167" s="436">
        <f t="shared" si="60"/>
        <v>-0.77337406916131113</v>
      </c>
      <c r="V167" s="436">
        <f t="shared" si="60"/>
        <v>-8.6574799812595749E-2</v>
      </c>
      <c r="W167" s="436">
        <f t="shared" si="60"/>
        <v>1.741544246673584</v>
      </c>
      <c r="X167" s="436">
        <f t="shared" si="60"/>
        <v>-0.62216997923665607</v>
      </c>
      <c r="Y167" s="436" t="s">
        <v>14</v>
      </c>
      <c r="Z167" s="436">
        <f t="shared" ref="Z167" si="61">($Q167/H167)-1</f>
        <v>4.0483679222633766</v>
      </c>
      <c r="AA167" s="436" t="s">
        <v>14</v>
      </c>
      <c r="AB167" s="436">
        <f t="shared" ref="AB167:AC167" si="62">($Q167/J167)-1</f>
        <v>1.902811555301442</v>
      </c>
      <c r="AC167" s="436">
        <f t="shared" si="62"/>
        <v>0.64492654800415039</v>
      </c>
      <c r="AD167" s="436" t="s">
        <v>14</v>
      </c>
      <c r="AE167" s="436">
        <f t="shared" ref="AE167:AF167" si="63">($Q167/M167)-1</f>
        <v>-0.2675923499666133</v>
      </c>
      <c r="AF167" s="436">
        <f t="shared" si="63"/>
        <v>-0.57755248151566463</v>
      </c>
      <c r="AG167" s="436" t="s">
        <v>14</v>
      </c>
      <c r="AH167" s="436">
        <f t="shared" ref="AH167" si="64">($Q167/P167)-1</f>
        <v>-0.51622104976857597</v>
      </c>
    </row>
    <row r="168" spans="1:34" s="8" customFormat="1" ht="6" customHeight="1" x14ac:dyDescent="0.2">
      <c r="A168" s="348"/>
      <c r="B168" s="476"/>
      <c r="C168" s="476"/>
      <c r="D168" s="476"/>
      <c r="E168" s="395"/>
      <c r="F168" s="537"/>
      <c r="G168" s="537"/>
      <c r="H168" s="537"/>
      <c r="I168" s="537"/>
      <c r="J168" s="537"/>
      <c r="K168" s="537"/>
      <c r="L168" s="537"/>
      <c r="M168" s="537"/>
      <c r="N168" s="537"/>
      <c r="O168" s="538"/>
      <c r="P168" s="538"/>
      <c r="Q168" s="538"/>
      <c r="R168" s="539"/>
      <c r="S168" s="348"/>
      <c r="T168" s="466"/>
      <c r="U168" s="442"/>
      <c r="V168" s="466"/>
      <c r="W168" s="466"/>
      <c r="X168" s="466"/>
      <c r="Y168" s="466"/>
      <c r="Z168" s="466"/>
      <c r="AA168" s="466"/>
      <c r="AB168" s="466"/>
      <c r="AC168" s="466"/>
      <c r="AD168" s="466"/>
      <c r="AE168" s="466"/>
      <c r="AF168" s="442"/>
      <c r="AG168" s="442"/>
      <c r="AH168" s="443"/>
    </row>
    <row r="169" spans="1:34" ht="15" x14ac:dyDescent="0.25">
      <c r="A169" s="385" t="s">
        <v>56</v>
      </c>
      <c r="B169" s="386" t="s">
        <v>14</v>
      </c>
      <c r="C169" s="386">
        <v>84</v>
      </c>
      <c r="D169" s="511" t="s">
        <v>14</v>
      </c>
      <c r="E169" s="386" t="s">
        <v>14</v>
      </c>
      <c r="F169" s="527" t="s">
        <v>14</v>
      </c>
      <c r="G169" s="527" t="s">
        <v>14</v>
      </c>
      <c r="H169" s="527" t="s">
        <v>14</v>
      </c>
      <c r="I169" s="388" t="s">
        <v>14</v>
      </c>
      <c r="J169" s="527" t="str">
        <f>'[6]Table 8'!J194</f>
        <v>.</v>
      </c>
      <c r="K169" s="527" t="s">
        <v>14</v>
      </c>
      <c r="L169" s="527" t="s">
        <v>14</v>
      </c>
      <c r="M169" s="527" t="s">
        <v>14</v>
      </c>
      <c r="N169" s="527" t="s">
        <v>14</v>
      </c>
      <c r="O169" s="526">
        <v>256</v>
      </c>
      <c r="P169" s="526">
        <v>130.98892021179199</v>
      </c>
      <c r="Q169" s="409">
        <v>191.03993606567383</v>
      </c>
      <c r="R169" s="540"/>
      <c r="S169" s="385" t="s">
        <v>56</v>
      </c>
      <c r="T169" s="436" t="s">
        <v>14</v>
      </c>
      <c r="U169" s="436">
        <f>($Q169/C169)-1</f>
        <v>1.2742849531627836</v>
      </c>
      <c r="V169" s="436" t="s">
        <v>14</v>
      </c>
      <c r="W169" s="436" t="s">
        <v>14</v>
      </c>
      <c r="X169" s="436" t="s">
        <v>14</v>
      </c>
      <c r="Y169" s="436" t="s">
        <v>14</v>
      </c>
      <c r="Z169" s="436" t="s">
        <v>14</v>
      </c>
      <c r="AA169" s="436" t="s">
        <v>14</v>
      </c>
      <c r="AB169" s="436" t="s">
        <v>14</v>
      </c>
      <c r="AC169" s="436" t="s">
        <v>14</v>
      </c>
      <c r="AD169" s="436" t="s">
        <v>14</v>
      </c>
      <c r="AE169" s="436" t="s">
        <v>14</v>
      </c>
      <c r="AF169" s="436" t="s">
        <v>14</v>
      </c>
      <c r="AG169" s="436">
        <f t="shared" ref="AG169:AH169" si="65">($Q169/O169)-1</f>
        <v>-0.25375024974346161</v>
      </c>
      <c r="AH169" s="437">
        <f t="shared" si="65"/>
        <v>0.45844347565265209</v>
      </c>
    </row>
    <row r="170" spans="1:34" s="8" customFormat="1" ht="6" customHeight="1" x14ac:dyDescent="0.2">
      <c r="A170" s="348"/>
      <c r="B170" s="395"/>
      <c r="C170" s="395"/>
      <c r="D170" s="476"/>
      <c r="E170" s="395"/>
      <c r="F170" s="541"/>
      <c r="G170" s="541"/>
      <c r="H170" s="541"/>
      <c r="I170" s="396"/>
      <c r="J170" s="541"/>
      <c r="K170" s="541"/>
      <c r="L170" s="541"/>
      <c r="M170" s="541"/>
      <c r="N170" s="541"/>
      <c r="O170" s="542"/>
      <c r="P170" s="542"/>
      <c r="Q170" s="542"/>
      <c r="R170" s="540"/>
      <c r="S170" s="348"/>
      <c r="T170" s="466"/>
      <c r="U170" s="466"/>
      <c r="V170" s="466"/>
      <c r="W170" s="466"/>
      <c r="X170" s="466"/>
      <c r="Y170" s="466"/>
      <c r="Z170" s="466"/>
      <c r="AA170" s="466"/>
      <c r="AB170" s="466"/>
      <c r="AC170" s="466"/>
      <c r="AD170" s="466"/>
      <c r="AE170" s="466"/>
      <c r="AF170" s="442"/>
      <c r="AG170" s="442"/>
      <c r="AH170" s="443"/>
    </row>
    <row r="171" spans="1:34" ht="15" x14ac:dyDescent="0.25">
      <c r="A171" s="385" t="s">
        <v>61</v>
      </c>
      <c r="B171" s="386" t="s">
        <v>14</v>
      </c>
      <c r="C171" s="386" t="s">
        <v>14</v>
      </c>
      <c r="D171" s="511" t="s">
        <v>14</v>
      </c>
      <c r="E171" s="386" t="s">
        <v>14</v>
      </c>
      <c r="F171" s="527" t="s">
        <v>14</v>
      </c>
      <c r="G171" s="527" t="s">
        <v>14</v>
      </c>
      <c r="H171" s="527" t="s">
        <v>14</v>
      </c>
      <c r="I171" s="388" t="s">
        <v>14</v>
      </c>
      <c r="J171" s="527" t="s">
        <v>14</v>
      </c>
      <c r="K171" s="527" t="s">
        <v>14</v>
      </c>
      <c r="L171" s="388">
        <v>210</v>
      </c>
      <c r="M171" s="388">
        <v>239.13</v>
      </c>
      <c r="N171" s="388">
        <v>471.08168404557676</v>
      </c>
      <c r="O171" s="526">
        <v>314.73025200000001</v>
      </c>
      <c r="P171" s="526">
        <v>200.32988739013672</v>
      </c>
      <c r="Q171" s="409">
        <v>71.866401672363281</v>
      </c>
      <c r="R171" s="381"/>
      <c r="S171" s="385" t="s">
        <v>61</v>
      </c>
      <c r="T171" s="436" t="s">
        <v>14</v>
      </c>
      <c r="U171" s="436" t="s">
        <v>14</v>
      </c>
      <c r="V171" s="436" t="s">
        <v>14</v>
      </c>
      <c r="W171" s="436" t="s">
        <v>14</v>
      </c>
      <c r="X171" s="436" t="s">
        <v>14</v>
      </c>
      <c r="Y171" s="436" t="s">
        <v>14</v>
      </c>
      <c r="Z171" s="436" t="s">
        <v>14</v>
      </c>
      <c r="AA171" s="436" t="s">
        <v>14</v>
      </c>
      <c r="AB171" s="436" t="s">
        <v>14</v>
      </c>
      <c r="AC171" s="436" t="s">
        <v>14</v>
      </c>
      <c r="AD171" s="436">
        <f>($Q171/L171)-1</f>
        <v>-0.65777903965541296</v>
      </c>
      <c r="AE171" s="436">
        <f t="shared" ref="AE171:AH171" si="66">($Q171/M171)-1</f>
        <v>-0.6994672284014416</v>
      </c>
      <c r="AF171" s="436">
        <f t="shared" si="66"/>
        <v>-0.8474438635457322</v>
      </c>
      <c r="AG171" s="436">
        <f t="shared" si="66"/>
        <v>-0.77165715333788987</v>
      </c>
      <c r="AH171" s="437">
        <f t="shared" si="66"/>
        <v>-0.64125971112635072</v>
      </c>
    </row>
    <row r="172" spans="1:34" s="8" customFormat="1" ht="6" customHeight="1" x14ac:dyDescent="0.2">
      <c r="A172" s="348"/>
      <c r="B172" s="476"/>
      <c r="C172" s="476"/>
      <c r="D172" s="476"/>
      <c r="E172" s="395"/>
      <c r="F172" s="476"/>
      <c r="G172" s="476"/>
      <c r="H172" s="476"/>
      <c r="I172" s="476"/>
      <c r="J172" s="476"/>
      <c r="K172" s="476"/>
      <c r="L172" s="476"/>
      <c r="M172" s="476"/>
      <c r="N172" s="476"/>
      <c r="O172" s="492"/>
      <c r="P172" s="492"/>
      <c r="Q172" s="492"/>
      <c r="R172" s="493"/>
      <c r="S172" s="348"/>
      <c r="T172" s="466"/>
      <c r="U172" s="466"/>
      <c r="V172" s="466"/>
      <c r="W172" s="466"/>
      <c r="X172" s="466"/>
      <c r="Y172" s="466"/>
      <c r="Z172" s="466"/>
      <c r="AA172" s="466"/>
      <c r="AB172" s="466"/>
      <c r="AC172" s="466"/>
      <c r="AD172" s="466"/>
      <c r="AE172" s="466"/>
      <c r="AF172" s="442"/>
      <c r="AG172" s="442"/>
      <c r="AH172" s="443"/>
    </row>
    <row r="173" spans="1:34" ht="15" x14ac:dyDescent="0.25">
      <c r="A173" s="385" t="s">
        <v>58</v>
      </c>
      <c r="B173" s="386">
        <v>906</v>
      </c>
      <c r="C173" s="386">
        <v>1063</v>
      </c>
      <c r="D173" s="386">
        <v>610.29999999999995</v>
      </c>
      <c r="E173" s="386">
        <v>140</v>
      </c>
      <c r="F173" s="388">
        <v>339.40288755849161</v>
      </c>
      <c r="G173" s="388">
        <v>123</v>
      </c>
      <c r="H173" s="388">
        <v>97.8</v>
      </c>
      <c r="I173" s="388">
        <v>105.80685132764816</v>
      </c>
      <c r="J173" s="388">
        <f>'[6]Table 8'!J230</f>
        <v>271</v>
      </c>
      <c r="K173" s="388">
        <v>22</v>
      </c>
      <c r="L173" s="388">
        <v>423</v>
      </c>
      <c r="M173" s="388">
        <v>785.84</v>
      </c>
      <c r="N173" s="388">
        <v>66.352959396424893</v>
      </c>
      <c r="O173" s="526" t="s">
        <v>14</v>
      </c>
      <c r="P173" s="526">
        <v>87.768514633178711</v>
      </c>
      <c r="Q173" s="409">
        <v>274.5942440032959</v>
      </c>
      <c r="R173" s="381"/>
      <c r="S173" s="385" t="s">
        <v>58</v>
      </c>
      <c r="T173" s="436">
        <f>($Q173/B173)-1</f>
        <v>-0.69691584547097585</v>
      </c>
      <c r="U173" s="436">
        <f t="shared" ref="U173:AH173" si="67">($Q173/C173)-1</f>
        <v>-0.74167992097526259</v>
      </c>
      <c r="V173" s="436">
        <f t="shared" si="67"/>
        <v>-0.55006678026659683</v>
      </c>
      <c r="W173" s="436">
        <f t="shared" si="67"/>
        <v>0.96138745716639917</v>
      </c>
      <c r="X173" s="436">
        <f t="shared" si="67"/>
        <v>-0.19094900465166731</v>
      </c>
      <c r="Y173" s="436">
        <f t="shared" si="67"/>
        <v>1.2324735284820805</v>
      </c>
      <c r="Z173" s="436">
        <f t="shared" si="67"/>
        <v>1.8077121063731689</v>
      </c>
      <c r="AA173" s="436">
        <f t="shared" si="67"/>
        <v>1.5952406725814954</v>
      </c>
      <c r="AB173" s="436">
        <f t="shared" si="67"/>
        <v>1.3262893001091847E-2</v>
      </c>
      <c r="AC173" s="436">
        <f t="shared" si="67"/>
        <v>11.481556545604359</v>
      </c>
      <c r="AD173" s="436">
        <f t="shared" si="67"/>
        <v>-0.35084103072506878</v>
      </c>
      <c r="AE173" s="436">
        <f t="shared" si="67"/>
        <v>-0.65057232515105379</v>
      </c>
      <c r="AF173" s="436">
        <f t="shared" si="67"/>
        <v>3.1383872927616707</v>
      </c>
      <c r="AG173" s="436" t="s">
        <v>14</v>
      </c>
      <c r="AH173" s="437">
        <f t="shared" si="67"/>
        <v>2.1286190173200485</v>
      </c>
    </row>
    <row r="174" spans="1:34" s="8" customFormat="1" ht="6" customHeight="1" x14ac:dyDescent="0.2">
      <c r="A174" s="348"/>
      <c r="B174" s="476"/>
      <c r="C174" s="476"/>
      <c r="D174" s="476"/>
      <c r="E174" s="395"/>
      <c r="F174" s="476"/>
      <c r="G174" s="476"/>
      <c r="H174" s="476"/>
      <c r="I174" s="476"/>
      <c r="J174" s="476"/>
      <c r="K174" s="476"/>
      <c r="L174" s="476"/>
      <c r="M174" s="476"/>
      <c r="N174" s="476"/>
      <c r="O174" s="492"/>
      <c r="P174" s="492"/>
      <c r="Q174" s="492"/>
      <c r="R174" s="493"/>
      <c r="S174" s="348"/>
      <c r="T174" s="466"/>
      <c r="U174" s="466"/>
      <c r="V174" s="466"/>
      <c r="W174" s="466"/>
      <c r="X174" s="466"/>
      <c r="Y174" s="466"/>
      <c r="Z174" s="466"/>
      <c r="AA174" s="466"/>
      <c r="AB174" s="466"/>
      <c r="AC174" s="466"/>
      <c r="AD174" s="466"/>
      <c r="AE174" s="466"/>
      <c r="AF174" s="442"/>
      <c r="AG174" s="442"/>
      <c r="AH174" s="443"/>
    </row>
    <row r="175" spans="1:34" ht="13.5" x14ac:dyDescent="0.25">
      <c r="A175" s="780" t="s">
        <v>62</v>
      </c>
      <c r="B175" s="820">
        <v>3786</v>
      </c>
      <c r="C175" s="820">
        <v>4084</v>
      </c>
      <c r="D175" s="820">
        <v>1689.1</v>
      </c>
      <c r="E175" s="820">
        <v>755</v>
      </c>
      <c r="F175" s="825">
        <v>2930.8340994570854</v>
      </c>
      <c r="G175" s="825">
        <v>732</v>
      </c>
      <c r="H175" s="825">
        <v>449.9</v>
      </c>
      <c r="I175" s="825">
        <v>846.28104618963869</v>
      </c>
      <c r="J175" s="825">
        <f>J153+J155+J165+J167+J173</f>
        <v>2104</v>
      </c>
      <c r="K175" s="825">
        <v>2167</v>
      </c>
      <c r="L175" s="825">
        <v>3360</v>
      </c>
      <c r="M175" s="825">
        <v>4399.6000000000004</v>
      </c>
      <c r="N175" s="825">
        <v>3568.9305876916915</v>
      </c>
      <c r="O175" s="826">
        <v>3962.3851850000001</v>
      </c>
      <c r="P175" s="826">
        <v>5996.0839786529541</v>
      </c>
      <c r="Q175" s="826">
        <v>4001.3502349853516</v>
      </c>
      <c r="R175" s="545"/>
      <c r="S175" s="780" t="s">
        <v>62</v>
      </c>
      <c r="T175" s="847">
        <f>($Q175/B175)-1</f>
        <v>5.6880674850858792E-2</v>
      </c>
      <c r="U175" s="847">
        <f t="shared" ref="U175:AH175" si="68">($Q175/C175)-1</f>
        <v>-2.0237454704860047E-2</v>
      </c>
      <c r="V175" s="847">
        <f t="shared" si="68"/>
        <v>1.3689244183206157</v>
      </c>
      <c r="W175" s="847">
        <f t="shared" si="68"/>
        <v>4.2998016357421873</v>
      </c>
      <c r="X175" s="847">
        <f t="shared" si="68"/>
        <v>0.36525988820949329</v>
      </c>
      <c r="Y175" s="847">
        <f t="shared" si="68"/>
        <v>4.466325457630262</v>
      </c>
      <c r="Z175" s="847">
        <f t="shared" si="68"/>
        <v>7.8938658257064951</v>
      </c>
      <c r="AA175" s="847">
        <f t="shared" si="68"/>
        <v>3.7281576882778369</v>
      </c>
      <c r="AB175" s="847">
        <f t="shared" si="68"/>
        <v>0.90178243107668798</v>
      </c>
      <c r="AC175" s="847">
        <f t="shared" si="68"/>
        <v>0.84649295569236349</v>
      </c>
      <c r="AD175" s="847">
        <f t="shared" si="68"/>
        <v>0.19087804612659265</v>
      </c>
      <c r="AE175" s="847">
        <f t="shared" si="68"/>
        <v>-9.0519539279627415E-2</v>
      </c>
      <c r="AF175" s="847">
        <f t="shared" si="68"/>
        <v>0.12116224641212203</v>
      </c>
      <c r="AG175" s="847">
        <f t="shared" si="68"/>
        <v>9.8337360367835025E-3</v>
      </c>
      <c r="AH175" s="848">
        <f t="shared" si="68"/>
        <v>-0.33267274954273207</v>
      </c>
    </row>
    <row r="176" spans="1:34" x14ac:dyDescent="0.2">
      <c r="A176" s="339"/>
      <c r="B176" s="410"/>
      <c r="C176" s="546"/>
      <c r="D176" s="410"/>
      <c r="E176" s="395"/>
      <c r="F176" s="395"/>
      <c r="G176" s="395"/>
      <c r="H176" s="395"/>
      <c r="I176" s="395"/>
      <c r="J176" s="395"/>
      <c r="K176" s="395"/>
      <c r="L176" s="395"/>
      <c r="M176" s="395"/>
      <c r="N176" s="395"/>
      <c r="O176" s="489"/>
      <c r="P176" s="489"/>
      <c r="Q176" s="489"/>
      <c r="R176" s="488"/>
      <c r="S176" s="339"/>
      <c r="T176" s="466"/>
      <c r="U176" s="466"/>
      <c r="V176" s="466"/>
      <c r="W176" s="466"/>
      <c r="X176" s="466"/>
      <c r="Y176" s="466"/>
      <c r="Z176" s="466"/>
      <c r="AA176" s="466"/>
      <c r="AB176" s="466"/>
      <c r="AC176" s="466"/>
      <c r="AD176" s="466"/>
      <c r="AE176" s="466"/>
      <c r="AF176" s="442"/>
      <c r="AG176" s="442"/>
      <c r="AH176" s="443"/>
    </row>
    <row r="177" spans="1:34" x14ac:dyDescent="0.2">
      <c r="A177" s="799" t="s">
        <v>326</v>
      </c>
      <c r="B177" s="827">
        <v>906</v>
      </c>
      <c r="C177" s="800">
        <v>1062</v>
      </c>
      <c r="D177" s="800">
        <v>610.29999999999995</v>
      </c>
      <c r="E177" s="827">
        <v>193</v>
      </c>
      <c r="F177" s="827">
        <v>739</v>
      </c>
      <c r="G177" s="827">
        <v>131</v>
      </c>
      <c r="H177" s="828">
        <v>111</v>
      </c>
      <c r="I177" s="802">
        <v>255.20038558625316</v>
      </c>
      <c r="J177" s="829">
        <v>470.59972801964682</v>
      </c>
      <c r="K177" s="802">
        <v>439.40386984750063</v>
      </c>
      <c r="L177" s="802">
        <v>446</v>
      </c>
      <c r="M177" s="802">
        <v>807</v>
      </c>
      <c r="N177" s="802">
        <v>494</v>
      </c>
      <c r="O177" s="830">
        <v>552.10000100000002</v>
      </c>
      <c r="P177" s="830">
        <v>815.89108276367188</v>
      </c>
      <c r="Q177" s="830">
        <v>617.45089912414551</v>
      </c>
      <c r="R177" s="549"/>
      <c r="S177" s="799" t="s">
        <v>326</v>
      </c>
      <c r="T177" s="849">
        <f>($Q177/B177)-1</f>
        <v>-0.31848686630889012</v>
      </c>
      <c r="U177" s="849">
        <f t="shared" ref="U177:AH177" si="69">($Q177/C177)-1</f>
        <v>-0.41859614018442037</v>
      </c>
      <c r="V177" s="849">
        <f t="shared" si="69"/>
        <v>1.1717022979101266E-2</v>
      </c>
      <c r="W177" s="849">
        <f t="shared" si="69"/>
        <v>2.1992274566017902</v>
      </c>
      <c r="X177" s="849">
        <f t="shared" si="69"/>
        <v>-0.16447780903363263</v>
      </c>
      <c r="Y177" s="849">
        <f t="shared" si="69"/>
        <v>3.71336564216905</v>
      </c>
      <c r="Z177" s="849">
        <f t="shared" si="69"/>
        <v>4.5626207128301397</v>
      </c>
      <c r="AA177" s="849">
        <f t="shared" si="69"/>
        <v>1.4194747892160144</v>
      </c>
      <c r="AB177" s="849">
        <f t="shared" si="69"/>
        <v>0.31205111767163607</v>
      </c>
      <c r="AC177" s="849">
        <f t="shared" si="69"/>
        <v>0.40520132273399834</v>
      </c>
      <c r="AD177" s="849">
        <f t="shared" si="69"/>
        <v>0.38441905633216478</v>
      </c>
      <c r="AE177" s="849">
        <f t="shared" si="69"/>
        <v>-0.23488116589325214</v>
      </c>
      <c r="AF177" s="849">
        <f t="shared" si="69"/>
        <v>0.24990060551446458</v>
      </c>
      <c r="AG177" s="849">
        <f t="shared" si="69"/>
        <v>0.11836786452776238</v>
      </c>
      <c r="AH177" s="850">
        <f t="shared" si="69"/>
        <v>-0.24321896369715057</v>
      </c>
    </row>
    <row r="178" spans="1:34" ht="13.5" thickBot="1" x14ac:dyDescent="0.25">
      <c r="A178" s="97"/>
      <c r="B178" s="97"/>
      <c r="C178" s="97"/>
      <c r="D178" s="97"/>
      <c r="E178" s="97"/>
      <c r="F178" s="97"/>
      <c r="G178" s="97"/>
      <c r="H178" s="226"/>
      <c r="I178" s="226"/>
      <c r="J178" s="226"/>
      <c r="K178" s="226"/>
      <c r="L178" s="226"/>
      <c r="M178" s="226"/>
      <c r="N178" s="226"/>
      <c r="O178" s="226"/>
      <c r="P178" s="226"/>
      <c r="Q178" s="357"/>
      <c r="R178" s="99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334"/>
    </row>
    <row r="179" spans="1:34" ht="13.5" thickTop="1" x14ac:dyDescent="0.2">
      <c r="A179" s="497"/>
      <c r="B179" s="97"/>
      <c r="C179" s="97"/>
      <c r="D179" s="97"/>
      <c r="E179" s="97"/>
      <c r="F179" s="97"/>
      <c r="G179" s="97"/>
      <c r="H179" s="550"/>
      <c r="I179" s="550"/>
      <c r="J179" s="550"/>
      <c r="K179" s="550"/>
      <c r="L179" s="550"/>
      <c r="M179" s="550"/>
      <c r="N179" s="550"/>
      <c r="O179" s="550"/>
      <c r="P179" s="550"/>
      <c r="Q179" s="357"/>
      <c r="R179" s="99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334"/>
    </row>
    <row r="180" spans="1:34" x14ac:dyDescent="0.2">
      <c r="A180" s="97"/>
      <c r="B180" s="97"/>
      <c r="C180" s="97"/>
      <c r="D180" s="97"/>
      <c r="E180" s="97"/>
      <c r="F180" s="97"/>
      <c r="G180" s="97"/>
      <c r="H180" s="59"/>
      <c r="I180" s="59"/>
      <c r="J180" s="59"/>
      <c r="K180" s="59"/>
      <c r="L180" s="59"/>
      <c r="M180" s="59"/>
      <c r="N180" s="59"/>
      <c r="O180" s="59"/>
      <c r="P180" s="60"/>
      <c r="Q180" s="357"/>
      <c r="R180" s="99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334"/>
    </row>
    <row r="181" spans="1:34" s="8" customFormat="1" ht="15" x14ac:dyDescent="0.2">
      <c r="A181" s="484" t="s">
        <v>558</v>
      </c>
      <c r="B181" s="264"/>
      <c r="C181" s="264"/>
      <c r="D181" s="264"/>
      <c r="E181" s="416"/>
      <c r="F181" s="416"/>
      <c r="G181" s="416"/>
      <c r="H181" s="416"/>
      <c r="I181" s="416"/>
      <c r="K181" s="416"/>
      <c r="L181" s="416"/>
      <c r="M181" s="416"/>
      <c r="N181" s="416"/>
      <c r="O181" s="417"/>
      <c r="P181" s="417"/>
      <c r="Q181" s="417"/>
      <c r="R181" s="416"/>
      <c r="S181" s="484" t="s">
        <v>557</v>
      </c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357"/>
    </row>
    <row r="182" spans="1:34" x14ac:dyDescent="0.2">
      <c r="A182" s="264"/>
      <c r="B182" s="264"/>
      <c r="C182" s="264"/>
      <c r="D182" s="264"/>
      <c r="E182" s="416"/>
      <c r="F182" s="416"/>
      <c r="G182" s="416"/>
      <c r="H182" s="416"/>
      <c r="I182" s="416"/>
      <c r="J182" s="416"/>
      <c r="K182" s="416"/>
      <c r="L182" s="416"/>
      <c r="M182" s="416"/>
      <c r="N182" s="416"/>
      <c r="O182" s="425"/>
      <c r="P182" s="425"/>
      <c r="Q182" s="425"/>
      <c r="R182" s="416"/>
      <c r="S182" s="97"/>
      <c r="T182" s="358"/>
      <c r="U182" s="358"/>
      <c r="V182" s="358"/>
      <c r="W182" s="264"/>
      <c r="X182" s="97"/>
      <c r="Y182" s="97"/>
      <c r="Z182" s="97"/>
      <c r="AA182" s="97"/>
      <c r="AB182" s="97"/>
      <c r="AC182" s="97"/>
      <c r="AD182" s="97"/>
      <c r="AE182" s="97"/>
      <c r="AF182" s="334"/>
    </row>
    <row r="183" spans="1:34" x14ac:dyDescent="0.2">
      <c r="A183" s="500"/>
      <c r="B183" s="908" t="s">
        <v>271</v>
      </c>
      <c r="C183" s="908"/>
      <c r="D183" s="908"/>
      <c r="E183" s="908"/>
      <c r="F183" s="908"/>
      <c r="G183" s="908"/>
      <c r="H183" s="908"/>
      <c r="I183" s="908"/>
      <c r="J183" s="908"/>
      <c r="K183" s="908"/>
      <c r="L183" s="908"/>
      <c r="M183" s="908"/>
      <c r="N183" s="908"/>
      <c r="O183" s="908"/>
      <c r="P183" s="908"/>
      <c r="Q183" s="908"/>
      <c r="R183" s="361"/>
      <c r="S183" s="359"/>
      <c r="T183" s="913" t="s">
        <v>298</v>
      </c>
      <c r="U183" s="913"/>
      <c r="V183" s="913"/>
      <c r="W183" s="913"/>
      <c r="X183" s="913"/>
      <c r="Y183" s="913"/>
      <c r="Z183" s="913"/>
      <c r="AA183" s="913"/>
      <c r="AB183" s="913"/>
      <c r="AC183" s="913"/>
      <c r="AD183" s="913"/>
      <c r="AE183" s="913"/>
      <c r="AF183" s="913"/>
      <c r="AG183" s="913"/>
      <c r="AH183" s="914"/>
    </row>
    <row r="184" spans="1:34" ht="3.75" customHeight="1" x14ac:dyDescent="0.2">
      <c r="A184" s="267"/>
      <c r="B184" s="336"/>
      <c r="C184" s="336"/>
      <c r="D184" s="336"/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501"/>
      <c r="P184" s="501"/>
      <c r="Q184" s="501"/>
      <c r="R184" s="416"/>
      <c r="S184" s="365"/>
      <c r="T184" s="366"/>
      <c r="U184" s="366"/>
      <c r="V184" s="366"/>
      <c r="W184" s="366"/>
      <c r="X184" s="366"/>
      <c r="Y184" s="366"/>
      <c r="Z184" s="366"/>
      <c r="AA184" s="366"/>
      <c r="AB184" s="366"/>
      <c r="AC184" s="366"/>
      <c r="AD184" s="366"/>
      <c r="AE184" s="366"/>
      <c r="AF184" s="366"/>
      <c r="AG184" s="420"/>
      <c r="AH184" s="367"/>
    </row>
    <row r="185" spans="1:34" x14ac:dyDescent="0.2">
      <c r="A185" s="780" t="s">
        <v>51</v>
      </c>
      <c r="B185" s="784">
        <v>1990</v>
      </c>
      <c r="C185" s="784">
        <v>1992</v>
      </c>
      <c r="D185" s="784">
        <v>1994</v>
      </c>
      <c r="E185" s="785">
        <v>1996</v>
      </c>
      <c r="F185" s="785">
        <v>1998</v>
      </c>
      <c r="G185" s="785">
        <v>2000</v>
      </c>
      <c r="H185" s="785">
        <v>2002</v>
      </c>
      <c r="I185" s="785">
        <v>2004</v>
      </c>
      <c r="J185" s="785">
        <v>2006</v>
      </c>
      <c r="K185" s="785">
        <v>2008</v>
      </c>
      <c r="L185" s="785">
        <v>2010</v>
      </c>
      <c r="M185" s="785">
        <v>2012</v>
      </c>
      <c r="N185" s="785">
        <v>2014</v>
      </c>
      <c r="O185" s="785">
        <v>2016</v>
      </c>
      <c r="P185" s="785">
        <v>2018</v>
      </c>
      <c r="Q185" s="785" t="s">
        <v>332</v>
      </c>
      <c r="R185" s="421"/>
      <c r="S185" s="780" t="s">
        <v>51</v>
      </c>
      <c r="T185" s="840" t="s">
        <v>299</v>
      </c>
      <c r="U185" s="840" t="s">
        <v>300</v>
      </c>
      <c r="V185" s="840" t="s">
        <v>301</v>
      </c>
      <c r="W185" s="840" t="s">
        <v>302</v>
      </c>
      <c r="X185" s="840" t="s">
        <v>303</v>
      </c>
      <c r="Y185" s="840" t="s">
        <v>304</v>
      </c>
      <c r="Z185" s="840" t="s">
        <v>305</v>
      </c>
      <c r="AA185" s="840" t="s">
        <v>306</v>
      </c>
      <c r="AB185" s="840" t="s">
        <v>307</v>
      </c>
      <c r="AC185" s="840" t="s">
        <v>308</v>
      </c>
      <c r="AD185" s="840" t="s">
        <v>309</v>
      </c>
      <c r="AE185" s="840" t="s">
        <v>310</v>
      </c>
      <c r="AF185" s="840" t="s">
        <v>311</v>
      </c>
      <c r="AG185" s="840" t="s">
        <v>312</v>
      </c>
      <c r="AH185" s="841" t="s">
        <v>313</v>
      </c>
    </row>
    <row r="186" spans="1:34" s="8" customFormat="1" ht="6" customHeight="1" x14ac:dyDescent="0.2">
      <c r="A186" s="348"/>
      <c r="B186" s="422"/>
      <c r="C186" s="422"/>
      <c r="D186" s="422"/>
      <c r="E186" s="423"/>
      <c r="F186" s="423"/>
      <c r="G186" s="423"/>
      <c r="H186" s="423"/>
      <c r="I186" s="422"/>
      <c r="J186" s="423"/>
      <c r="K186" s="423"/>
      <c r="L186" s="423"/>
      <c r="M186" s="423"/>
      <c r="N186" s="423"/>
      <c r="O186" s="423"/>
      <c r="P186" s="423"/>
      <c r="Q186" s="423"/>
      <c r="R186" s="416"/>
      <c r="S186" s="143"/>
      <c r="T186" s="426"/>
      <c r="U186" s="427"/>
      <c r="V186" s="427"/>
      <c r="W186" s="427"/>
      <c r="X186" s="426"/>
      <c r="Y186" s="524"/>
      <c r="Z186" s="524"/>
      <c r="AA186" s="524"/>
      <c r="AB186" s="524"/>
      <c r="AC186" s="524"/>
      <c r="AD186" s="524"/>
      <c r="AE186" s="524"/>
      <c r="AF186" s="524"/>
      <c r="AG186" s="524"/>
      <c r="AH186" s="525"/>
    </row>
    <row r="187" spans="1:34" ht="15" x14ac:dyDescent="0.25">
      <c r="A187" s="551" t="s">
        <v>52</v>
      </c>
      <c r="B187" s="430">
        <v>0.53</v>
      </c>
      <c r="C187" s="430">
        <v>0.06</v>
      </c>
      <c r="D187" s="430">
        <v>3.3100000000000004E-2</v>
      </c>
      <c r="E187" s="502">
        <v>0.3</v>
      </c>
      <c r="F187" s="433">
        <v>0.60303488425576401</v>
      </c>
      <c r="G187" s="433">
        <v>0.64</v>
      </c>
      <c r="H187" s="433">
        <v>1.1900000000000001E-2</v>
      </c>
      <c r="I187" s="432">
        <v>0.03</v>
      </c>
      <c r="J187" s="433">
        <f>'[6]Table 9'!J68/1000</f>
        <v>0.10299999999999999</v>
      </c>
      <c r="K187" s="433">
        <v>0.11600000000000001</v>
      </c>
      <c r="L187" s="433">
        <v>0.27</v>
      </c>
      <c r="M187" s="433">
        <v>0.18151</v>
      </c>
      <c r="N187" s="433">
        <v>0.14611891413959299</v>
      </c>
      <c r="O187" s="433">
        <v>0.22795975962471729</v>
      </c>
      <c r="P187" s="433">
        <v>0.32949537169933318</v>
      </c>
      <c r="Q187" s="552">
        <v>0.25916895699501036</v>
      </c>
      <c r="R187" s="124"/>
      <c r="S187" s="385" t="s">
        <v>52</v>
      </c>
      <c r="T187" s="436">
        <f>($Q187/B187)-1</f>
        <v>-0.51100196793394281</v>
      </c>
      <c r="U187" s="436">
        <f t="shared" ref="U187:AH187" si="70">($Q187/C187)-1</f>
        <v>3.3194826165835059</v>
      </c>
      <c r="V187" s="436">
        <f t="shared" si="70"/>
        <v>6.829877854834149</v>
      </c>
      <c r="W187" s="436">
        <f t="shared" si="70"/>
        <v>-0.13610347668329881</v>
      </c>
      <c r="X187" s="436">
        <f t="shared" si="70"/>
        <v>-0.57022559762050262</v>
      </c>
      <c r="Y187" s="436">
        <f t="shared" si="70"/>
        <v>-0.59504850469529624</v>
      </c>
      <c r="Z187" s="436">
        <f t="shared" si="70"/>
        <v>20.778903949160533</v>
      </c>
      <c r="AA187" s="436">
        <f t="shared" si="70"/>
        <v>7.6389652331670117</v>
      </c>
      <c r="AB187" s="436">
        <f t="shared" si="70"/>
        <v>1.5162034659709747</v>
      </c>
      <c r="AC187" s="436">
        <f t="shared" si="70"/>
        <v>1.2342151465087099</v>
      </c>
      <c r="AD187" s="436">
        <f t="shared" si="70"/>
        <v>-4.0114974092554267E-2</v>
      </c>
      <c r="AE187" s="436">
        <f t="shared" si="70"/>
        <v>0.42784946832136161</v>
      </c>
      <c r="AF187" s="436">
        <f t="shared" si="70"/>
        <v>0.77368521057729955</v>
      </c>
      <c r="AG187" s="436">
        <f t="shared" si="70"/>
        <v>0.1369066076472083</v>
      </c>
      <c r="AH187" s="437">
        <f t="shared" si="70"/>
        <v>-0.21343673005670072</v>
      </c>
    </row>
    <row r="188" spans="1:34" s="8" customFormat="1" ht="6" customHeight="1" x14ac:dyDescent="0.2">
      <c r="A188" s="426"/>
      <c r="B188" s="438"/>
      <c r="C188" s="438"/>
      <c r="D188" s="438"/>
      <c r="E188" s="476"/>
      <c r="F188" s="439"/>
      <c r="G188" s="439"/>
      <c r="H188" s="439"/>
      <c r="I188" s="438"/>
      <c r="J188" s="439"/>
      <c r="K188" s="439"/>
      <c r="L188" s="439"/>
      <c r="M188" s="439"/>
      <c r="N188" s="439"/>
      <c r="O188" s="439"/>
      <c r="P188" s="439"/>
      <c r="Q188" s="439"/>
      <c r="R188" s="504"/>
      <c r="S188" s="348"/>
      <c r="T188" s="466"/>
      <c r="U188" s="466"/>
      <c r="V188" s="466"/>
      <c r="W188" s="466"/>
      <c r="X188" s="466"/>
      <c r="Y188" s="466"/>
      <c r="Z188" s="466"/>
      <c r="AA188" s="466"/>
      <c r="AB188" s="466"/>
      <c r="AC188" s="466"/>
      <c r="AD188" s="466"/>
      <c r="AE188" s="466"/>
      <c r="AF188" s="442"/>
      <c r="AG188" s="442"/>
      <c r="AH188" s="443"/>
    </row>
    <row r="189" spans="1:34" ht="15" x14ac:dyDescent="0.25">
      <c r="A189" s="551" t="s">
        <v>53</v>
      </c>
      <c r="B189" s="430">
        <v>1.31</v>
      </c>
      <c r="C189" s="430">
        <v>0.98</v>
      </c>
      <c r="D189" s="430">
        <v>0.61529999999999996</v>
      </c>
      <c r="E189" s="502">
        <v>0.2</v>
      </c>
      <c r="F189" s="502">
        <v>0.73755788423780599</v>
      </c>
      <c r="G189" s="502">
        <v>0.16</v>
      </c>
      <c r="H189" s="502">
        <v>9.7900000000000001E-2</v>
      </c>
      <c r="I189" s="432">
        <v>0.25</v>
      </c>
      <c r="J189" s="502">
        <f>'[6]Table 9'!J155/1000</f>
        <v>0.75900000000000001</v>
      </c>
      <c r="K189" s="502">
        <v>0.81</v>
      </c>
      <c r="L189" s="502">
        <v>0.65</v>
      </c>
      <c r="M189" s="502">
        <v>1.1354500000000001</v>
      </c>
      <c r="N189" s="502">
        <v>1.13306738291882</v>
      </c>
      <c r="O189" s="502">
        <v>1.0912117564839015</v>
      </c>
      <c r="P189" s="502">
        <v>1.791147254705429</v>
      </c>
      <c r="Q189" s="510">
        <v>1.2739025373458863</v>
      </c>
      <c r="R189" s="504"/>
      <c r="S189" s="385" t="s">
        <v>53</v>
      </c>
      <c r="T189" s="436">
        <f>($Q189/B189)-1</f>
        <v>-2.7555315003140235E-2</v>
      </c>
      <c r="U189" s="436">
        <f t="shared" ref="U189:AH189" si="71">($Q189/C189)-1</f>
        <v>0.29990054831212887</v>
      </c>
      <c r="V189" s="436">
        <f t="shared" si="71"/>
        <v>1.0703762999283057</v>
      </c>
      <c r="W189" s="436">
        <f t="shared" si="71"/>
        <v>5.3695126867294309</v>
      </c>
      <c r="X189" s="436">
        <f t="shared" si="71"/>
        <v>0.72718991223629881</v>
      </c>
      <c r="Y189" s="436">
        <f t="shared" si="71"/>
        <v>6.9618908584117891</v>
      </c>
      <c r="Z189" s="436">
        <f t="shared" si="71"/>
        <v>12.012283323247051</v>
      </c>
      <c r="AA189" s="436">
        <f t="shared" si="71"/>
        <v>4.0956101493835453</v>
      </c>
      <c r="AB189" s="436">
        <f t="shared" si="71"/>
        <v>0.67839596488259057</v>
      </c>
      <c r="AC189" s="436">
        <f t="shared" si="71"/>
        <v>0.57271918190850157</v>
      </c>
      <c r="AD189" s="436">
        <f t="shared" si="71"/>
        <v>0.95985005745520957</v>
      </c>
      <c r="AE189" s="436">
        <f t="shared" si="71"/>
        <v>0.12193626962515847</v>
      </c>
      <c r="AF189" s="436">
        <f t="shared" si="71"/>
        <v>0.12429548017194714</v>
      </c>
      <c r="AG189" s="436">
        <f t="shared" si="71"/>
        <v>0.16742009951455294</v>
      </c>
      <c r="AH189" s="437">
        <f t="shared" si="71"/>
        <v>-0.28877844409537867</v>
      </c>
    </row>
    <row r="190" spans="1:34" s="8" customFormat="1" ht="6" customHeight="1" x14ac:dyDescent="0.2">
      <c r="A190" s="426"/>
      <c r="B190" s="438"/>
      <c r="C190" s="438"/>
      <c r="D190" s="438"/>
      <c r="E190" s="439"/>
      <c r="F190" s="439"/>
      <c r="G190" s="439"/>
      <c r="H190" s="439"/>
      <c r="I190" s="438"/>
      <c r="J190" s="439"/>
      <c r="K190" s="439"/>
      <c r="L190" s="439"/>
      <c r="M190" s="439"/>
      <c r="N190" s="439"/>
      <c r="O190" s="439"/>
      <c r="P190" s="439"/>
      <c r="Q190" s="439"/>
      <c r="R190" s="504"/>
      <c r="S190" s="348"/>
      <c r="T190" s="466"/>
      <c r="U190" s="466"/>
      <c r="V190" s="466"/>
      <c r="W190" s="466"/>
      <c r="X190" s="466"/>
      <c r="Y190" s="466"/>
      <c r="Z190" s="466"/>
      <c r="AA190" s="466"/>
      <c r="AB190" s="466"/>
      <c r="AC190" s="466"/>
      <c r="AD190" s="466"/>
      <c r="AE190" s="466"/>
      <c r="AF190" s="442"/>
      <c r="AG190" s="442"/>
      <c r="AH190" s="443"/>
    </row>
    <row r="191" spans="1:34" ht="15" x14ac:dyDescent="0.25">
      <c r="A191" s="551" t="s">
        <v>54</v>
      </c>
      <c r="B191" s="438"/>
      <c r="C191" s="438"/>
      <c r="D191" s="438"/>
      <c r="E191" s="439"/>
      <c r="F191" s="439"/>
      <c r="G191" s="439"/>
      <c r="H191" s="439"/>
      <c r="I191" s="438"/>
      <c r="J191" s="439"/>
      <c r="K191" s="439"/>
      <c r="L191" s="439"/>
      <c r="M191" s="439"/>
      <c r="N191" s="439"/>
      <c r="O191" s="439"/>
      <c r="P191" s="439"/>
      <c r="Q191" s="439"/>
      <c r="R191" s="504"/>
      <c r="S191" s="385" t="s">
        <v>54</v>
      </c>
      <c r="T191" s="466"/>
      <c r="U191" s="466"/>
      <c r="V191" s="466"/>
      <c r="W191" s="466"/>
      <c r="X191" s="466"/>
      <c r="Y191" s="466"/>
      <c r="Z191" s="466"/>
      <c r="AA191" s="466"/>
      <c r="AB191" s="466"/>
      <c r="AC191" s="466"/>
      <c r="AD191" s="466"/>
      <c r="AE191" s="466"/>
      <c r="AF191" s="442"/>
      <c r="AG191" s="442"/>
      <c r="AH191" s="443"/>
    </row>
    <row r="192" spans="1:34" s="8" customFormat="1" ht="3.75" customHeight="1" x14ac:dyDescent="0.2">
      <c r="A192" s="426"/>
      <c r="B192" s="438"/>
      <c r="C192" s="438"/>
      <c r="D192" s="438"/>
      <c r="E192" s="439"/>
      <c r="F192" s="439"/>
      <c r="G192" s="439"/>
      <c r="H192" s="439"/>
      <c r="I192" s="438"/>
      <c r="J192" s="439"/>
      <c r="K192" s="439"/>
      <c r="L192" s="439"/>
      <c r="M192" s="439"/>
      <c r="N192" s="439"/>
      <c r="O192" s="439"/>
      <c r="P192" s="439"/>
      <c r="Q192" s="439"/>
      <c r="R192" s="504"/>
      <c r="S192" s="348"/>
      <c r="T192" s="466"/>
      <c r="U192" s="466"/>
      <c r="V192" s="466"/>
      <c r="W192" s="466"/>
      <c r="X192" s="466"/>
      <c r="Y192" s="466"/>
      <c r="Z192" s="466"/>
      <c r="AA192" s="466"/>
      <c r="AB192" s="466"/>
      <c r="AC192" s="466"/>
      <c r="AD192" s="466"/>
      <c r="AE192" s="466"/>
      <c r="AF192" s="442"/>
      <c r="AG192" s="442"/>
      <c r="AH192" s="443"/>
    </row>
    <row r="193" spans="1:34" x14ac:dyDescent="0.2">
      <c r="A193" s="553" t="s">
        <v>316</v>
      </c>
      <c r="B193" s="446" t="s">
        <v>14</v>
      </c>
      <c r="C193" s="446" t="s">
        <v>14</v>
      </c>
      <c r="D193" s="446" t="s">
        <v>14</v>
      </c>
      <c r="E193" s="447" t="s">
        <v>14</v>
      </c>
      <c r="F193" s="448">
        <v>4.0000000000000001E-3</v>
      </c>
      <c r="G193" s="506" t="s">
        <v>14</v>
      </c>
      <c r="H193" s="506" t="s">
        <v>14</v>
      </c>
      <c r="I193" s="506" t="s">
        <v>14</v>
      </c>
      <c r="J193" s="554" t="s">
        <v>14</v>
      </c>
      <c r="K193" s="527" t="s">
        <v>14</v>
      </c>
      <c r="L193" s="527" t="s">
        <v>14</v>
      </c>
      <c r="M193" s="555">
        <v>1.9499999999999999E-3</v>
      </c>
      <c r="N193" s="555" t="s">
        <v>14</v>
      </c>
      <c r="O193" s="555" t="s">
        <v>14</v>
      </c>
      <c r="P193" s="555" t="s">
        <v>14</v>
      </c>
      <c r="Q193" s="556">
        <v>0</v>
      </c>
      <c r="R193" s="557"/>
      <c r="S193" s="400" t="s">
        <v>316</v>
      </c>
      <c r="T193" s="436" t="s">
        <v>14</v>
      </c>
      <c r="U193" s="436" t="s">
        <v>14</v>
      </c>
      <c r="V193" s="436" t="s">
        <v>14</v>
      </c>
      <c r="W193" s="436" t="s">
        <v>14</v>
      </c>
      <c r="X193" s="436">
        <f t="shared" ref="X193:X196" si="72">($Q193/F193)-1</f>
        <v>-1</v>
      </c>
      <c r="Y193" s="436" t="s">
        <v>14</v>
      </c>
      <c r="Z193" s="436" t="s">
        <v>14</v>
      </c>
      <c r="AA193" s="436" t="s">
        <v>14</v>
      </c>
      <c r="AB193" s="436" t="s">
        <v>14</v>
      </c>
      <c r="AC193" s="436" t="s">
        <v>14</v>
      </c>
      <c r="AD193" s="436" t="s">
        <v>14</v>
      </c>
      <c r="AE193" s="436">
        <f t="shared" ref="AE193:AH196" si="73">($Q193/M193)-1</f>
        <v>-1</v>
      </c>
      <c r="AF193" s="436" t="s">
        <v>14</v>
      </c>
      <c r="AG193" s="436" t="s">
        <v>14</v>
      </c>
      <c r="AH193" s="453" t="s">
        <v>14</v>
      </c>
    </row>
    <row r="194" spans="1:34" x14ac:dyDescent="0.2">
      <c r="A194" s="553" t="s">
        <v>317</v>
      </c>
      <c r="B194" s="446" t="s">
        <v>14</v>
      </c>
      <c r="C194" s="446" t="s">
        <v>14</v>
      </c>
      <c r="D194" s="446" t="s">
        <v>14</v>
      </c>
      <c r="E194" s="447" t="s">
        <v>14</v>
      </c>
      <c r="F194" s="448" t="s">
        <v>334</v>
      </c>
      <c r="G194" s="506" t="s">
        <v>14</v>
      </c>
      <c r="H194" s="506" t="s">
        <v>14</v>
      </c>
      <c r="I194" s="506" t="s">
        <v>14</v>
      </c>
      <c r="J194" s="506" t="s">
        <v>14</v>
      </c>
      <c r="K194" s="527" t="s">
        <v>14</v>
      </c>
      <c r="L194" s="527" t="s">
        <v>14</v>
      </c>
      <c r="M194" s="527" t="s">
        <v>14</v>
      </c>
      <c r="N194" s="527" t="s">
        <v>14</v>
      </c>
      <c r="O194" s="527" t="s">
        <v>14</v>
      </c>
      <c r="P194" s="527" t="s">
        <v>14</v>
      </c>
      <c r="Q194" s="558">
        <v>0</v>
      </c>
      <c r="R194" s="540"/>
      <c r="S194" s="400" t="s">
        <v>317</v>
      </c>
      <c r="T194" s="436" t="s">
        <v>14</v>
      </c>
      <c r="U194" s="436" t="s">
        <v>14</v>
      </c>
      <c r="V194" s="436" t="s">
        <v>14</v>
      </c>
      <c r="W194" s="436" t="s">
        <v>14</v>
      </c>
      <c r="X194" s="436" t="s">
        <v>14</v>
      </c>
      <c r="Y194" s="436" t="s">
        <v>14</v>
      </c>
      <c r="Z194" s="436" t="s">
        <v>14</v>
      </c>
      <c r="AA194" s="436" t="s">
        <v>14</v>
      </c>
      <c r="AB194" s="436" t="s">
        <v>14</v>
      </c>
      <c r="AC194" s="436" t="s">
        <v>14</v>
      </c>
      <c r="AD194" s="436" t="s">
        <v>14</v>
      </c>
      <c r="AE194" s="436" t="s">
        <v>14</v>
      </c>
      <c r="AF194" s="436" t="s">
        <v>14</v>
      </c>
      <c r="AG194" s="436" t="s">
        <v>14</v>
      </c>
      <c r="AH194" s="453" t="s">
        <v>14</v>
      </c>
    </row>
    <row r="195" spans="1:34" x14ac:dyDescent="0.2">
      <c r="A195" s="553" t="s">
        <v>318</v>
      </c>
      <c r="B195" s="446" t="s">
        <v>14</v>
      </c>
      <c r="C195" s="446">
        <v>0.02</v>
      </c>
      <c r="D195" s="446">
        <v>7.5999999999999998E-2</v>
      </c>
      <c r="E195" s="447">
        <v>0.01</v>
      </c>
      <c r="F195" s="448">
        <v>3.8999999999999998E-3</v>
      </c>
      <c r="G195" s="506" t="s">
        <v>14</v>
      </c>
      <c r="H195" s="506" t="s">
        <v>14</v>
      </c>
      <c r="I195" s="506" t="s">
        <v>14</v>
      </c>
      <c r="J195" s="506" t="s">
        <v>14</v>
      </c>
      <c r="K195" s="527" t="s">
        <v>14</v>
      </c>
      <c r="L195" s="527" t="s">
        <v>14</v>
      </c>
      <c r="M195" s="527" t="s">
        <v>14</v>
      </c>
      <c r="N195" s="527" t="s">
        <v>14</v>
      </c>
      <c r="O195" s="527" t="s">
        <v>14</v>
      </c>
      <c r="P195" s="527" t="s">
        <v>14</v>
      </c>
      <c r="Q195" s="558">
        <v>0</v>
      </c>
      <c r="R195" s="540"/>
      <c r="S195" s="400" t="s">
        <v>318</v>
      </c>
      <c r="T195" s="436" t="s">
        <v>14</v>
      </c>
      <c r="U195" s="436">
        <f t="shared" ref="U195:W195" si="74">($Q195/C195)-1</f>
        <v>-1</v>
      </c>
      <c r="V195" s="436">
        <f t="shared" si="74"/>
        <v>-1</v>
      </c>
      <c r="W195" s="436">
        <f t="shared" si="74"/>
        <v>-1</v>
      </c>
      <c r="X195" s="436">
        <f t="shared" si="72"/>
        <v>-1</v>
      </c>
      <c r="Y195" s="436" t="s">
        <v>14</v>
      </c>
      <c r="Z195" s="436" t="s">
        <v>14</v>
      </c>
      <c r="AA195" s="436" t="s">
        <v>14</v>
      </c>
      <c r="AB195" s="436" t="s">
        <v>14</v>
      </c>
      <c r="AC195" s="436" t="s">
        <v>14</v>
      </c>
      <c r="AD195" s="436" t="s">
        <v>14</v>
      </c>
      <c r="AE195" s="436" t="s">
        <v>14</v>
      </c>
      <c r="AF195" s="436" t="s">
        <v>14</v>
      </c>
      <c r="AG195" s="436" t="s">
        <v>14</v>
      </c>
      <c r="AH195" s="453" t="s">
        <v>14</v>
      </c>
    </row>
    <row r="196" spans="1:34" x14ac:dyDescent="0.2">
      <c r="A196" s="553" t="s">
        <v>319</v>
      </c>
      <c r="B196" s="446" t="s">
        <v>14</v>
      </c>
      <c r="C196" s="446">
        <v>0.01</v>
      </c>
      <c r="D196" s="446" t="s">
        <v>14</v>
      </c>
      <c r="E196" s="447" t="s">
        <v>14</v>
      </c>
      <c r="F196" s="448">
        <v>1.1000000000000001E-3</v>
      </c>
      <c r="G196" s="448" t="s">
        <v>14</v>
      </c>
      <c r="H196" s="559">
        <v>1E-4</v>
      </c>
      <c r="I196" s="560">
        <v>2.9999999999999997E-4</v>
      </c>
      <c r="J196" s="448">
        <v>1.2000000000000001E-3</v>
      </c>
      <c r="K196" s="448">
        <v>1.0999999999999999E-2</v>
      </c>
      <c r="L196" s="448">
        <v>2E-3</v>
      </c>
      <c r="M196" s="561">
        <v>7.6999999999999996E-4</v>
      </c>
      <c r="N196" s="562">
        <v>6.8839265726606798E-4</v>
      </c>
      <c r="O196" s="562">
        <v>9.410000000000001E-4</v>
      </c>
      <c r="P196" s="562">
        <v>6.9999999999999999E-4</v>
      </c>
      <c r="Q196" s="563">
        <v>2.22E-4</v>
      </c>
      <c r="R196" s="564"/>
      <c r="S196" s="400" t="s">
        <v>319</v>
      </c>
      <c r="T196" s="436" t="s">
        <v>14</v>
      </c>
      <c r="U196" s="436">
        <f>($Q196/C196)-1</f>
        <v>-0.9778</v>
      </c>
      <c r="V196" s="436" t="s">
        <v>14</v>
      </c>
      <c r="W196" s="436" t="s">
        <v>14</v>
      </c>
      <c r="X196" s="436">
        <f t="shared" si="72"/>
        <v>-0.79818181818181821</v>
      </c>
      <c r="Y196" s="436" t="s">
        <v>14</v>
      </c>
      <c r="Z196" s="436">
        <f t="shared" ref="Z196:AD196" si="75">($Q196/H196)-1</f>
        <v>1.2199999999999998</v>
      </c>
      <c r="AA196" s="436">
        <f t="shared" si="75"/>
        <v>-0.2599999999999999</v>
      </c>
      <c r="AB196" s="436">
        <f t="shared" si="75"/>
        <v>-0.81499999999999995</v>
      </c>
      <c r="AC196" s="436">
        <f t="shared" si="75"/>
        <v>-0.97981818181818181</v>
      </c>
      <c r="AD196" s="436">
        <f t="shared" si="75"/>
        <v>-0.88900000000000001</v>
      </c>
      <c r="AE196" s="436">
        <f t="shared" si="73"/>
        <v>-0.7116883116883117</v>
      </c>
      <c r="AF196" s="436">
        <f t="shared" si="73"/>
        <v>-0.67750963399048048</v>
      </c>
      <c r="AG196" s="436">
        <f t="shared" si="73"/>
        <v>-0.76408076514346446</v>
      </c>
      <c r="AH196" s="453">
        <f t="shared" si="73"/>
        <v>-0.68285714285714283</v>
      </c>
    </row>
    <row r="197" spans="1:34" x14ac:dyDescent="0.2">
      <c r="A197" s="553" t="s">
        <v>320</v>
      </c>
      <c r="B197" s="446"/>
      <c r="C197" s="446"/>
      <c r="D197" s="446"/>
      <c r="E197" s="447"/>
      <c r="F197" s="448"/>
      <c r="G197" s="448"/>
      <c r="H197" s="559"/>
      <c r="I197" s="560"/>
      <c r="J197" s="448"/>
      <c r="K197" s="448"/>
      <c r="L197" s="448"/>
      <c r="M197" s="561"/>
      <c r="N197" s="562"/>
      <c r="O197" s="562" t="s">
        <v>14</v>
      </c>
      <c r="P197" s="562" t="s">
        <v>14</v>
      </c>
      <c r="Q197" s="563">
        <v>0</v>
      </c>
      <c r="R197" s="564"/>
      <c r="S197" s="400" t="s">
        <v>320</v>
      </c>
      <c r="T197" s="436"/>
      <c r="U197" s="436" t="s">
        <v>14</v>
      </c>
      <c r="V197" s="436" t="s">
        <v>14</v>
      </c>
      <c r="W197" s="436" t="s">
        <v>14</v>
      </c>
      <c r="X197" s="436" t="s">
        <v>14</v>
      </c>
      <c r="Y197" s="436" t="s">
        <v>14</v>
      </c>
      <c r="Z197" s="436" t="s">
        <v>14</v>
      </c>
      <c r="AA197" s="436" t="s">
        <v>14</v>
      </c>
      <c r="AB197" s="436" t="s">
        <v>14</v>
      </c>
      <c r="AC197" s="436" t="s">
        <v>14</v>
      </c>
      <c r="AD197" s="436" t="s">
        <v>14</v>
      </c>
      <c r="AE197" s="436" t="s">
        <v>14</v>
      </c>
      <c r="AF197" s="436" t="s">
        <v>14</v>
      </c>
      <c r="AG197" s="436" t="s">
        <v>14</v>
      </c>
      <c r="AH197" s="453" t="s">
        <v>14</v>
      </c>
    </row>
    <row r="198" spans="1:34" s="8" customFormat="1" ht="3.75" customHeight="1" x14ac:dyDescent="0.2">
      <c r="A198" s="426"/>
      <c r="B198" s="438"/>
      <c r="C198" s="438"/>
      <c r="D198" s="438"/>
      <c r="E198" s="439"/>
      <c r="F198" s="439"/>
      <c r="G198" s="439"/>
      <c r="H198" s="439"/>
      <c r="I198" s="438"/>
      <c r="J198" s="439"/>
      <c r="K198" s="439"/>
      <c r="L198" s="439"/>
      <c r="M198" s="439"/>
      <c r="N198" s="439"/>
      <c r="O198" s="439"/>
      <c r="P198" s="439"/>
      <c r="Q198" s="439"/>
      <c r="R198" s="504"/>
      <c r="S198" s="348"/>
      <c r="T198" s="466"/>
      <c r="U198" s="466"/>
      <c r="V198" s="466"/>
      <c r="W198" s="466"/>
      <c r="X198" s="466"/>
      <c r="Y198" s="466"/>
      <c r="Z198" s="466"/>
      <c r="AA198" s="466"/>
      <c r="AB198" s="466"/>
      <c r="AC198" s="466"/>
      <c r="AD198" s="466"/>
      <c r="AE198" s="466"/>
      <c r="AF198" s="442"/>
      <c r="AG198" s="442"/>
      <c r="AH198" s="443"/>
    </row>
    <row r="199" spans="1:34" x14ac:dyDescent="0.2">
      <c r="A199" s="831" t="s">
        <v>194</v>
      </c>
      <c r="B199" s="805" t="s">
        <v>14</v>
      </c>
      <c r="C199" s="805">
        <v>0.03</v>
      </c>
      <c r="D199" s="805">
        <v>7.5700000000000003E-2</v>
      </c>
      <c r="E199" s="823">
        <v>0.01</v>
      </c>
      <c r="F199" s="832">
        <v>9.0381077492857603E-3</v>
      </c>
      <c r="G199" s="832" t="s">
        <v>14</v>
      </c>
      <c r="H199" s="833">
        <v>1E-4</v>
      </c>
      <c r="I199" s="834">
        <v>2.7E-4</v>
      </c>
      <c r="J199" s="835">
        <v>1.2000000000000001E-3</v>
      </c>
      <c r="K199" s="835">
        <v>1.0999999999999999E-2</v>
      </c>
      <c r="L199" s="835">
        <v>3.0000000000000001E-3</v>
      </c>
      <c r="M199" s="836">
        <v>2.7200000000000002E-3</v>
      </c>
      <c r="N199" s="836">
        <v>6.8839265726606798E-4</v>
      </c>
      <c r="O199" s="836">
        <v>9.4043603882030364E-4</v>
      </c>
      <c r="P199" s="836">
        <v>6.6721966862678527E-4</v>
      </c>
      <c r="Q199" s="836">
        <v>2.0000000000000001E-4</v>
      </c>
      <c r="R199" s="564"/>
      <c r="S199" s="780" t="s">
        <v>194</v>
      </c>
      <c r="T199" s="846" t="s">
        <v>14</v>
      </c>
      <c r="U199" s="846">
        <f>($Q199/C199)-1</f>
        <v>-0.99333333333333329</v>
      </c>
      <c r="V199" s="846" t="s">
        <v>14</v>
      </c>
      <c r="W199" s="846" t="s">
        <v>14</v>
      </c>
      <c r="X199" s="846">
        <f t="shared" ref="X199:AH199" si="76">($Q199/F199)-1</f>
        <v>-0.97787147425678733</v>
      </c>
      <c r="Y199" s="846" t="s">
        <v>14</v>
      </c>
      <c r="Z199" s="846">
        <f t="shared" si="76"/>
        <v>1</v>
      </c>
      <c r="AA199" s="846">
        <f t="shared" si="76"/>
        <v>-0.25925925925925919</v>
      </c>
      <c r="AB199" s="846">
        <f t="shared" si="76"/>
        <v>-0.83333333333333337</v>
      </c>
      <c r="AC199" s="846">
        <f t="shared" si="76"/>
        <v>-0.98181818181818181</v>
      </c>
      <c r="AD199" s="846">
        <f t="shared" si="76"/>
        <v>-0.93333333333333335</v>
      </c>
      <c r="AE199" s="846">
        <f t="shared" si="76"/>
        <v>-0.92647058823529416</v>
      </c>
      <c r="AF199" s="846">
        <f t="shared" si="76"/>
        <v>-0.70946813873016257</v>
      </c>
      <c r="AG199" s="846">
        <f t="shared" si="76"/>
        <v>-0.78733269276783258</v>
      </c>
      <c r="AH199" s="851">
        <f t="shared" si="76"/>
        <v>-0.70024864463060121</v>
      </c>
    </row>
    <row r="200" spans="1:34" s="8" customFormat="1" ht="6" customHeight="1" x14ac:dyDescent="0.2">
      <c r="A200" s="426"/>
      <c r="B200" s="438"/>
      <c r="C200" s="438"/>
      <c r="D200" s="438"/>
      <c r="E200" s="439"/>
      <c r="F200" s="439"/>
      <c r="G200" s="439"/>
      <c r="H200" s="439"/>
      <c r="I200" s="438"/>
      <c r="J200" s="439"/>
      <c r="K200" s="439"/>
      <c r="L200" s="439"/>
      <c r="M200" s="439"/>
      <c r="N200" s="439"/>
      <c r="O200" s="439"/>
      <c r="P200" s="439"/>
      <c r="Q200" s="439"/>
      <c r="R200" s="504"/>
      <c r="S200" s="348"/>
      <c r="T200" s="466"/>
      <c r="U200" s="466"/>
      <c r="V200" s="466"/>
      <c r="W200" s="466"/>
      <c r="X200" s="466"/>
      <c r="Y200" s="466"/>
      <c r="Z200" s="466"/>
      <c r="AA200" s="466"/>
      <c r="AB200" s="466"/>
      <c r="AC200" s="466"/>
      <c r="AD200" s="466"/>
      <c r="AE200" s="466"/>
      <c r="AF200" s="442"/>
      <c r="AG200" s="442"/>
      <c r="AH200" s="443"/>
    </row>
    <row r="201" spans="1:34" ht="15" x14ac:dyDescent="0.25">
      <c r="A201" s="551" t="s">
        <v>55</v>
      </c>
      <c r="B201" s="430">
        <v>0.32</v>
      </c>
      <c r="C201" s="430">
        <v>0.27</v>
      </c>
      <c r="D201" s="430">
        <v>0.1119</v>
      </c>
      <c r="E201" s="502">
        <v>0.01</v>
      </c>
      <c r="F201" s="502">
        <v>6.04988086251032E-2</v>
      </c>
      <c r="G201" s="502" t="s">
        <v>14</v>
      </c>
      <c r="H201" s="502">
        <v>1.04E-2</v>
      </c>
      <c r="I201" s="432" t="s">
        <v>14</v>
      </c>
      <c r="J201" s="502">
        <f>'[6]Table 9'!J178/1000</f>
        <v>1.4E-2</v>
      </c>
      <c r="K201" s="502">
        <v>2.7E-2</v>
      </c>
      <c r="L201" s="502" t="s">
        <v>14</v>
      </c>
      <c r="M201" s="562">
        <v>2.2440000000000002E-2</v>
      </c>
      <c r="N201" s="562">
        <v>4.4546764201773698E-2</v>
      </c>
      <c r="O201" s="562" t="s">
        <v>14</v>
      </c>
      <c r="P201" s="562">
        <v>2.9995625972747804E-2</v>
      </c>
      <c r="Q201" s="569">
        <v>2.5488961458206175E-2</v>
      </c>
      <c r="R201" s="564"/>
      <c r="S201" s="385" t="s">
        <v>55</v>
      </c>
      <c r="T201" s="436">
        <f>($Q201/B201)-1</f>
        <v>-0.92034699544310572</v>
      </c>
      <c r="U201" s="436">
        <f t="shared" ref="U201:AH201" si="77">($Q201/C201)-1</f>
        <v>-0.90559643904368081</v>
      </c>
      <c r="V201" s="436">
        <f t="shared" si="77"/>
        <v>-0.77221660895258104</v>
      </c>
      <c r="W201" s="436">
        <f t="shared" si="77"/>
        <v>1.5488961458206174</v>
      </c>
      <c r="X201" s="436">
        <f t="shared" si="77"/>
        <v>-0.57868655536416869</v>
      </c>
      <c r="Y201" s="436" t="s">
        <v>14</v>
      </c>
      <c r="Z201" s="436">
        <f t="shared" si="77"/>
        <v>1.4508616786736708</v>
      </c>
      <c r="AA201" s="436" t="s">
        <v>14</v>
      </c>
      <c r="AB201" s="436">
        <f t="shared" si="77"/>
        <v>0.82064010415758393</v>
      </c>
      <c r="AC201" s="436">
        <f t="shared" si="77"/>
        <v>-5.5964390436808342E-2</v>
      </c>
      <c r="AD201" s="436" t="s">
        <v>14</v>
      </c>
      <c r="AE201" s="436">
        <f t="shared" si="77"/>
        <v>0.13587172273646053</v>
      </c>
      <c r="AF201" s="436">
        <f t="shared" si="77"/>
        <v>-0.42781564688392582</v>
      </c>
      <c r="AG201" s="436" t="s">
        <v>14</v>
      </c>
      <c r="AH201" s="437">
        <f t="shared" si="77"/>
        <v>-0.15024405620459824</v>
      </c>
    </row>
    <row r="202" spans="1:34" s="8" customFormat="1" ht="6" customHeight="1" x14ac:dyDescent="0.2">
      <c r="A202" s="426"/>
      <c r="B202" s="438"/>
      <c r="C202" s="438"/>
      <c r="D202" s="438"/>
      <c r="E202" s="439"/>
      <c r="F202" s="439"/>
      <c r="G202" s="439"/>
      <c r="H202" s="439"/>
      <c r="I202" s="570"/>
      <c r="J202" s="439"/>
      <c r="K202" s="439"/>
      <c r="L202" s="439"/>
      <c r="M202" s="439"/>
      <c r="N202" s="439"/>
      <c r="O202" s="439"/>
      <c r="P202" s="439"/>
      <c r="Q202" s="439"/>
      <c r="R202" s="504"/>
      <c r="S202" s="348"/>
      <c r="T202" s="466"/>
      <c r="U202" s="466"/>
      <c r="V202" s="466"/>
      <c r="W202" s="466"/>
      <c r="X202" s="466"/>
      <c r="Y202" s="466"/>
      <c r="Z202" s="466"/>
      <c r="AA202" s="466"/>
      <c r="AB202" s="466"/>
      <c r="AC202" s="466"/>
      <c r="AD202" s="466"/>
      <c r="AE202" s="466"/>
      <c r="AF202" s="442"/>
      <c r="AG202" s="442"/>
      <c r="AH202" s="443"/>
    </row>
    <row r="203" spans="1:34" ht="15" x14ac:dyDescent="0.25">
      <c r="A203" s="551" t="s">
        <v>56</v>
      </c>
      <c r="B203" s="430" t="s">
        <v>14</v>
      </c>
      <c r="C203" s="430">
        <v>0.04</v>
      </c>
      <c r="D203" s="430" t="s">
        <v>14</v>
      </c>
      <c r="E203" s="502" t="s">
        <v>14</v>
      </c>
      <c r="F203" s="502" t="s">
        <v>14</v>
      </c>
      <c r="G203" s="502" t="s">
        <v>14</v>
      </c>
      <c r="H203" s="502" t="s">
        <v>14</v>
      </c>
      <c r="I203" s="432" t="s">
        <v>14</v>
      </c>
      <c r="J203" s="502" t="str">
        <f>'[6]Table 9'!J193</f>
        <v>.</v>
      </c>
      <c r="K203" s="502" t="s">
        <v>14</v>
      </c>
      <c r="L203" s="502" t="s">
        <v>14</v>
      </c>
      <c r="M203" s="502" t="s">
        <v>14</v>
      </c>
      <c r="N203" s="502"/>
      <c r="O203" s="502">
        <v>5.6949506429007188E-2</v>
      </c>
      <c r="P203" s="502">
        <v>4.215991020202637E-2</v>
      </c>
      <c r="Q203" s="510">
        <v>5.4986385345458987E-2</v>
      </c>
      <c r="R203" s="504"/>
      <c r="S203" s="385" t="s">
        <v>56</v>
      </c>
      <c r="T203" s="436" t="s">
        <v>14</v>
      </c>
      <c r="U203" s="436">
        <f>($Q203/C203)-1</f>
        <v>0.3746596336364747</v>
      </c>
      <c r="V203" s="436" t="s">
        <v>14</v>
      </c>
      <c r="W203" s="436" t="s">
        <v>14</v>
      </c>
      <c r="X203" s="436" t="s">
        <v>14</v>
      </c>
      <c r="Y203" s="436" t="s">
        <v>14</v>
      </c>
      <c r="Z203" s="436" t="s">
        <v>14</v>
      </c>
      <c r="AA203" s="436" t="s">
        <v>14</v>
      </c>
      <c r="AB203" s="436" t="s">
        <v>14</v>
      </c>
      <c r="AC203" s="436" t="s">
        <v>14</v>
      </c>
      <c r="AD203" s="436" t="s">
        <v>14</v>
      </c>
      <c r="AE203" s="436" t="s">
        <v>14</v>
      </c>
      <c r="AF203" s="436" t="s">
        <v>14</v>
      </c>
      <c r="AG203" s="436">
        <f t="shared" ref="AG203:AH203" si="78">($Q203/O203)-1</f>
        <v>-3.4471257200365923E-2</v>
      </c>
      <c r="AH203" s="437">
        <f t="shared" si="78"/>
        <v>0.30423392938859073</v>
      </c>
    </row>
    <row r="204" spans="1:34" s="8" customFormat="1" ht="6" customHeight="1" x14ac:dyDescent="0.2">
      <c r="A204" s="426"/>
      <c r="B204" s="438"/>
      <c r="C204" s="438"/>
      <c r="D204" s="438"/>
      <c r="E204" s="439"/>
      <c r="F204" s="439"/>
      <c r="G204" s="439"/>
      <c r="H204" s="439"/>
      <c r="I204" s="570"/>
      <c r="J204" s="439"/>
      <c r="K204" s="439"/>
      <c r="L204" s="439"/>
      <c r="M204" s="439"/>
      <c r="N204" s="439"/>
      <c r="O204" s="439"/>
      <c r="P204" s="439"/>
      <c r="Q204" s="439"/>
      <c r="R204" s="504"/>
      <c r="S204" s="348"/>
      <c r="T204" s="466"/>
      <c r="U204" s="466"/>
      <c r="V204" s="466"/>
      <c r="W204" s="466"/>
      <c r="X204" s="466"/>
      <c r="Y204" s="466"/>
      <c r="Z204" s="466"/>
      <c r="AA204" s="466"/>
      <c r="AB204" s="466"/>
      <c r="AC204" s="466"/>
      <c r="AD204" s="466"/>
      <c r="AE204" s="466"/>
      <c r="AF204" s="442"/>
      <c r="AG204" s="442"/>
      <c r="AH204" s="443"/>
    </row>
    <row r="205" spans="1:34" ht="15" x14ac:dyDescent="0.25">
      <c r="A205" s="551" t="s">
        <v>61</v>
      </c>
      <c r="B205" s="430" t="s">
        <v>14</v>
      </c>
      <c r="C205" s="430" t="s">
        <v>14</v>
      </c>
      <c r="D205" s="430" t="s">
        <v>14</v>
      </c>
      <c r="E205" s="430" t="s">
        <v>14</v>
      </c>
      <c r="F205" s="430" t="s">
        <v>14</v>
      </c>
      <c r="G205" s="430" t="s">
        <v>14</v>
      </c>
      <c r="H205" s="430" t="s">
        <v>14</v>
      </c>
      <c r="I205" s="430" t="s">
        <v>14</v>
      </c>
      <c r="J205" s="430" t="s">
        <v>14</v>
      </c>
      <c r="K205" s="430" t="s">
        <v>14</v>
      </c>
      <c r="L205" s="502" t="s">
        <v>14</v>
      </c>
      <c r="M205" s="502" t="s">
        <v>14</v>
      </c>
      <c r="N205" s="502">
        <v>0.346999406446859</v>
      </c>
      <c r="O205" s="502">
        <v>0.22456421073499352</v>
      </c>
      <c r="P205" s="502">
        <v>0.16332571601867676</v>
      </c>
      <c r="Q205" s="510">
        <v>6.1086441040039061E-2</v>
      </c>
      <c r="R205" s="504"/>
      <c r="S205" s="385" t="s">
        <v>61</v>
      </c>
      <c r="T205" s="436" t="s">
        <v>14</v>
      </c>
      <c r="U205" s="436" t="s">
        <v>14</v>
      </c>
      <c r="V205" s="436" t="s">
        <v>14</v>
      </c>
      <c r="W205" s="436" t="s">
        <v>14</v>
      </c>
      <c r="X205" s="436" t="s">
        <v>14</v>
      </c>
      <c r="Y205" s="436" t="s">
        <v>14</v>
      </c>
      <c r="Z205" s="436" t="s">
        <v>14</v>
      </c>
      <c r="AA205" s="436" t="s">
        <v>14</v>
      </c>
      <c r="AB205" s="436" t="s">
        <v>14</v>
      </c>
      <c r="AC205" s="436" t="s">
        <v>14</v>
      </c>
      <c r="AD205" s="436" t="s">
        <v>14</v>
      </c>
      <c r="AE205" s="436" t="s">
        <v>14</v>
      </c>
      <c r="AF205" s="436">
        <f>($Q205/N205)-1</f>
        <v>-0.8239580820453245</v>
      </c>
      <c r="AG205" s="436">
        <f t="shared" ref="AG205:AH205" si="79">($Q205/O205)-1</f>
        <v>-0.72797784277332289</v>
      </c>
      <c r="AH205" s="437">
        <f t="shared" si="79"/>
        <v>-0.62598393854245438</v>
      </c>
    </row>
    <row r="206" spans="1:34" s="8" customFormat="1" ht="6" customHeight="1" x14ac:dyDescent="0.2">
      <c r="A206" s="426"/>
      <c r="B206" s="438"/>
      <c r="C206" s="438"/>
      <c r="D206" s="438"/>
      <c r="E206" s="439"/>
      <c r="F206" s="439"/>
      <c r="G206" s="439"/>
      <c r="H206" s="439"/>
      <c r="I206" s="438"/>
      <c r="J206" s="439"/>
      <c r="K206" s="439"/>
      <c r="L206" s="439"/>
      <c r="M206" s="439"/>
      <c r="N206" s="439"/>
      <c r="O206" s="439"/>
      <c r="P206" s="439"/>
      <c r="Q206" s="439"/>
      <c r="R206" s="504"/>
      <c r="S206" s="348"/>
      <c r="T206" s="466"/>
      <c r="U206" s="466"/>
      <c r="V206" s="466"/>
      <c r="W206" s="466"/>
      <c r="X206" s="466"/>
      <c r="Y206" s="466"/>
      <c r="Z206" s="466"/>
      <c r="AA206" s="466"/>
      <c r="AB206" s="466"/>
      <c r="AC206" s="466"/>
      <c r="AD206" s="466"/>
      <c r="AE206" s="466"/>
      <c r="AF206" s="442"/>
      <c r="AG206" s="442"/>
      <c r="AH206" s="443"/>
    </row>
    <row r="207" spans="1:34" ht="15" x14ac:dyDescent="0.25">
      <c r="A207" s="551" t="s">
        <v>58</v>
      </c>
      <c r="B207" s="430">
        <v>0.05</v>
      </c>
      <c r="C207" s="430">
        <v>0.11</v>
      </c>
      <c r="D207" s="430">
        <v>5.9400000000000001E-2</v>
      </c>
      <c r="E207" s="502">
        <v>0.02</v>
      </c>
      <c r="F207" s="506">
        <v>4.5095232259448198E-3</v>
      </c>
      <c r="G207" s="506" t="s">
        <v>14</v>
      </c>
      <c r="H207" s="502">
        <v>1.3699999999999999E-2</v>
      </c>
      <c r="I207" s="468">
        <v>2.0546682345447698E-3</v>
      </c>
      <c r="J207" s="506">
        <f>'[6]Table 9'!J230/1000</f>
        <v>5.0000000000000001E-3</v>
      </c>
      <c r="K207" s="506">
        <v>1E-3</v>
      </c>
      <c r="L207" s="506">
        <v>7.0000000000000001E-3</v>
      </c>
      <c r="M207" s="562">
        <v>1.048E-2</v>
      </c>
      <c r="N207" s="562">
        <v>7.6033974579419101E-4</v>
      </c>
      <c r="O207" s="562" t="s">
        <v>14</v>
      </c>
      <c r="P207" s="562">
        <v>4.8158112168312074E-4</v>
      </c>
      <c r="Q207" s="569" t="s">
        <v>14</v>
      </c>
      <c r="R207" s="564"/>
      <c r="S207" s="385" t="s">
        <v>58</v>
      </c>
      <c r="T207" s="436" t="s">
        <v>14</v>
      </c>
      <c r="U207" s="436" t="s">
        <v>14</v>
      </c>
      <c r="V207" s="436" t="s">
        <v>14</v>
      </c>
      <c r="W207" s="436" t="s">
        <v>14</v>
      </c>
      <c r="X207" s="436" t="s">
        <v>14</v>
      </c>
      <c r="Y207" s="436" t="s">
        <v>14</v>
      </c>
      <c r="Z207" s="436" t="s">
        <v>14</v>
      </c>
      <c r="AA207" s="436" t="s">
        <v>14</v>
      </c>
      <c r="AB207" s="436" t="s">
        <v>14</v>
      </c>
      <c r="AC207" s="436" t="s">
        <v>14</v>
      </c>
      <c r="AD207" s="436" t="s">
        <v>14</v>
      </c>
      <c r="AE207" s="436" t="s">
        <v>14</v>
      </c>
      <c r="AF207" s="436" t="s">
        <v>14</v>
      </c>
      <c r="AG207" s="436" t="s">
        <v>14</v>
      </c>
      <c r="AH207" s="437" t="s">
        <v>14</v>
      </c>
    </row>
    <row r="208" spans="1:34" s="8" customFormat="1" ht="6" customHeight="1" x14ac:dyDescent="0.2">
      <c r="A208" s="426"/>
      <c r="B208" s="438"/>
      <c r="C208" s="438"/>
      <c r="D208" s="438"/>
      <c r="E208" s="439"/>
      <c r="F208" s="439"/>
      <c r="G208" s="439"/>
      <c r="H208" s="439"/>
      <c r="I208" s="438"/>
      <c r="J208" s="439"/>
      <c r="K208" s="439"/>
      <c r="L208" s="439"/>
      <c r="M208" s="439"/>
      <c r="N208" s="439"/>
      <c r="O208" s="439"/>
      <c r="P208" s="439"/>
      <c r="Q208" s="439"/>
      <c r="R208" s="504"/>
      <c r="S208" s="348"/>
      <c r="T208" s="466"/>
      <c r="U208" s="466"/>
      <c r="V208" s="466"/>
      <c r="W208" s="466"/>
      <c r="X208" s="466"/>
      <c r="Y208" s="466"/>
      <c r="Z208" s="466"/>
      <c r="AA208" s="466"/>
      <c r="AB208" s="466"/>
      <c r="AC208" s="466"/>
      <c r="AD208" s="466"/>
      <c r="AE208" s="466"/>
      <c r="AF208" s="442"/>
      <c r="AG208" s="442"/>
      <c r="AH208" s="443"/>
    </row>
    <row r="209" spans="1:34" ht="13.5" x14ac:dyDescent="0.25">
      <c r="A209" s="831" t="s">
        <v>62</v>
      </c>
      <c r="B209" s="810">
        <v>2.21</v>
      </c>
      <c r="C209" s="810">
        <v>1.49</v>
      </c>
      <c r="D209" s="810">
        <v>0.89539999999999997</v>
      </c>
      <c r="E209" s="824">
        <v>0.54</v>
      </c>
      <c r="F209" s="824">
        <v>1.4146392080938999</v>
      </c>
      <c r="G209" s="824">
        <v>0.81</v>
      </c>
      <c r="H209" s="812">
        <v>0.1341</v>
      </c>
      <c r="I209" s="812">
        <v>0.28000000000000003</v>
      </c>
      <c r="J209" s="824">
        <f>J187+J189+J199+J201+J207</f>
        <v>0.88219999999999998</v>
      </c>
      <c r="K209" s="824">
        <v>0.96399999999999997</v>
      </c>
      <c r="L209" s="824">
        <v>1.1080000000000001</v>
      </c>
      <c r="M209" s="824">
        <v>1.55217</v>
      </c>
      <c r="N209" s="824">
        <v>1.67218120011011</v>
      </c>
      <c r="O209" s="824">
        <v>1.6016256693114399</v>
      </c>
      <c r="P209" s="824">
        <v>2.3572726793885233</v>
      </c>
      <c r="Q209" s="824">
        <v>1.6748551821857691</v>
      </c>
      <c r="R209" s="520"/>
      <c r="S209" s="780" t="s">
        <v>62</v>
      </c>
      <c r="T209" s="847">
        <f>($Q209/B209)-1</f>
        <v>-0.24214697638652982</v>
      </c>
      <c r="U209" s="847">
        <f t="shared" ref="U209:AH209" si="80">($Q209/C209)-1</f>
        <v>0.12406388066158991</v>
      </c>
      <c r="V209" s="847">
        <f t="shared" si="80"/>
        <v>0.87051058988806029</v>
      </c>
      <c r="W209" s="847">
        <f t="shared" si="80"/>
        <v>2.1015836707143869</v>
      </c>
      <c r="X209" s="847">
        <f t="shared" si="80"/>
        <v>0.18394511660855706</v>
      </c>
      <c r="Y209" s="847">
        <f t="shared" si="80"/>
        <v>1.0677224471429247</v>
      </c>
      <c r="Z209" s="847">
        <f t="shared" si="80"/>
        <v>11.489598674017667</v>
      </c>
      <c r="AA209" s="847">
        <f t="shared" si="80"/>
        <v>4.9816256506634602</v>
      </c>
      <c r="AB209" s="847">
        <f t="shared" si="80"/>
        <v>0.89849827951232042</v>
      </c>
      <c r="AC209" s="847">
        <f t="shared" si="80"/>
        <v>0.73740164127154473</v>
      </c>
      <c r="AD209" s="847">
        <f t="shared" si="80"/>
        <v>0.51160214998715614</v>
      </c>
      <c r="AE209" s="847">
        <f t="shared" si="80"/>
        <v>7.904107294031526E-2</v>
      </c>
      <c r="AF209" s="847">
        <f t="shared" si="80"/>
        <v>1.5990982768392392E-3</v>
      </c>
      <c r="AG209" s="847">
        <f t="shared" si="80"/>
        <v>4.5721990023930736E-2</v>
      </c>
      <c r="AH209" s="848">
        <f t="shared" si="80"/>
        <v>-0.28949450912898766</v>
      </c>
    </row>
    <row r="210" spans="1:34" s="8" customFormat="1" x14ac:dyDescent="0.2">
      <c r="A210" s="571"/>
      <c r="B210" s="546"/>
      <c r="C210" s="546"/>
      <c r="D210" s="546"/>
      <c r="E210" s="572"/>
      <c r="F210" s="439"/>
      <c r="G210" s="439"/>
      <c r="H210" s="439"/>
      <c r="I210" s="438"/>
      <c r="J210" s="439"/>
      <c r="K210" s="439"/>
      <c r="L210" s="439"/>
      <c r="M210" s="439"/>
      <c r="N210" s="439"/>
      <c r="O210" s="439"/>
      <c r="P210" s="439"/>
      <c r="Q210" s="439"/>
      <c r="R210" s="504"/>
      <c r="S210" s="339"/>
      <c r="T210" s="466"/>
      <c r="U210" s="466"/>
      <c r="V210" s="466"/>
      <c r="W210" s="466"/>
      <c r="X210" s="466"/>
      <c r="Y210" s="466"/>
      <c r="Z210" s="466"/>
      <c r="AA210" s="466"/>
      <c r="AB210" s="466"/>
      <c r="AC210" s="466"/>
      <c r="AD210" s="466"/>
      <c r="AE210" s="466"/>
      <c r="AF210" s="442"/>
      <c r="AG210" s="442"/>
      <c r="AH210" s="443"/>
    </row>
    <row r="211" spans="1:34" x14ac:dyDescent="0.2">
      <c r="A211" s="837" t="s">
        <v>326</v>
      </c>
      <c r="B211" s="838">
        <v>906</v>
      </c>
      <c r="C211" s="787">
        <v>1062</v>
      </c>
      <c r="D211" s="787">
        <v>610.29999999999995</v>
      </c>
      <c r="E211" s="838">
        <v>193</v>
      </c>
      <c r="F211" s="838">
        <v>739</v>
      </c>
      <c r="G211" s="838">
        <v>131</v>
      </c>
      <c r="H211" s="838">
        <v>111</v>
      </c>
      <c r="I211" s="789">
        <v>255.20038558625316</v>
      </c>
      <c r="J211" s="839">
        <v>470.59972801964682</v>
      </c>
      <c r="K211" s="789">
        <v>439.40386984750063</v>
      </c>
      <c r="L211" s="789">
        <v>446</v>
      </c>
      <c r="M211" s="789">
        <v>807</v>
      </c>
      <c r="N211" s="789">
        <v>494</v>
      </c>
      <c r="O211" s="789">
        <v>552.10000100000002</v>
      </c>
      <c r="P211" s="789">
        <v>815.89108276367188</v>
      </c>
      <c r="Q211" s="789">
        <v>617.45089912414551</v>
      </c>
      <c r="R211" s="573"/>
      <c r="S211" s="799" t="s">
        <v>326</v>
      </c>
      <c r="T211" s="849">
        <f>($Q211/B211)-1</f>
        <v>-0.31848686630889012</v>
      </c>
      <c r="U211" s="849">
        <f t="shared" ref="U211:AH211" si="81">($Q211/C211)-1</f>
        <v>-0.41859614018442037</v>
      </c>
      <c r="V211" s="849">
        <f t="shared" si="81"/>
        <v>1.1717022979101266E-2</v>
      </c>
      <c r="W211" s="849">
        <f t="shared" si="81"/>
        <v>2.1992274566017902</v>
      </c>
      <c r="X211" s="849">
        <f t="shared" si="81"/>
        <v>-0.16447780903363263</v>
      </c>
      <c r="Y211" s="849">
        <f t="shared" si="81"/>
        <v>3.71336564216905</v>
      </c>
      <c r="Z211" s="849">
        <f t="shared" si="81"/>
        <v>4.5626207128301397</v>
      </c>
      <c r="AA211" s="849">
        <f t="shared" si="81"/>
        <v>1.4194747892160144</v>
      </c>
      <c r="AB211" s="849">
        <f t="shared" si="81"/>
        <v>0.31205111767163607</v>
      </c>
      <c r="AC211" s="849">
        <f t="shared" si="81"/>
        <v>0.40520132273399834</v>
      </c>
      <c r="AD211" s="849">
        <f t="shared" si="81"/>
        <v>0.38441905633216478</v>
      </c>
      <c r="AE211" s="849">
        <f t="shared" si="81"/>
        <v>-0.23488116589325214</v>
      </c>
      <c r="AF211" s="849">
        <f t="shared" si="81"/>
        <v>0.24990060551446458</v>
      </c>
      <c r="AG211" s="849">
        <f t="shared" si="81"/>
        <v>0.11836786452776238</v>
      </c>
      <c r="AH211" s="850">
        <f t="shared" si="81"/>
        <v>-0.24321896369715057</v>
      </c>
    </row>
    <row r="212" spans="1:34" x14ac:dyDescent="0.2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9"/>
      <c r="M212" s="99"/>
      <c r="N212" s="99"/>
      <c r="O212" s="357"/>
      <c r="P212" s="357"/>
      <c r="Q212" s="357"/>
      <c r="R212" s="99"/>
      <c r="S212" s="99"/>
      <c r="T212" s="99"/>
      <c r="U212" s="99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49"/>
    </row>
    <row r="213" spans="1:34" x14ac:dyDescent="0.2">
      <c r="A213" s="4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334"/>
      <c r="P213" s="334"/>
      <c r="Q213" s="334"/>
      <c r="R213" s="99"/>
      <c r="S213" s="99"/>
      <c r="T213" s="99"/>
      <c r="U213" s="99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334"/>
    </row>
    <row r="214" spans="1:34" x14ac:dyDescent="0.2">
      <c r="A214" s="97"/>
      <c r="B214" s="97"/>
      <c r="C214" s="97"/>
      <c r="D214" s="97"/>
      <c r="E214" s="97"/>
      <c r="F214" s="97"/>
      <c r="G214" s="97"/>
      <c r="H214" s="97"/>
      <c r="Q214" s="574"/>
      <c r="R214" s="99"/>
      <c r="S214" s="99"/>
      <c r="T214" s="99"/>
      <c r="U214" s="99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334"/>
    </row>
    <row r="215" spans="1:34" x14ac:dyDescent="0.2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334"/>
      <c r="P215" s="334"/>
      <c r="Q215" s="334"/>
      <c r="R215" s="99"/>
      <c r="S215" s="99"/>
      <c r="T215" s="99"/>
      <c r="U215" s="99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334"/>
    </row>
    <row r="216" spans="1:34" x14ac:dyDescent="0.2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334"/>
      <c r="P216" s="334"/>
      <c r="Q216" s="334"/>
      <c r="R216" s="99"/>
      <c r="S216" s="99"/>
      <c r="T216" s="99"/>
      <c r="U216" s="99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334"/>
    </row>
    <row r="217" spans="1:34" x14ac:dyDescent="0.2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334"/>
      <c r="P217" s="334"/>
      <c r="Q217" s="334"/>
      <c r="R217" s="99"/>
      <c r="S217" s="99"/>
      <c r="T217" s="99"/>
      <c r="U217" s="99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334"/>
    </row>
    <row r="218" spans="1:34" x14ac:dyDescent="0.2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334"/>
      <c r="P218" s="334"/>
      <c r="Q218" s="334"/>
      <c r="R218" s="99"/>
      <c r="S218" s="99"/>
      <c r="T218" s="99"/>
      <c r="U218" s="99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334"/>
    </row>
    <row r="219" spans="1:34" x14ac:dyDescent="0.2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334"/>
      <c r="P219" s="334"/>
      <c r="Q219" s="334"/>
      <c r="R219" s="99"/>
      <c r="S219" s="99"/>
      <c r="T219" s="99"/>
      <c r="U219" s="99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334"/>
    </row>
    <row r="220" spans="1:34" x14ac:dyDescent="0.2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334"/>
      <c r="P220" s="334"/>
      <c r="Q220" s="334"/>
      <c r="R220" s="99"/>
      <c r="S220" s="99"/>
      <c r="T220" s="99"/>
      <c r="U220" s="99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334"/>
    </row>
    <row r="221" spans="1:34" x14ac:dyDescent="0.2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334"/>
      <c r="P221" s="334"/>
      <c r="Q221" s="334"/>
      <c r="R221" s="99"/>
      <c r="S221" s="99"/>
      <c r="T221" s="99"/>
      <c r="U221" s="99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334"/>
    </row>
    <row r="222" spans="1:34" x14ac:dyDescent="0.2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334"/>
      <c r="P222" s="334"/>
      <c r="Q222" s="334"/>
      <c r="R222" s="99"/>
      <c r="S222" s="99"/>
      <c r="T222" s="99"/>
      <c r="U222" s="99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334"/>
    </row>
    <row r="223" spans="1:34" x14ac:dyDescent="0.2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334"/>
      <c r="P223" s="334"/>
      <c r="Q223" s="334"/>
      <c r="R223" s="99"/>
      <c r="S223" s="99"/>
      <c r="T223" s="99"/>
      <c r="U223" s="99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334"/>
    </row>
    <row r="224" spans="1:34" x14ac:dyDescent="0.2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334"/>
      <c r="P224" s="334"/>
      <c r="Q224" s="334"/>
      <c r="R224" s="99"/>
      <c r="S224" s="99"/>
      <c r="T224" s="99"/>
      <c r="U224" s="99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334"/>
    </row>
    <row r="225" spans="1:32" x14ac:dyDescent="0.2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334"/>
      <c r="P225" s="334"/>
      <c r="Q225" s="334"/>
      <c r="R225" s="99"/>
      <c r="S225" s="99"/>
      <c r="T225" s="99"/>
      <c r="U225" s="99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334"/>
    </row>
    <row r="226" spans="1:32" x14ac:dyDescent="0.2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334"/>
      <c r="P226" s="334"/>
      <c r="Q226" s="334"/>
      <c r="R226" s="99"/>
      <c r="S226" s="99"/>
      <c r="T226" s="99"/>
      <c r="U226" s="99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334"/>
    </row>
    <row r="227" spans="1:32" x14ac:dyDescent="0.2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334"/>
      <c r="P227" s="334"/>
      <c r="Q227" s="334"/>
      <c r="R227" s="99"/>
      <c r="S227" s="99"/>
      <c r="T227" s="99"/>
      <c r="U227" s="99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334"/>
    </row>
    <row r="228" spans="1:32" x14ac:dyDescent="0.2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334"/>
      <c r="P228" s="334"/>
      <c r="Q228" s="334"/>
      <c r="R228" s="99"/>
      <c r="S228" s="99"/>
      <c r="T228" s="99"/>
      <c r="U228" s="99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334"/>
    </row>
    <row r="229" spans="1:32" x14ac:dyDescent="0.2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334"/>
      <c r="P229" s="334"/>
      <c r="Q229" s="334"/>
      <c r="R229" s="99"/>
      <c r="S229" s="99"/>
      <c r="T229" s="99"/>
      <c r="U229" s="99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334"/>
    </row>
    <row r="230" spans="1:32" x14ac:dyDescent="0.2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334"/>
      <c r="P230" s="334"/>
      <c r="Q230" s="334"/>
      <c r="R230" s="99"/>
      <c r="S230" s="99"/>
      <c r="T230" s="99"/>
      <c r="U230" s="99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334"/>
    </row>
    <row r="231" spans="1:32" x14ac:dyDescent="0.2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334"/>
      <c r="P231" s="334"/>
      <c r="Q231" s="334"/>
      <c r="R231" s="99"/>
      <c r="S231" s="99"/>
      <c r="T231" s="99"/>
      <c r="U231" s="99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334"/>
    </row>
    <row r="232" spans="1:32" x14ac:dyDescent="0.2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334"/>
      <c r="P232" s="334"/>
      <c r="Q232" s="334"/>
      <c r="R232" s="99"/>
      <c r="S232" s="99"/>
      <c r="T232" s="99"/>
      <c r="U232" s="99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334"/>
    </row>
    <row r="233" spans="1:32" x14ac:dyDescent="0.2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334"/>
      <c r="P233" s="334"/>
      <c r="Q233" s="334"/>
      <c r="R233" s="99"/>
      <c r="S233" s="99"/>
      <c r="T233" s="99"/>
      <c r="U233" s="99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334"/>
    </row>
    <row r="234" spans="1:32" x14ac:dyDescent="0.2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334"/>
      <c r="P234" s="334"/>
      <c r="Q234" s="334"/>
      <c r="R234" s="99"/>
      <c r="S234" s="99"/>
      <c r="T234" s="99"/>
      <c r="U234" s="99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334"/>
    </row>
    <row r="235" spans="1:32" x14ac:dyDescent="0.2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334"/>
      <c r="P235" s="334"/>
      <c r="Q235" s="334"/>
      <c r="R235" s="99"/>
      <c r="S235" s="99"/>
      <c r="T235" s="99"/>
      <c r="U235" s="99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334"/>
    </row>
    <row r="236" spans="1:32" x14ac:dyDescent="0.2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334"/>
      <c r="P236" s="334"/>
      <c r="Q236" s="334"/>
      <c r="R236" s="99"/>
      <c r="S236" s="99"/>
      <c r="T236" s="99"/>
      <c r="U236" s="99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334"/>
    </row>
    <row r="237" spans="1:32" x14ac:dyDescent="0.2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334"/>
      <c r="P237" s="334"/>
      <c r="Q237" s="334"/>
      <c r="R237" s="99"/>
      <c r="S237" s="99"/>
      <c r="T237" s="99"/>
      <c r="U237" s="99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334"/>
    </row>
    <row r="238" spans="1:32" x14ac:dyDescent="0.2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334"/>
      <c r="P238" s="334"/>
      <c r="Q238" s="334"/>
      <c r="R238" s="99"/>
      <c r="S238" s="99"/>
      <c r="T238" s="99"/>
      <c r="U238" s="99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334"/>
    </row>
    <row r="239" spans="1:32" x14ac:dyDescent="0.2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334"/>
      <c r="P239" s="334"/>
      <c r="Q239" s="334"/>
      <c r="R239" s="99"/>
      <c r="S239" s="99"/>
      <c r="T239" s="99"/>
      <c r="U239" s="99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334"/>
    </row>
    <row r="240" spans="1:32" x14ac:dyDescent="0.2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334"/>
      <c r="P240" s="334"/>
      <c r="Q240" s="334"/>
      <c r="R240" s="99"/>
      <c r="S240" s="99"/>
      <c r="T240" s="99"/>
      <c r="U240" s="99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334"/>
    </row>
    <row r="241" spans="1:32" x14ac:dyDescent="0.2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334"/>
      <c r="P241" s="334"/>
      <c r="Q241" s="334"/>
      <c r="R241" s="99"/>
      <c r="S241" s="99"/>
      <c r="T241" s="99"/>
      <c r="U241" s="99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334"/>
    </row>
    <row r="242" spans="1:32" x14ac:dyDescent="0.2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334"/>
      <c r="P242" s="334"/>
      <c r="Q242" s="334"/>
      <c r="R242" s="99"/>
      <c r="S242" s="99"/>
      <c r="T242" s="99"/>
      <c r="U242" s="99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334"/>
    </row>
    <row r="243" spans="1:32" x14ac:dyDescent="0.2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334"/>
      <c r="P243" s="334"/>
      <c r="Q243" s="334"/>
      <c r="R243" s="99"/>
      <c r="S243" s="99"/>
      <c r="T243" s="99"/>
      <c r="U243" s="99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334"/>
    </row>
    <row r="244" spans="1:32" x14ac:dyDescent="0.2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334"/>
      <c r="P244" s="334"/>
      <c r="Q244" s="334"/>
      <c r="R244" s="99"/>
      <c r="S244" s="99"/>
      <c r="T244" s="99"/>
      <c r="U244" s="99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334"/>
    </row>
    <row r="245" spans="1:32" x14ac:dyDescent="0.2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334"/>
      <c r="P245" s="334"/>
      <c r="Q245" s="334"/>
      <c r="R245" s="99"/>
      <c r="S245" s="99"/>
      <c r="T245" s="99"/>
      <c r="U245" s="99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334"/>
    </row>
    <row r="246" spans="1:32" x14ac:dyDescent="0.2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334"/>
      <c r="P246" s="334"/>
      <c r="Q246" s="334"/>
      <c r="R246" s="99"/>
      <c r="S246" s="99"/>
      <c r="T246" s="99"/>
      <c r="U246" s="99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334"/>
    </row>
    <row r="247" spans="1:32" x14ac:dyDescent="0.2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334"/>
      <c r="P247" s="334"/>
      <c r="Q247" s="334"/>
      <c r="R247" s="99"/>
      <c r="S247" s="99"/>
      <c r="T247" s="99"/>
      <c r="U247" s="99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334"/>
    </row>
    <row r="248" spans="1:32" x14ac:dyDescent="0.2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334"/>
      <c r="P248" s="334"/>
      <c r="Q248" s="334"/>
      <c r="R248" s="99"/>
      <c r="S248" s="99"/>
      <c r="T248" s="99"/>
      <c r="U248" s="99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334"/>
    </row>
    <row r="249" spans="1:32" x14ac:dyDescent="0.2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334"/>
      <c r="P249" s="334"/>
      <c r="Q249" s="334"/>
      <c r="R249" s="99"/>
      <c r="S249" s="99"/>
      <c r="T249" s="99"/>
      <c r="U249" s="99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334"/>
    </row>
    <row r="250" spans="1:32" x14ac:dyDescent="0.2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334"/>
      <c r="P250" s="334"/>
      <c r="Q250" s="334"/>
      <c r="R250" s="99"/>
      <c r="S250" s="99"/>
      <c r="T250" s="99"/>
      <c r="U250" s="99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334"/>
    </row>
    <row r="251" spans="1:32" x14ac:dyDescent="0.2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334"/>
      <c r="P251" s="334"/>
      <c r="Q251" s="334"/>
      <c r="R251" s="99"/>
      <c r="S251" s="99"/>
      <c r="T251" s="99"/>
      <c r="U251" s="99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334"/>
    </row>
    <row r="252" spans="1:32" x14ac:dyDescent="0.2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334"/>
      <c r="P252" s="334"/>
      <c r="Q252" s="334"/>
      <c r="R252" s="99"/>
      <c r="S252" s="99"/>
      <c r="T252" s="99"/>
      <c r="U252" s="99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334"/>
    </row>
    <row r="253" spans="1:32" x14ac:dyDescent="0.2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334"/>
      <c r="P253" s="334"/>
      <c r="Q253" s="334"/>
      <c r="R253" s="99"/>
      <c r="S253" s="99"/>
      <c r="T253" s="99"/>
      <c r="U253" s="99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334"/>
    </row>
    <row r="254" spans="1:32" x14ac:dyDescent="0.2">
      <c r="A254" s="9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334"/>
      <c r="P254" s="334"/>
      <c r="Q254" s="334"/>
      <c r="R254" s="99"/>
      <c r="S254" s="99"/>
      <c r="T254" s="99"/>
      <c r="U254" s="99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334"/>
    </row>
    <row r="255" spans="1:32" x14ac:dyDescent="0.2">
      <c r="A255" s="9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334"/>
      <c r="P255" s="334"/>
      <c r="Q255" s="334"/>
      <c r="R255" s="99"/>
      <c r="S255" s="99"/>
      <c r="T255" s="99"/>
      <c r="U255" s="99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334"/>
    </row>
    <row r="256" spans="1:32" x14ac:dyDescent="0.2">
      <c r="A256" s="9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334"/>
      <c r="P256" s="334"/>
      <c r="Q256" s="334"/>
      <c r="R256" s="99"/>
      <c r="S256" s="99"/>
      <c r="T256" s="99"/>
      <c r="U256" s="99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334"/>
    </row>
    <row r="257" spans="1:32" x14ac:dyDescent="0.2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334"/>
      <c r="P257" s="334"/>
      <c r="Q257" s="334"/>
      <c r="R257" s="99"/>
      <c r="S257" s="99"/>
      <c r="T257" s="99"/>
      <c r="U257" s="99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334"/>
    </row>
    <row r="258" spans="1:32" x14ac:dyDescent="0.2">
      <c r="A258" s="9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334"/>
      <c r="P258" s="334"/>
      <c r="Q258" s="334"/>
      <c r="R258" s="99"/>
      <c r="S258" s="99"/>
      <c r="T258" s="99"/>
      <c r="U258" s="99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334"/>
    </row>
    <row r="259" spans="1:32" x14ac:dyDescent="0.2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334"/>
      <c r="P259" s="334"/>
      <c r="Q259" s="334"/>
      <c r="R259" s="99"/>
      <c r="S259" s="99"/>
      <c r="T259" s="99"/>
      <c r="U259" s="99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334"/>
    </row>
    <row r="260" spans="1:32" x14ac:dyDescent="0.2">
      <c r="A260" s="9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334"/>
      <c r="P260" s="334"/>
      <c r="Q260" s="334"/>
      <c r="R260" s="99"/>
      <c r="S260" s="99"/>
      <c r="T260" s="99"/>
      <c r="U260" s="99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334"/>
    </row>
    <row r="261" spans="1:32" x14ac:dyDescent="0.2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334"/>
      <c r="P261" s="334"/>
      <c r="Q261" s="334"/>
      <c r="R261" s="99"/>
      <c r="S261" s="99"/>
      <c r="T261" s="99"/>
      <c r="U261" s="99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334"/>
    </row>
    <row r="262" spans="1:32" x14ac:dyDescent="0.2">
      <c r="A262" s="9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334"/>
      <c r="P262" s="334"/>
      <c r="Q262" s="334"/>
      <c r="R262" s="99"/>
      <c r="S262" s="99"/>
      <c r="T262" s="99"/>
      <c r="U262" s="99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334"/>
    </row>
    <row r="263" spans="1:32" x14ac:dyDescent="0.2">
      <c r="A263" s="9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334"/>
      <c r="P263" s="334"/>
      <c r="Q263" s="334"/>
      <c r="R263" s="99"/>
      <c r="S263" s="99"/>
      <c r="T263" s="99"/>
      <c r="U263" s="99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334"/>
    </row>
    <row r="264" spans="1:32" x14ac:dyDescent="0.2">
      <c r="A264" s="9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334"/>
      <c r="P264" s="334"/>
      <c r="Q264" s="334"/>
      <c r="R264" s="99"/>
      <c r="S264" s="99"/>
      <c r="T264" s="99"/>
      <c r="U264" s="99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334"/>
    </row>
    <row r="265" spans="1:32" x14ac:dyDescent="0.2">
      <c r="A265" s="9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334"/>
      <c r="P265" s="334"/>
      <c r="Q265" s="334"/>
      <c r="R265" s="99"/>
      <c r="S265" s="99"/>
      <c r="T265" s="99"/>
      <c r="U265" s="99"/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334"/>
    </row>
    <row r="266" spans="1:32" x14ac:dyDescent="0.2">
      <c r="A266" s="9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334"/>
      <c r="P266" s="334"/>
      <c r="Q266" s="334"/>
      <c r="R266" s="99"/>
      <c r="S266" s="99"/>
      <c r="T266" s="99"/>
      <c r="U266" s="99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334"/>
    </row>
    <row r="267" spans="1:32" x14ac:dyDescent="0.2">
      <c r="A267" s="9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334"/>
      <c r="P267" s="334"/>
      <c r="Q267" s="334"/>
      <c r="R267" s="99"/>
      <c r="S267" s="99"/>
      <c r="T267" s="99"/>
      <c r="U267" s="99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334"/>
    </row>
    <row r="268" spans="1:32" x14ac:dyDescent="0.2">
      <c r="A268" s="9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334"/>
      <c r="P268" s="334"/>
      <c r="Q268" s="334"/>
      <c r="R268" s="99"/>
      <c r="S268" s="99"/>
      <c r="T268" s="99"/>
      <c r="U268" s="99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334"/>
    </row>
    <row r="269" spans="1:32" x14ac:dyDescent="0.2">
      <c r="A269" s="9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334"/>
      <c r="P269" s="334"/>
      <c r="Q269" s="334"/>
      <c r="R269" s="99"/>
      <c r="S269" s="99"/>
      <c r="T269" s="99"/>
      <c r="U269" s="99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334"/>
    </row>
    <row r="270" spans="1:32" x14ac:dyDescent="0.2">
      <c r="A270" s="9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334"/>
      <c r="P270" s="334"/>
      <c r="Q270" s="334"/>
      <c r="R270" s="99"/>
      <c r="S270" s="99"/>
      <c r="T270" s="99"/>
      <c r="U270" s="99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334"/>
    </row>
    <row r="271" spans="1:32" x14ac:dyDescent="0.2">
      <c r="A271" s="9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334"/>
      <c r="P271" s="334"/>
      <c r="Q271" s="334"/>
      <c r="R271" s="99"/>
      <c r="S271" s="99"/>
      <c r="T271" s="99"/>
      <c r="U271" s="99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334"/>
    </row>
    <row r="272" spans="1:32" x14ac:dyDescent="0.2">
      <c r="A272" s="9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334"/>
      <c r="P272" s="334"/>
      <c r="Q272" s="334"/>
      <c r="R272" s="99"/>
      <c r="S272" s="99"/>
      <c r="T272" s="99"/>
      <c r="U272" s="99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334"/>
    </row>
    <row r="273" spans="1:32" x14ac:dyDescent="0.2">
      <c r="A273" s="9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334"/>
      <c r="P273" s="334"/>
      <c r="Q273" s="334"/>
      <c r="R273" s="99"/>
      <c r="S273" s="99"/>
      <c r="T273" s="99"/>
      <c r="U273" s="99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334"/>
    </row>
    <row r="274" spans="1:32" x14ac:dyDescent="0.2">
      <c r="A274" s="9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334"/>
      <c r="P274" s="334"/>
      <c r="Q274" s="334"/>
      <c r="R274" s="99"/>
      <c r="S274" s="99"/>
      <c r="T274" s="99"/>
      <c r="U274" s="99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334"/>
    </row>
    <row r="275" spans="1:32" x14ac:dyDescent="0.2">
      <c r="A275" s="9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334"/>
      <c r="P275" s="334"/>
      <c r="Q275" s="334"/>
      <c r="R275" s="99"/>
      <c r="S275" s="99"/>
      <c r="T275" s="99"/>
      <c r="U275" s="99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334"/>
    </row>
    <row r="276" spans="1:32" x14ac:dyDescent="0.2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334"/>
      <c r="P276" s="334"/>
      <c r="Q276" s="334"/>
      <c r="R276" s="99"/>
      <c r="S276" s="99"/>
      <c r="T276" s="99"/>
      <c r="U276" s="99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334"/>
    </row>
    <row r="277" spans="1:32" x14ac:dyDescent="0.2">
      <c r="A277" s="9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334"/>
      <c r="P277" s="334"/>
      <c r="Q277" s="334"/>
      <c r="R277" s="99"/>
      <c r="S277" s="99"/>
      <c r="T277" s="99"/>
      <c r="U277" s="99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334"/>
    </row>
    <row r="278" spans="1:32" x14ac:dyDescent="0.2">
      <c r="A278" s="9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334"/>
      <c r="P278" s="334"/>
      <c r="Q278" s="334"/>
      <c r="R278" s="99"/>
      <c r="S278" s="99"/>
      <c r="T278" s="99"/>
      <c r="U278" s="99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334"/>
    </row>
    <row r="279" spans="1:32" x14ac:dyDescent="0.2">
      <c r="A279" s="9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334"/>
      <c r="P279" s="334"/>
      <c r="Q279" s="334"/>
      <c r="R279" s="99"/>
      <c r="S279" s="99"/>
      <c r="T279" s="99"/>
      <c r="U279" s="99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334"/>
    </row>
    <row r="280" spans="1:32" x14ac:dyDescent="0.2">
      <c r="A280" s="9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334"/>
      <c r="P280" s="334"/>
      <c r="Q280" s="334"/>
      <c r="R280" s="99"/>
      <c r="S280" s="99"/>
      <c r="T280" s="99"/>
      <c r="U280" s="99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334"/>
    </row>
    <row r="281" spans="1:32" x14ac:dyDescent="0.2">
      <c r="A281" s="9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334"/>
      <c r="P281" s="334"/>
      <c r="Q281" s="334"/>
      <c r="R281" s="99"/>
      <c r="S281" s="99"/>
      <c r="T281" s="99"/>
      <c r="U281" s="99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334"/>
    </row>
    <row r="282" spans="1:32" x14ac:dyDescent="0.2">
      <c r="A282" s="9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334"/>
      <c r="P282" s="334"/>
      <c r="Q282" s="334"/>
      <c r="R282" s="99"/>
      <c r="S282" s="99"/>
      <c r="T282" s="99"/>
      <c r="U282" s="99"/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334"/>
    </row>
    <row r="283" spans="1:32" x14ac:dyDescent="0.2">
      <c r="A283" s="9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334"/>
      <c r="P283" s="334"/>
      <c r="Q283" s="334"/>
      <c r="R283" s="99"/>
      <c r="S283" s="99"/>
      <c r="T283" s="99"/>
      <c r="U283" s="99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334"/>
    </row>
    <row r="284" spans="1:32" x14ac:dyDescent="0.2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334"/>
      <c r="P284" s="334"/>
      <c r="Q284" s="334"/>
      <c r="R284" s="99"/>
      <c r="S284" s="99"/>
      <c r="T284" s="99"/>
      <c r="U284" s="99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334"/>
    </row>
    <row r="285" spans="1:32" x14ac:dyDescent="0.2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334"/>
      <c r="P285" s="334"/>
      <c r="Q285" s="334"/>
      <c r="R285" s="99"/>
      <c r="S285" s="99"/>
      <c r="T285" s="99"/>
      <c r="U285" s="99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334"/>
    </row>
    <row r="286" spans="1:32" x14ac:dyDescent="0.2">
      <c r="A286" s="9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334"/>
      <c r="P286" s="334"/>
      <c r="Q286" s="334"/>
      <c r="R286" s="99"/>
      <c r="S286" s="99"/>
      <c r="T286" s="99"/>
      <c r="U286" s="99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334"/>
    </row>
    <row r="287" spans="1:32" x14ac:dyDescent="0.2">
      <c r="A287" s="97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334"/>
      <c r="P287" s="334"/>
      <c r="Q287" s="334"/>
      <c r="R287" s="99"/>
      <c r="S287" s="99"/>
      <c r="T287" s="99"/>
      <c r="U287" s="99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334"/>
    </row>
    <row r="288" spans="1:32" x14ac:dyDescent="0.2">
      <c r="A288" s="97"/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334"/>
      <c r="P288" s="334"/>
      <c r="Q288" s="334"/>
      <c r="R288" s="99"/>
      <c r="S288" s="99"/>
      <c r="T288" s="99"/>
      <c r="U288" s="99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334"/>
    </row>
    <row r="289" spans="1:34" x14ac:dyDescent="0.2">
      <c r="A289" s="97"/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334"/>
      <c r="P289" s="334"/>
      <c r="Q289" s="334"/>
      <c r="R289" s="99"/>
      <c r="S289" s="99"/>
      <c r="T289" s="99"/>
      <c r="U289" s="99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334"/>
    </row>
    <row r="290" spans="1:34" x14ac:dyDescent="0.2">
      <c r="A290" s="97"/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334"/>
      <c r="P290" s="334"/>
      <c r="Q290" s="334"/>
      <c r="R290" s="99"/>
      <c r="S290" s="99"/>
      <c r="T290" s="99"/>
      <c r="U290" s="99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334"/>
    </row>
    <row r="291" spans="1:34" x14ac:dyDescent="0.2">
      <c r="A291" s="97"/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334"/>
      <c r="P291" s="334"/>
      <c r="Q291" s="334"/>
      <c r="R291" s="99"/>
      <c r="S291" s="99"/>
      <c r="T291" s="99"/>
      <c r="U291" s="99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334"/>
    </row>
    <row r="292" spans="1:34" x14ac:dyDescent="0.2">
      <c r="A292" s="97"/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334"/>
      <c r="P292" s="334"/>
      <c r="Q292" s="334"/>
      <c r="R292" s="99"/>
      <c r="S292" s="99"/>
      <c r="T292" s="99"/>
      <c r="U292" s="99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334"/>
    </row>
    <row r="293" spans="1:34" s="19" customForma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R293" s="8"/>
      <c r="S293" s="8"/>
      <c r="T293" s="8"/>
      <c r="U293" s="8"/>
      <c r="V293" s="3"/>
      <c r="W293" s="3"/>
      <c r="X293" s="3"/>
      <c r="Y293" s="3"/>
      <c r="Z293" s="3"/>
      <c r="AA293" s="3"/>
      <c r="AB293" s="3"/>
      <c r="AC293" s="3"/>
      <c r="AD293" s="3"/>
      <c r="AE293" s="97"/>
      <c r="AG293" s="3"/>
      <c r="AH293" s="3"/>
    </row>
    <row r="294" spans="1:34" s="19" customForma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R294" s="8"/>
      <c r="S294" s="8"/>
      <c r="T294" s="8"/>
      <c r="U294" s="8"/>
      <c r="V294" s="3"/>
      <c r="W294" s="3"/>
      <c r="X294" s="3"/>
      <c r="Y294" s="3"/>
      <c r="Z294" s="3"/>
      <c r="AA294" s="3"/>
      <c r="AB294" s="3"/>
      <c r="AC294" s="3"/>
      <c r="AD294" s="3"/>
      <c r="AE294" s="97"/>
      <c r="AG294" s="3"/>
      <c r="AH294" s="3"/>
    </row>
    <row r="295" spans="1:34" s="19" customForma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R295" s="8"/>
      <c r="S295" s="8"/>
      <c r="T295" s="8"/>
      <c r="U295" s="8"/>
      <c r="V295" s="3"/>
      <c r="W295" s="3"/>
      <c r="X295" s="3"/>
      <c r="Y295" s="3"/>
      <c r="Z295" s="3"/>
      <c r="AA295" s="3"/>
      <c r="AB295" s="3"/>
      <c r="AC295" s="3"/>
      <c r="AD295" s="3"/>
      <c r="AE295" s="97"/>
      <c r="AG295" s="3"/>
      <c r="AH295" s="3"/>
    </row>
    <row r="296" spans="1:34" s="19" customForma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R296" s="8"/>
      <c r="S296" s="8"/>
      <c r="T296" s="8"/>
      <c r="U296" s="8"/>
      <c r="V296" s="3"/>
      <c r="W296" s="3"/>
      <c r="X296" s="3"/>
      <c r="Y296" s="3"/>
      <c r="Z296" s="3"/>
      <c r="AA296" s="3"/>
      <c r="AB296" s="3"/>
      <c r="AC296" s="3"/>
      <c r="AD296" s="3"/>
      <c r="AE296" s="97"/>
      <c r="AG296" s="3"/>
      <c r="AH296" s="3"/>
    </row>
    <row r="297" spans="1:34" s="19" customForma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R297" s="8"/>
      <c r="S297" s="8"/>
      <c r="T297" s="8"/>
      <c r="U297" s="8"/>
      <c r="V297" s="3"/>
      <c r="W297" s="3"/>
      <c r="X297" s="3"/>
      <c r="Y297" s="3"/>
      <c r="Z297" s="3"/>
      <c r="AA297" s="3"/>
      <c r="AB297" s="3"/>
      <c r="AC297" s="3"/>
      <c r="AD297" s="3"/>
      <c r="AE297" s="97"/>
      <c r="AG297" s="3"/>
      <c r="AH297" s="3"/>
    </row>
    <row r="298" spans="1:34" s="19" customForma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R298" s="8"/>
      <c r="S298" s="8"/>
      <c r="T298" s="8"/>
      <c r="U298" s="8"/>
      <c r="V298" s="3"/>
      <c r="W298" s="3"/>
      <c r="X298" s="3"/>
      <c r="Y298" s="3"/>
      <c r="Z298" s="3"/>
      <c r="AA298" s="3"/>
      <c r="AB298" s="3"/>
      <c r="AC298" s="3"/>
      <c r="AD298" s="3"/>
      <c r="AE298" s="97"/>
      <c r="AG298" s="3"/>
      <c r="AH298" s="3"/>
    </row>
    <row r="299" spans="1:34" s="19" customForma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R299" s="8"/>
      <c r="S299" s="8"/>
      <c r="T299" s="8"/>
      <c r="U299" s="8"/>
      <c r="V299" s="3"/>
      <c r="W299" s="3"/>
      <c r="X299" s="3"/>
      <c r="Y299" s="3"/>
      <c r="Z299" s="3"/>
      <c r="AA299" s="3"/>
      <c r="AB299" s="3"/>
      <c r="AC299" s="3"/>
      <c r="AD299" s="3"/>
      <c r="AE299" s="97"/>
      <c r="AG299" s="3"/>
      <c r="AH299" s="3"/>
    </row>
    <row r="300" spans="1:34" s="19" customForma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R300" s="8"/>
      <c r="S300" s="8"/>
      <c r="T300" s="8"/>
      <c r="U300" s="8"/>
      <c r="V300" s="3"/>
      <c r="W300" s="3"/>
      <c r="X300" s="3"/>
      <c r="Y300" s="3"/>
      <c r="Z300" s="3"/>
      <c r="AA300" s="3"/>
      <c r="AB300" s="3"/>
      <c r="AC300" s="3"/>
      <c r="AD300" s="3"/>
      <c r="AE300" s="97"/>
      <c r="AG300" s="3"/>
      <c r="AH300" s="3"/>
    </row>
    <row r="301" spans="1:34" s="19" customForma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R301" s="8"/>
      <c r="S301" s="8"/>
      <c r="T301" s="8"/>
      <c r="U301" s="8"/>
      <c r="V301" s="3"/>
      <c r="W301" s="3"/>
      <c r="X301" s="3"/>
      <c r="Y301" s="3"/>
      <c r="Z301" s="3"/>
      <c r="AA301" s="3"/>
      <c r="AB301" s="3"/>
      <c r="AC301" s="3"/>
      <c r="AD301" s="3"/>
      <c r="AE301" s="97"/>
      <c r="AG301" s="3"/>
      <c r="AH301" s="3"/>
    </row>
    <row r="302" spans="1:34" s="19" customForma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R302" s="8"/>
      <c r="S302" s="8"/>
      <c r="T302" s="8"/>
      <c r="U302" s="8"/>
      <c r="V302" s="3"/>
      <c r="W302" s="3"/>
      <c r="X302" s="3"/>
      <c r="Y302" s="3"/>
      <c r="Z302" s="3"/>
      <c r="AA302" s="3"/>
      <c r="AB302" s="3"/>
      <c r="AC302" s="3"/>
      <c r="AD302" s="3"/>
      <c r="AE302" s="97"/>
      <c r="AG302" s="3"/>
      <c r="AH302" s="3"/>
    </row>
    <row r="303" spans="1:34" s="19" customForma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R303" s="8"/>
      <c r="S303" s="8"/>
      <c r="T303" s="8"/>
      <c r="U303" s="8"/>
      <c r="V303" s="3"/>
      <c r="W303" s="3"/>
      <c r="X303" s="3"/>
      <c r="Y303" s="3"/>
      <c r="Z303" s="3"/>
      <c r="AA303" s="3"/>
      <c r="AB303" s="3"/>
      <c r="AC303" s="3"/>
      <c r="AD303" s="3"/>
      <c r="AE303" s="97"/>
      <c r="AG303" s="3"/>
      <c r="AH303" s="3"/>
    </row>
    <row r="304" spans="1:34" s="19" customForma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R304" s="8"/>
      <c r="S304" s="8"/>
      <c r="T304" s="8"/>
      <c r="U304" s="8"/>
      <c r="V304" s="3"/>
      <c r="W304" s="3"/>
      <c r="X304" s="3"/>
      <c r="Y304" s="3"/>
      <c r="Z304" s="3"/>
      <c r="AA304" s="3"/>
      <c r="AB304" s="3"/>
      <c r="AC304" s="3"/>
      <c r="AD304" s="3"/>
      <c r="AE304" s="97"/>
      <c r="AG304" s="3"/>
      <c r="AH304" s="3"/>
    </row>
    <row r="305" spans="1:34" s="19" customForma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R305" s="8"/>
      <c r="S305" s="8"/>
      <c r="T305" s="8"/>
      <c r="U305" s="8"/>
      <c r="V305" s="3"/>
      <c r="W305" s="3"/>
      <c r="X305" s="3"/>
      <c r="Y305" s="3"/>
      <c r="Z305" s="3"/>
      <c r="AA305" s="3"/>
      <c r="AB305" s="3"/>
      <c r="AC305" s="3"/>
      <c r="AD305" s="3"/>
      <c r="AE305" s="97"/>
      <c r="AG305" s="3"/>
      <c r="AH305" s="3"/>
    </row>
    <row r="306" spans="1:34" s="19" customForma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R306" s="8"/>
      <c r="S306" s="8"/>
      <c r="T306" s="8"/>
      <c r="U306" s="8"/>
      <c r="V306" s="3"/>
      <c r="W306" s="3"/>
      <c r="X306" s="3"/>
      <c r="Y306" s="3"/>
      <c r="Z306" s="3"/>
      <c r="AA306" s="3"/>
      <c r="AB306" s="3"/>
      <c r="AC306" s="3"/>
      <c r="AD306" s="3"/>
      <c r="AE306" s="97"/>
      <c r="AG306" s="3"/>
      <c r="AH306" s="3"/>
    </row>
    <row r="307" spans="1:34" s="19" customForma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R307" s="8"/>
      <c r="S307" s="8"/>
      <c r="T307" s="8"/>
      <c r="U307" s="8"/>
      <c r="V307" s="3"/>
      <c r="W307" s="3"/>
      <c r="X307" s="3"/>
      <c r="Y307" s="3"/>
      <c r="Z307" s="3"/>
      <c r="AA307" s="3"/>
      <c r="AB307" s="3"/>
      <c r="AC307" s="3"/>
      <c r="AD307" s="3"/>
      <c r="AE307" s="97"/>
      <c r="AG307" s="3"/>
      <c r="AH307" s="3"/>
    </row>
    <row r="308" spans="1:34" s="19" customForma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R308" s="8"/>
      <c r="S308" s="8"/>
      <c r="T308" s="8"/>
      <c r="U308" s="8"/>
      <c r="V308" s="3"/>
      <c r="W308" s="3"/>
      <c r="X308" s="3"/>
      <c r="Y308" s="3"/>
      <c r="Z308" s="3"/>
      <c r="AA308" s="3"/>
      <c r="AB308" s="3"/>
      <c r="AC308" s="3"/>
      <c r="AD308" s="3"/>
      <c r="AE308" s="97"/>
      <c r="AG308" s="3"/>
      <c r="AH308" s="3"/>
    </row>
    <row r="309" spans="1:34" s="19" customForma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R309" s="8"/>
      <c r="S309" s="8"/>
      <c r="T309" s="8"/>
      <c r="U309" s="8"/>
      <c r="V309" s="3"/>
      <c r="W309" s="3"/>
      <c r="X309" s="3"/>
      <c r="Y309" s="3"/>
      <c r="Z309" s="3"/>
      <c r="AA309" s="3"/>
      <c r="AB309" s="3"/>
      <c r="AC309" s="3"/>
      <c r="AD309" s="3"/>
      <c r="AE309" s="97"/>
      <c r="AG309" s="3"/>
      <c r="AH309" s="3"/>
    </row>
    <row r="310" spans="1:34" s="19" customForma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R310" s="8"/>
      <c r="S310" s="8"/>
      <c r="T310" s="8"/>
      <c r="U310" s="8"/>
      <c r="V310" s="3"/>
      <c r="W310" s="3"/>
      <c r="X310" s="3"/>
      <c r="Y310" s="3"/>
      <c r="Z310" s="3"/>
      <c r="AA310" s="3"/>
      <c r="AB310" s="3"/>
      <c r="AC310" s="3"/>
      <c r="AD310" s="3"/>
      <c r="AE310" s="97"/>
      <c r="AG310" s="3"/>
      <c r="AH310" s="3"/>
    </row>
    <row r="311" spans="1:34" s="19" customForma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R311" s="8"/>
      <c r="S311" s="8"/>
      <c r="T311" s="8"/>
      <c r="U311" s="8"/>
      <c r="V311" s="3"/>
      <c r="W311" s="3"/>
      <c r="X311" s="3"/>
      <c r="Y311" s="3"/>
      <c r="Z311" s="3"/>
      <c r="AA311" s="3"/>
      <c r="AB311" s="3"/>
      <c r="AC311" s="3"/>
      <c r="AD311" s="3"/>
      <c r="AE311" s="97"/>
      <c r="AG311" s="3"/>
      <c r="AH311" s="3"/>
    </row>
    <row r="312" spans="1:34" s="19" customForma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R312" s="8"/>
      <c r="S312" s="8"/>
      <c r="T312" s="8"/>
      <c r="U312" s="8"/>
      <c r="V312" s="3"/>
      <c r="W312" s="3"/>
      <c r="X312" s="3"/>
      <c r="Y312" s="3"/>
      <c r="Z312" s="3"/>
      <c r="AA312" s="3"/>
      <c r="AB312" s="3"/>
      <c r="AC312" s="3"/>
      <c r="AD312" s="3"/>
      <c r="AE312" s="97"/>
      <c r="AG312" s="3"/>
      <c r="AH312" s="3"/>
    </row>
    <row r="313" spans="1:34" s="19" customForma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R313" s="8"/>
      <c r="S313" s="8"/>
      <c r="T313" s="8"/>
      <c r="U313" s="8"/>
      <c r="V313" s="3"/>
      <c r="W313" s="3"/>
      <c r="X313" s="3"/>
      <c r="Y313" s="3"/>
      <c r="Z313" s="3"/>
      <c r="AA313" s="3"/>
      <c r="AB313" s="3"/>
      <c r="AC313" s="3"/>
      <c r="AD313" s="3"/>
      <c r="AE313" s="97"/>
      <c r="AG313" s="3"/>
      <c r="AH313" s="3"/>
    </row>
    <row r="314" spans="1:34" s="19" customForma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R314" s="8"/>
      <c r="S314" s="8"/>
      <c r="T314" s="8"/>
      <c r="U314" s="8"/>
      <c r="V314" s="3"/>
      <c r="W314" s="3"/>
      <c r="X314" s="3"/>
      <c r="Y314" s="3"/>
      <c r="Z314" s="3"/>
      <c r="AA314" s="3"/>
      <c r="AB314" s="3"/>
      <c r="AC314" s="3"/>
      <c r="AD314" s="3"/>
      <c r="AE314" s="97"/>
      <c r="AG314" s="3"/>
      <c r="AH314" s="3"/>
    </row>
    <row r="315" spans="1:34" s="19" customForma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R315" s="8"/>
      <c r="S315" s="8"/>
      <c r="T315" s="8"/>
      <c r="U315" s="8"/>
      <c r="V315" s="3"/>
      <c r="W315" s="3"/>
      <c r="X315" s="3"/>
      <c r="Y315" s="3"/>
      <c r="Z315" s="3"/>
      <c r="AA315" s="3"/>
      <c r="AB315" s="3"/>
      <c r="AC315" s="3"/>
      <c r="AD315" s="3"/>
      <c r="AE315" s="97"/>
      <c r="AG315" s="3"/>
      <c r="AH315" s="3"/>
    </row>
    <row r="316" spans="1:34" s="19" customForma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R316" s="8"/>
      <c r="S316" s="8"/>
      <c r="T316" s="8"/>
      <c r="U316" s="8"/>
      <c r="V316" s="3"/>
      <c r="W316" s="3"/>
      <c r="X316" s="3"/>
      <c r="Y316" s="3"/>
      <c r="Z316" s="3"/>
      <c r="AA316" s="3"/>
      <c r="AB316" s="3"/>
      <c r="AC316" s="3"/>
      <c r="AD316" s="3"/>
      <c r="AE316" s="97"/>
      <c r="AG316" s="3"/>
      <c r="AH316" s="3"/>
    </row>
    <row r="317" spans="1:34" s="19" customForma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R317" s="8"/>
      <c r="S317" s="8"/>
      <c r="T317" s="8"/>
      <c r="U317" s="8"/>
      <c r="V317" s="3"/>
      <c r="W317" s="3"/>
      <c r="X317" s="3"/>
      <c r="Y317" s="3"/>
      <c r="Z317" s="3"/>
      <c r="AA317" s="3"/>
      <c r="AB317" s="3"/>
      <c r="AC317" s="3"/>
      <c r="AD317" s="3"/>
      <c r="AE317" s="97"/>
      <c r="AG317" s="3"/>
      <c r="AH317" s="3"/>
    </row>
    <row r="318" spans="1:34" s="19" customForma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R318" s="8"/>
      <c r="S318" s="8"/>
      <c r="T318" s="8"/>
      <c r="U318" s="8"/>
      <c r="V318" s="3"/>
      <c r="W318" s="3"/>
      <c r="X318" s="3"/>
      <c r="Y318" s="3"/>
      <c r="Z318" s="3"/>
      <c r="AA318" s="3"/>
      <c r="AB318" s="3"/>
      <c r="AC318" s="3"/>
      <c r="AD318" s="3"/>
      <c r="AE318" s="97"/>
      <c r="AG318" s="3"/>
      <c r="AH318" s="3"/>
    </row>
    <row r="319" spans="1:34" s="19" customForma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R319" s="8"/>
      <c r="S319" s="8"/>
      <c r="T319" s="8"/>
      <c r="U319" s="8"/>
      <c r="V319" s="3"/>
      <c r="W319" s="3"/>
      <c r="X319" s="3"/>
      <c r="Y319" s="3"/>
      <c r="Z319" s="3"/>
      <c r="AA319" s="3"/>
      <c r="AB319" s="3"/>
      <c r="AC319" s="3"/>
      <c r="AD319" s="3"/>
      <c r="AE319" s="97"/>
      <c r="AG319" s="3"/>
      <c r="AH319" s="3"/>
    </row>
    <row r="320" spans="1:34" s="19" customForma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R320" s="8"/>
      <c r="S320" s="8"/>
      <c r="T320" s="8"/>
      <c r="U320" s="8"/>
      <c r="V320" s="3"/>
      <c r="W320" s="3"/>
      <c r="X320" s="3"/>
      <c r="Y320" s="3"/>
      <c r="Z320" s="3"/>
      <c r="AA320" s="3"/>
      <c r="AB320" s="3"/>
      <c r="AC320" s="3"/>
      <c r="AD320" s="3"/>
      <c r="AE320" s="97"/>
      <c r="AG320" s="3"/>
      <c r="AH320" s="3"/>
    </row>
    <row r="321" spans="1:34" s="19" customForma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R321" s="8"/>
      <c r="S321" s="8"/>
      <c r="T321" s="8"/>
      <c r="U321" s="8"/>
      <c r="V321" s="3"/>
      <c r="W321" s="3"/>
      <c r="X321" s="3"/>
      <c r="Y321" s="3"/>
      <c r="Z321" s="3"/>
      <c r="AA321" s="3"/>
      <c r="AB321" s="3"/>
      <c r="AC321" s="3"/>
      <c r="AD321" s="3"/>
      <c r="AE321" s="97"/>
      <c r="AG321" s="3"/>
      <c r="AH321" s="3"/>
    </row>
    <row r="322" spans="1:34" s="19" customForma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R322" s="8"/>
      <c r="S322" s="8"/>
      <c r="T322" s="8"/>
      <c r="U322" s="8"/>
      <c r="V322" s="3"/>
      <c r="W322" s="3"/>
      <c r="X322" s="3"/>
      <c r="Y322" s="3"/>
      <c r="Z322" s="3"/>
      <c r="AA322" s="3"/>
      <c r="AB322" s="3"/>
      <c r="AC322" s="3"/>
      <c r="AD322" s="3"/>
      <c r="AE322" s="97"/>
      <c r="AG322" s="3"/>
      <c r="AH322" s="3"/>
    </row>
    <row r="323" spans="1:34" s="19" customForma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R323" s="8"/>
      <c r="S323" s="8"/>
      <c r="T323" s="8"/>
      <c r="U323" s="8"/>
      <c r="V323" s="3"/>
      <c r="W323" s="3"/>
      <c r="X323" s="3"/>
      <c r="Y323" s="3"/>
      <c r="Z323" s="3"/>
      <c r="AA323" s="3"/>
      <c r="AB323" s="3"/>
      <c r="AC323" s="3"/>
      <c r="AD323" s="3"/>
      <c r="AE323" s="97"/>
      <c r="AG323" s="3"/>
      <c r="AH323" s="3"/>
    </row>
    <row r="324" spans="1:34" s="19" customForma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R324" s="8"/>
      <c r="S324" s="8"/>
      <c r="T324" s="8"/>
      <c r="U324" s="8"/>
      <c r="V324" s="3"/>
      <c r="W324" s="3"/>
      <c r="X324" s="3"/>
      <c r="Y324" s="3"/>
      <c r="Z324" s="3"/>
      <c r="AA324" s="3"/>
      <c r="AB324" s="3"/>
      <c r="AC324" s="3"/>
      <c r="AD324" s="3"/>
      <c r="AE324" s="97"/>
      <c r="AG324" s="3"/>
      <c r="AH324" s="3"/>
    </row>
    <row r="325" spans="1:34" s="19" customForma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R325" s="8"/>
      <c r="S325" s="8"/>
      <c r="T325" s="8"/>
      <c r="U325" s="8"/>
      <c r="V325" s="3"/>
      <c r="W325" s="3"/>
      <c r="X325" s="3"/>
      <c r="Y325" s="3"/>
      <c r="Z325" s="3"/>
      <c r="AA325" s="3"/>
      <c r="AB325" s="3"/>
      <c r="AC325" s="3"/>
      <c r="AD325" s="3"/>
      <c r="AE325" s="97"/>
      <c r="AG325" s="3"/>
      <c r="AH325" s="3"/>
    </row>
    <row r="326" spans="1:34" s="19" customForma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R326" s="8"/>
      <c r="S326" s="8"/>
      <c r="T326" s="8"/>
      <c r="U326" s="8"/>
      <c r="V326" s="3"/>
      <c r="W326" s="3"/>
      <c r="X326" s="3"/>
      <c r="Y326" s="3"/>
      <c r="Z326" s="3"/>
      <c r="AA326" s="3"/>
      <c r="AB326" s="3"/>
      <c r="AC326" s="3"/>
      <c r="AD326" s="3"/>
      <c r="AE326" s="97"/>
      <c r="AG326" s="3"/>
      <c r="AH326" s="3"/>
    </row>
    <row r="327" spans="1:34" s="19" customForma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R327" s="8"/>
      <c r="S327" s="8"/>
      <c r="T327" s="8"/>
      <c r="U327" s="8"/>
      <c r="V327" s="3"/>
      <c r="W327" s="3"/>
      <c r="X327" s="3"/>
      <c r="Y327" s="3"/>
      <c r="Z327" s="3"/>
      <c r="AA327" s="3"/>
      <c r="AB327" s="3"/>
      <c r="AC327" s="3"/>
      <c r="AD327" s="3"/>
      <c r="AE327" s="97"/>
      <c r="AG327" s="3"/>
      <c r="AH327" s="3"/>
    </row>
    <row r="328" spans="1:34" s="19" customForma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R328" s="8"/>
      <c r="S328" s="8"/>
      <c r="T328" s="8"/>
      <c r="U328" s="8"/>
      <c r="V328" s="3"/>
      <c r="W328" s="3"/>
      <c r="X328" s="3"/>
      <c r="Y328" s="3"/>
      <c r="Z328" s="3"/>
      <c r="AA328" s="3"/>
      <c r="AB328" s="3"/>
      <c r="AC328" s="3"/>
      <c r="AD328" s="3"/>
      <c r="AE328" s="97"/>
      <c r="AG328" s="3"/>
      <c r="AH328" s="3"/>
    </row>
    <row r="329" spans="1:34" s="19" customForma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R329" s="8"/>
      <c r="S329" s="8"/>
      <c r="T329" s="8"/>
      <c r="U329" s="8"/>
      <c r="V329" s="3"/>
      <c r="W329" s="3"/>
      <c r="X329" s="3"/>
      <c r="Y329" s="3"/>
      <c r="Z329" s="3"/>
      <c r="AA329" s="3"/>
      <c r="AB329" s="3"/>
      <c r="AC329" s="3"/>
      <c r="AD329" s="3"/>
      <c r="AE329" s="97"/>
      <c r="AG329" s="3"/>
      <c r="AH329" s="3"/>
    </row>
    <row r="330" spans="1:34" s="19" customForma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R330" s="8"/>
      <c r="S330" s="8"/>
      <c r="T330" s="8"/>
      <c r="U330" s="8"/>
      <c r="V330" s="3"/>
      <c r="W330" s="3"/>
      <c r="X330" s="3"/>
      <c r="Y330" s="3"/>
      <c r="Z330" s="3"/>
      <c r="AA330" s="3"/>
      <c r="AB330" s="3"/>
      <c r="AC330" s="3"/>
      <c r="AD330" s="3"/>
      <c r="AE330" s="97"/>
      <c r="AG330" s="3"/>
      <c r="AH330" s="3"/>
    </row>
    <row r="331" spans="1:34" s="19" customForma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R331" s="8"/>
      <c r="S331" s="8"/>
      <c r="T331" s="8"/>
      <c r="U331" s="8"/>
      <c r="V331" s="3"/>
      <c r="W331" s="3"/>
      <c r="X331" s="3"/>
      <c r="Y331" s="3"/>
      <c r="Z331" s="3"/>
      <c r="AA331" s="3"/>
      <c r="AB331" s="3"/>
      <c r="AC331" s="3"/>
      <c r="AD331" s="3"/>
      <c r="AE331" s="97"/>
      <c r="AG331" s="3"/>
      <c r="AH331" s="3"/>
    </row>
    <row r="332" spans="1:34" s="19" customForma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R332" s="8"/>
      <c r="S332" s="8"/>
      <c r="T332" s="8"/>
      <c r="U332" s="8"/>
      <c r="V332" s="3"/>
      <c r="W332" s="3"/>
      <c r="X332" s="3"/>
      <c r="Y332" s="3"/>
      <c r="Z332" s="3"/>
      <c r="AA332" s="3"/>
      <c r="AB332" s="3"/>
      <c r="AC332" s="3"/>
      <c r="AD332" s="3"/>
      <c r="AE332" s="97"/>
      <c r="AG332" s="3"/>
      <c r="AH332" s="3"/>
    </row>
    <row r="333" spans="1:34" s="19" customForma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R333" s="8"/>
      <c r="S333" s="8"/>
      <c r="T333" s="8"/>
      <c r="U333" s="8"/>
      <c r="V333" s="3"/>
      <c r="W333" s="3"/>
      <c r="X333" s="3"/>
      <c r="Y333" s="3"/>
      <c r="Z333" s="3"/>
      <c r="AA333" s="3"/>
      <c r="AB333" s="3"/>
      <c r="AC333" s="3"/>
      <c r="AD333" s="3"/>
      <c r="AE333" s="97"/>
      <c r="AG333" s="3"/>
      <c r="AH333" s="3"/>
    </row>
    <row r="334" spans="1:34" s="19" customForma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R334" s="8"/>
      <c r="S334" s="8"/>
      <c r="T334" s="8"/>
      <c r="U334" s="8"/>
      <c r="V334" s="3"/>
      <c r="W334" s="3"/>
      <c r="X334" s="3"/>
      <c r="Y334" s="3"/>
      <c r="Z334" s="3"/>
      <c r="AA334" s="3"/>
      <c r="AB334" s="3"/>
      <c r="AC334" s="3"/>
      <c r="AD334" s="3"/>
      <c r="AE334" s="97"/>
      <c r="AG334" s="3"/>
      <c r="AH334" s="3"/>
    </row>
    <row r="335" spans="1:34" s="19" customForma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R335" s="8"/>
      <c r="S335" s="8"/>
      <c r="T335" s="8"/>
      <c r="U335" s="8"/>
      <c r="V335" s="3"/>
      <c r="W335" s="3"/>
      <c r="X335" s="3"/>
      <c r="Y335" s="3"/>
      <c r="Z335" s="3"/>
      <c r="AA335" s="3"/>
      <c r="AB335" s="3"/>
      <c r="AC335" s="3"/>
      <c r="AD335" s="3"/>
      <c r="AE335" s="97"/>
      <c r="AG335" s="3"/>
      <c r="AH335" s="3"/>
    </row>
    <row r="336" spans="1:34" s="19" customForma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R336" s="8"/>
      <c r="S336" s="8"/>
      <c r="T336" s="8"/>
      <c r="U336" s="8"/>
      <c r="V336" s="3"/>
      <c r="W336" s="3"/>
      <c r="X336" s="3"/>
      <c r="Y336" s="3"/>
      <c r="Z336" s="3"/>
      <c r="AA336" s="3"/>
      <c r="AB336" s="3"/>
      <c r="AC336" s="3"/>
      <c r="AD336" s="3"/>
      <c r="AE336" s="97"/>
      <c r="AG336" s="3"/>
      <c r="AH336" s="3"/>
    </row>
    <row r="337" spans="1:34" s="19" customForma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R337" s="8"/>
      <c r="S337" s="8"/>
      <c r="T337" s="8"/>
      <c r="U337" s="8"/>
      <c r="V337" s="3"/>
      <c r="W337" s="3"/>
      <c r="X337" s="3"/>
      <c r="Y337" s="3"/>
      <c r="Z337" s="3"/>
      <c r="AA337" s="3"/>
      <c r="AB337" s="3"/>
      <c r="AC337" s="3"/>
      <c r="AD337" s="3"/>
      <c r="AE337" s="97"/>
      <c r="AG337" s="3"/>
      <c r="AH337" s="3"/>
    </row>
    <row r="338" spans="1:34" s="19" customForma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R338" s="8"/>
      <c r="S338" s="8"/>
      <c r="T338" s="8"/>
      <c r="U338" s="8"/>
      <c r="V338" s="3"/>
      <c r="W338" s="3"/>
      <c r="X338" s="3"/>
      <c r="Y338" s="3"/>
      <c r="Z338" s="3"/>
      <c r="AA338" s="3"/>
      <c r="AB338" s="3"/>
      <c r="AC338" s="3"/>
      <c r="AD338" s="3"/>
      <c r="AE338" s="97"/>
      <c r="AG338" s="3"/>
      <c r="AH338" s="3"/>
    </row>
    <row r="339" spans="1:34" s="19" customForma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R339" s="8"/>
      <c r="S339" s="8"/>
      <c r="T339" s="8"/>
      <c r="U339" s="8"/>
      <c r="V339" s="3"/>
      <c r="W339" s="3"/>
      <c r="X339" s="3"/>
      <c r="Y339" s="3"/>
      <c r="Z339" s="3"/>
      <c r="AA339" s="3"/>
      <c r="AB339" s="3"/>
      <c r="AC339" s="3"/>
      <c r="AD339" s="3"/>
      <c r="AE339" s="97"/>
      <c r="AG339" s="3"/>
      <c r="AH339" s="3"/>
    </row>
    <row r="340" spans="1:34" s="19" customForma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R340" s="8"/>
      <c r="S340" s="8"/>
      <c r="T340" s="8"/>
      <c r="U340" s="8"/>
      <c r="V340" s="3"/>
      <c r="W340" s="3"/>
      <c r="X340" s="3"/>
      <c r="Y340" s="3"/>
      <c r="Z340" s="3"/>
      <c r="AA340" s="3"/>
      <c r="AB340" s="3"/>
      <c r="AC340" s="3"/>
      <c r="AD340" s="3"/>
      <c r="AE340" s="97"/>
      <c r="AG340" s="3"/>
      <c r="AH340" s="3"/>
    </row>
    <row r="341" spans="1:34" s="19" customForma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R341" s="8"/>
      <c r="S341" s="8"/>
      <c r="T341" s="8"/>
      <c r="U341" s="8"/>
      <c r="V341" s="3"/>
      <c r="W341" s="3"/>
      <c r="X341" s="3"/>
      <c r="Y341" s="3"/>
      <c r="Z341" s="3"/>
      <c r="AA341" s="3"/>
      <c r="AB341" s="3"/>
      <c r="AC341" s="3"/>
      <c r="AD341" s="3"/>
      <c r="AE341" s="97"/>
      <c r="AG341" s="3"/>
      <c r="AH341" s="3"/>
    </row>
    <row r="342" spans="1:34" s="19" customForma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R342" s="8"/>
      <c r="S342" s="8"/>
      <c r="T342" s="8"/>
      <c r="U342" s="8"/>
      <c r="V342" s="3"/>
      <c r="W342" s="3"/>
      <c r="X342" s="3"/>
      <c r="Y342" s="3"/>
      <c r="Z342" s="3"/>
      <c r="AA342" s="3"/>
      <c r="AB342" s="3"/>
      <c r="AC342" s="3"/>
      <c r="AD342" s="3"/>
      <c r="AE342" s="97"/>
      <c r="AG342" s="3"/>
      <c r="AH342" s="3"/>
    </row>
    <row r="343" spans="1:34" s="19" customForma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R343" s="8"/>
      <c r="S343" s="8"/>
      <c r="T343" s="8"/>
      <c r="U343" s="8"/>
      <c r="V343" s="3"/>
      <c r="W343" s="3"/>
      <c r="X343" s="3"/>
      <c r="Y343" s="3"/>
      <c r="Z343" s="3"/>
      <c r="AA343" s="3"/>
      <c r="AB343" s="3"/>
      <c r="AC343" s="3"/>
      <c r="AD343" s="3"/>
      <c r="AE343" s="97"/>
      <c r="AG343" s="3"/>
      <c r="AH343" s="3"/>
    </row>
    <row r="344" spans="1:34" s="19" customForma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R344" s="8"/>
      <c r="S344" s="8"/>
      <c r="T344" s="8"/>
      <c r="U344" s="8"/>
      <c r="V344" s="3"/>
      <c r="W344" s="3"/>
      <c r="X344" s="3"/>
      <c r="Y344" s="3"/>
      <c r="Z344" s="3"/>
      <c r="AA344" s="3"/>
      <c r="AB344" s="3"/>
      <c r="AC344" s="3"/>
      <c r="AD344" s="3"/>
      <c r="AE344" s="97"/>
      <c r="AG344" s="3"/>
      <c r="AH344" s="3"/>
    </row>
    <row r="345" spans="1:34" s="19" customForma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R345" s="8"/>
      <c r="S345" s="8"/>
      <c r="T345" s="8"/>
      <c r="U345" s="8"/>
      <c r="V345" s="3"/>
      <c r="W345" s="3"/>
      <c r="X345" s="3"/>
      <c r="Y345" s="3"/>
      <c r="Z345" s="3"/>
      <c r="AA345" s="3"/>
      <c r="AB345" s="3"/>
      <c r="AC345" s="3"/>
      <c r="AD345" s="3"/>
      <c r="AE345" s="97"/>
      <c r="AG345" s="3"/>
      <c r="AH345" s="3"/>
    </row>
    <row r="346" spans="1:34" s="19" customForma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R346" s="8"/>
      <c r="S346" s="8"/>
      <c r="T346" s="8"/>
      <c r="U346" s="8"/>
      <c r="V346" s="3"/>
      <c r="W346" s="3"/>
      <c r="X346" s="3"/>
      <c r="Y346" s="3"/>
      <c r="Z346" s="3"/>
      <c r="AA346" s="3"/>
      <c r="AB346" s="3"/>
      <c r="AC346" s="3"/>
      <c r="AD346" s="3"/>
      <c r="AE346" s="97"/>
      <c r="AG346" s="3"/>
      <c r="AH346" s="3"/>
    </row>
    <row r="347" spans="1:34" s="19" customForma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R347" s="8"/>
      <c r="S347" s="8"/>
      <c r="T347" s="8"/>
      <c r="U347" s="8"/>
      <c r="V347" s="3"/>
      <c r="W347" s="3"/>
      <c r="X347" s="3"/>
      <c r="Y347" s="3"/>
      <c r="Z347" s="3"/>
      <c r="AA347" s="3"/>
      <c r="AB347" s="3"/>
      <c r="AC347" s="3"/>
      <c r="AD347" s="3"/>
      <c r="AE347" s="97"/>
      <c r="AG347" s="3"/>
      <c r="AH347" s="3"/>
    </row>
    <row r="348" spans="1:34" s="19" customForma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R348" s="8"/>
      <c r="S348" s="8"/>
      <c r="T348" s="8"/>
      <c r="U348" s="8"/>
      <c r="V348" s="3"/>
      <c r="W348" s="3"/>
      <c r="X348" s="3"/>
      <c r="Y348" s="3"/>
      <c r="Z348" s="3"/>
      <c r="AA348" s="3"/>
      <c r="AB348" s="3"/>
      <c r="AC348" s="3"/>
      <c r="AD348" s="3"/>
      <c r="AE348" s="97"/>
      <c r="AG348" s="3"/>
      <c r="AH348" s="3"/>
    </row>
    <row r="349" spans="1:34" s="19" customForma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R349" s="8"/>
      <c r="S349" s="8"/>
      <c r="T349" s="8"/>
      <c r="U349" s="8"/>
      <c r="V349" s="3"/>
      <c r="W349" s="3"/>
      <c r="X349" s="3"/>
      <c r="Y349" s="3"/>
      <c r="Z349" s="3"/>
      <c r="AA349" s="3"/>
      <c r="AB349" s="3"/>
      <c r="AC349" s="3"/>
      <c r="AD349" s="3"/>
      <c r="AE349" s="97"/>
      <c r="AG349" s="3"/>
      <c r="AH349" s="3"/>
    </row>
    <row r="350" spans="1:34" s="19" customForma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R350" s="8"/>
      <c r="S350" s="8"/>
      <c r="T350" s="8"/>
      <c r="U350" s="8"/>
      <c r="V350" s="3"/>
      <c r="W350" s="3"/>
      <c r="X350" s="3"/>
      <c r="Y350" s="3"/>
      <c r="Z350" s="3"/>
      <c r="AA350" s="3"/>
      <c r="AB350" s="3"/>
      <c r="AC350" s="3"/>
      <c r="AD350" s="3"/>
      <c r="AE350" s="97"/>
      <c r="AG350" s="3"/>
      <c r="AH350" s="3"/>
    </row>
    <row r="351" spans="1:34" s="19" customForma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R351" s="8"/>
      <c r="S351" s="8"/>
      <c r="T351" s="8"/>
      <c r="U351" s="8"/>
      <c r="V351" s="3"/>
      <c r="W351" s="3"/>
      <c r="X351" s="3"/>
      <c r="Y351" s="3"/>
      <c r="Z351" s="3"/>
      <c r="AA351" s="3"/>
      <c r="AB351" s="3"/>
      <c r="AC351" s="3"/>
      <c r="AD351" s="3"/>
      <c r="AE351" s="97"/>
      <c r="AG351" s="3"/>
      <c r="AH351" s="3"/>
    </row>
    <row r="352" spans="1:34" s="19" customForma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R352" s="8"/>
      <c r="S352" s="8"/>
      <c r="T352" s="8"/>
      <c r="U352" s="8"/>
      <c r="V352" s="3"/>
      <c r="W352" s="3"/>
      <c r="X352" s="3"/>
      <c r="Y352" s="3"/>
      <c r="Z352" s="3"/>
      <c r="AA352" s="3"/>
      <c r="AB352" s="3"/>
      <c r="AC352" s="3"/>
      <c r="AD352" s="3"/>
      <c r="AE352" s="97"/>
      <c r="AG352" s="3"/>
      <c r="AH352" s="3"/>
    </row>
    <row r="353" spans="1:34" s="19" customForma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R353" s="8"/>
      <c r="S353" s="8"/>
      <c r="T353" s="8"/>
      <c r="U353" s="8"/>
      <c r="V353" s="3"/>
      <c r="W353" s="3"/>
      <c r="X353" s="3"/>
      <c r="Y353" s="3"/>
      <c r="Z353" s="3"/>
      <c r="AA353" s="3"/>
      <c r="AB353" s="3"/>
      <c r="AC353" s="3"/>
      <c r="AD353" s="3"/>
      <c r="AE353" s="97"/>
      <c r="AG353" s="3"/>
      <c r="AH353" s="3"/>
    </row>
    <row r="354" spans="1:34" s="19" customForma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R354" s="8"/>
      <c r="S354" s="8"/>
      <c r="T354" s="8"/>
      <c r="U354" s="8"/>
      <c r="V354" s="3"/>
      <c r="W354" s="3"/>
      <c r="X354" s="3"/>
      <c r="Y354" s="3"/>
      <c r="Z354" s="3"/>
      <c r="AA354" s="3"/>
      <c r="AB354" s="3"/>
      <c r="AC354" s="3"/>
      <c r="AD354" s="3"/>
      <c r="AE354" s="97"/>
      <c r="AG354" s="3"/>
      <c r="AH354" s="3"/>
    </row>
    <row r="355" spans="1:34" s="19" customForma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R355" s="8"/>
      <c r="S355" s="8"/>
      <c r="T355" s="8"/>
      <c r="U355" s="8"/>
      <c r="V355" s="3"/>
      <c r="W355" s="3"/>
      <c r="X355" s="3"/>
      <c r="Y355" s="3"/>
      <c r="Z355" s="3"/>
      <c r="AA355" s="3"/>
      <c r="AB355" s="3"/>
      <c r="AC355" s="3"/>
      <c r="AD355" s="3"/>
      <c r="AE355" s="97"/>
      <c r="AG355" s="3"/>
      <c r="AH355" s="3"/>
    </row>
    <row r="356" spans="1:34" s="19" customForma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R356" s="8"/>
      <c r="S356" s="8"/>
      <c r="T356" s="8"/>
      <c r="U356" s="8"/>
      <c r="V356" s="3"/>
      <c r="W356" s="3"/>
      <c r="X356" s="3"/>
      <c r="Y356" s="3"/>
      <c r="Z356" s="3"/>
      <c r="AA356" s="3"/>
      <c r="AB356" s="3"/>
      <c r="AC356" s="3"/>
      <c r="AD356" s="3"/>
      <c r="AE356" s="97"/>
      <c r="AG356" s="3"/>
      <c r="AH356" s="3"/>
    </row>
    <row r="357" spans="1:34" s="19" customForma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R357" s="8"/>
      <c r="S357" s="8"/>
      <c r="T357" s="8"/>
      <c r="U357" s="8"/>
      <c r="V357" s="3"/>
      <c r="W357" s="3"/>
      <c r="X357" s="3"/>
      <c r="Y357" s="3"/>
      <c r="Z357" s="3"/>
      <c r="AA357" s="3"/>
      <c r="AB357" s="3"/>
      <c r="AC357" s="3"/>
      <c r="AD357" s="3"/>
      <c r="AE357" s="97"/>
      <c r="AG357" s="3"/>
      <c r="AH357" s="3"/>
    </row>
    <row r="358" spans="1:34" s="19" customForma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R358" s="8"/>
      <c r="S358" s="8"/>
      <c r="T358" s="8"/>
      <c r="U358" s="8"/>
      <c r="V358" s="3"/>
      <c r="W358" s="3"/>
      <c r="X358" s="3"/>
      <c r="Y358" s="3"/>
      <c r="Z358" s="3"/>
      <c r="AA358" s="3"/>
      <c r="AB358" s="3"/>
      <c r="AC358" s="3"/>
      <c r="AD358" s="3"/>
      <c r="AE358" s="97"/>
      <c r="AG358" s="3"/>
      <c r="AH358" s="3"/>
    </row>
    <row r="359" spans="1:34" s="19" customForma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R359" s="8"/>
      <c r="S359" s="8"/>
      <c r="T359" s="8"/>
      <c r="U359" s="8"/>
      <c r="V359" s="3"/>
      <c r="W359" s="3"/>
      <c r="X359" s="3"/>
      <c r="Y359" s="3"/>
      <c r="Z359" s="3"/>
      <c r="AA359" s="3"/>
      <c r="AB359" s="3"/>
      <c r="AC359" s="3"/>
      <c r="AD359" s="3"/>
      <c r="AE359" s="97"/>
      <c r="AG359" s="3"/>
      <c r="AH359" s="3"/>
    </row>
    <row r="360" spans="1:34" s="19" customForma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R360" s="8"/>
      <c r="S360" s="8"/>
      <c r="T360" s="8"/>
      <c r="U360" s="8"/>
      <c r="V360" s="3"/>
      <c r="W360" s="3"/>
      <c r="X360" s="3"/>
      <c r="Y360" s="3"/>
      <c r="Z360" s="3"/>
      <c r="AA360" s="3"/>
      <c r="AB360" s="3"/>
      <c r="AC360" s="3"/>
      <c r="AD360" s="3"/>
      <c r="AE360" s="97"/>
      <c r="AG360" s="3"/>
      <c r="AH360" s="3"/>
    </row>
    <row r="361" spans="1:34" s="19" customForma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R361" s="8"/>
      <c r="S361" s="8"/>
      <c r="T361" s="8"/>
      <c r="U361" s="8"/>
      <c r="V361" s="3"/>
      <c r="W361" s="3"/>
      <c r="X361" s="3"/>
      <c r="Y361" s="3"/>
      <c r="Z361" s="3"/>
      <c r="AA361" s="3"/>
      <c r="AB361" s="3"/>
      <c r="AC361" s="3"/>
      <c r="AD361" s="3"/>
      <c r="AE361" s="97"/>
      <c r="AG361" s="3"/>
      <c r="AH361" s="3"/>
    </row>
    <row r="362" spans="1:34" s="19" customForma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R362" s="8"/>
      <c r="S362" s="8"/>
      <c r="T362" s="8"/>
      <c r="U362" s="8"/>
      <c r="V362" s="3"/>
      <c r="W362" s="3"/>
      <c r="X362" s="3"/>
      <c r="Y362" s="3"/>
      <c r="Z362" s="3"/>
      <c r="AA362" s="3"/>
      <c r="AB362" s="3"/>
      <c r="AC362" s="3"/>
      <c r="AD362" s="3"/>
      <c r="AE362" s="97"/>
      <c r="AG362" s="3"/>
      <c r="AH362" s="3"/>
    </row>
    <row r="363" spans="1:34" s="19" customForma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R363" s="8"/>
      <c r="S363" s="8"/>
      <c r="T363" s="8"/>
      <c r="U363" s="8"/>
      <c r="V363" s="3"/>
      <c r="W363" s="3"/>
      <c r="X363" s="3"/>
      <c r="Y363" s="3"/>
      <c r="Z363" s="3"/>
      <c r="AA363" s="3"/>
      <c r="AB363" s="3"/>
      <c r="AC363" s="3"/>
      <c r="AD363" s="3"/>
      <c r="AE363" s="97"/>
      <c r="AG363" s="3"/>
      <c r="AH363" s="3"/>
    </row>
    <row r="364" spans="1:34" s="19" customForma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R364" s="8"/>
      <c r="S364" s="8"/>
      <c r="T364" s="8"/>
      <c r="U364" s="8"/>
      <c r="V364" s="3"/>
      <c r="W364" s="3"/>
      <c r="X364" s="3"/>
      <c r="Y364" s="3"/>
      <c r="Z364" s="3"/>
      <c r="AA364" s="3"/>
      <c r="AB364" s="3"/>
      <c r="AC364" s="3"/>
      <c r="AD364" s="3"/>
      <c r="AE364" s="97"/>
      <c r="AG364" s="3"/>
      <c r="AH364" s="3"/>
    </row>
    <row r="365" spans="1:34" s="19" customForma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R365" s="8"/>
      <c r="S365" s="8"/>
      <c r="T365" s="8"/>
      <c r="U365" s="8"/>
      <c r="V365" s="3"/>
      <c r="W365" s="3"/>
      <c r="X365" s="3"/>
      <c r="Y365" s="3"/>
      <c r="Z365" s="3"/>
      <c r="AA365" s="3"/>
      <c r="AB365" s="3"/>
      <c r="AC365" s="3"/>
      <c r="AD365" s="3"/>
      <c r="AE365" s="97"/>
      <c r="AG365" s="3"/>
      <c r="AH365" s="3"/>
    </row>
    <row r="366" spans="1:34" s="19" customForma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R366" s="8"/>
      <c r="S366" s="8"/>
      <c r="T366" s="8"/>
      <c r="U366" s="8"/>
      <c r="V366" s="3"/>
      <c r="W366" s="3"/>
      <c r="X366" s="3"/>
      <c r="Y366" s="3"/>
      <c r="Z366" s="3"/>
      <c r="AA366" s="3"/>
      <c r="AB366" s="3"/>
      <c r="AC366" s="3"/>
      <c r="AD366" s="3"/>
      <c r="AE366" s="97"/>
      <c r="AG366" s="3"/>
      <c r="AH366" s="3"/>
    </row>
    <row r="367" spans="1:34" s="19" customForma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R367" s="8"/>
      <c r="S367" s="8"/>
      <c r="T367" s="8"/>
      <c r="U367" s="8"/>
      <c r="V367" s="3"/>
      <c r="W367" s="3"/>
      <c r="X367" s="3"/>
      <c r="Y367" s="3"/>
      <c r="Z367" s="3"/>
      <c r="AA367" s="3"/>
      <c r="AB367" s="3"/>
      <c r="AC367" s="3"/>
      <c r="AD367" s="3"/>
      <c r="AE367" s="97"/>
      <c r="AG367" s="3"/>
      <c r="AH367" s="3"/>
    </row>
    <row r="368" spans="1:34" s="19" customForma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R368" s="8"/>
      <c r="S368" s="8"/>
      <c r="T368" s="8"/>
      <c r="U368" s="8"/>
      <c r="V368" s="3"/>
      <c r="W368" s="3"/>
      <c r="X368" s="3"/>
      <c r="Y368" s="3"/>
      <c r="Z368" s="3"/>
      <c r="AA368" s="3"/>
      <c r="AB368" s="3"/>
      <c r="AC368" s="3"/>
      <c r="AD368" s="3"/>
      <c r="AE368" s="97"/>
      <c r="AG368" s="3"/>
      <c r="AH368" s="3"/>
    </row>
    <row r="369" spans="1:34" s="19" customForma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R369" s="8"/>
      <c r="S369" s="8"/>
      <c r="T369" s="8"/>
      <c r="U369" s="8"/>
      <c r="V369" s="3"/>
      <c r="W369" s="3"/>
      <c r="X369" s="3"/>
      <c r="Y369" s="3"/>
      <c r="Z369" s="3"/>
      <c r="AA369" s="3"/>
      <c r="AB369" s="3"/>
      <c r="AC369" s="3"/>
      <c r="AD369" s="3"/>
      <c r="AE369" s="97"/>
      <c r="AG369" s="3"/>
      <c r="AH369" s="3"/>
    </row>
    <row r="370" spans="1:34" s="19" customForma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R370" s="8"/>
      <c r="S370" s="8"/>
      <c r="T370" s="8"/>
      <c r="U370" s="8"/>
      <c r="V370" s="3"/>
      <c r="W370" s="3"/>
      <c r="X370" s="3"/>
      <c r="Y370" s="3"/>
      <c r="Z370" s="3"/>
      <c r="AA370" s="3"/>
      <c r="AB370" s="3"/>
      <c r="AC370" s="3"/>
      <c r="AD370" s="3"/>
      <c r="AE370" s="97"/>
      <c r="AG370" s="3"/>
      <c r="AH370" s="3"/>
    </row>
    <row r="371" spans="1:34" s="19" customForma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R371" s="8"/>
      <c r="S371" s="8"/>
      <c r="T371" s="8"/>
      <c r="U371" s="8"/>
      <c r="V371" s="3"/>
      <c r="W371" s="3"/>
      <c r="X371" s="3"/>
      <c r="Y371" s="3"/>
      <c r="Z371" s="3"/>
      <c r="AA371" s="3"/>
      <c r="AB371" s="3"/>
      <c r="AC371" s="3"/>
      <c r="AD371" s="3"/>
      <c r="AE371" s="97"/>
      <c r="AG371" s="3"/>
      <c r="AH371" s="3"/>
    </row>
    <row r="372" spans="1:34" s="19" customForma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R372" s="8"/>
      <c r="S372" s="8"/>
      <c r="T372" s="8"/>
      <c r="U372" s="8"/>
      <c r="V372" s="3"/>
      <c r="W372" s="3"/>
      <c r="X372" s="3"/>
      <c r="Y372" s="3"/>
      <c r="Z372" s="3"/>
      <c r="AA372" s="3"/>
      <c r="AB372" s="3"/>
      <c r="AC372" s="3"/>
      <c r="AD372" s="3"/>
      <c r="AE372" s="97"/>
      <c r="AG372" s="3"/>
      <c r="AH372" s="3"/>
    </row>
    <row r="373" spans="1:34" s="19" customForma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R373" s="8"/>
      <c r="S373" s="8"/>
      <c r="T373" s="8"/>
      <c r="U373" s="8"/>
      <c r="V373" s="3"/>
      <c r="W373" s="3"/>
      <c r="X373" s="3"/>
      <c r="Y373" s="3"/>
      <c r="Z373" s="3"/>
      <c r="AA373" s="3"/>
      <c r="AB373" s="3"/>
      <c r="AC373" s="3"/>
      <c r="AD373" s="3"/>
      <c r="AE373" s="97"/>
      <c r="AG373" s="3"/>
      <c r="AH373" s="3"/>
    </row>
    <row r="374" spans="1:34" s="19" customForma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R374" s="8"/>
      <c r="S374" s="8"/>
      <c r="T374" s="8"/>
      <c r="U374" s="8"/>
      <c r="V374" s="3"/>
      <c r="W374" s="3"/>
      <c r="X374" s="3"/>
      <c r="Y374" s="3"/>
      <c r="Z374" s="3"/>
      <c r="AA374" s="3"/>
      <c r="AB374" s="3"/>
      <c r="AC374" s="3"/>
      <c r="AD374" s="3"/>
      <c r="AE374" s="97"/>
      <c r="AG374" s="3"/>
      <c r="AH374" s="3"/>
    </row>
    <row r="375" spans="1:34" s="19" customForma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R375" s="8"/>
      <c r="S375" s="8"/>
      <c r="T375" s="8"/>
      <c r="U375" s="8"/>
      <c r="V375" s="3"/>
      <c r="W375" s="3"/>
      <c r="X375" s="3"/>
      <c r="Y375" s="3"/>
      <c r="Z375" s="3"/>
      <c r="AA375" s="3"/>
      <c r="AB375" s="3"/>
      <c r="AC375" s="3"/>
      <c r="AD375" s="3"/>
      <c r="AE375" s="97"/>
      <c r="AG375" s="3"/>
      <c r="AH375" s="3"/>
    </row>
    <row r="376" spans="1:34" s="19" customForma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R376" s="8"/>
      <c r="S376" s="8"/>
      <c r="T376" s="8"/>
      <c r="U376" s="8"/>
      <c r="V376" s="3"/>
      <c r="W376" s="3"/>
      <c r="X376" s="3"/>
      <c r="Y376" s="3"/>
      <c r="Z376" s="3"/>
      <c r="AA376" s="3"/>
      <c r="AB376" s="3"/>
      <c r="AC376" s="3"/>
      <c r="AD376" s="3"/>
      <c r="AE376" s="97"/>
      <c r="AG376" s="3"/>
      <c r="AH376" s="3"/>
    </row>
    <row r="377" spans="1:34" s="19" customForma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R377" s="8"/>
      <c r="S377" s="8"/>
      <c r="T377" s="8"/>
      <c r="U377" s="8"/>
      <c r="V377" s="3"/>
      <c r="W377" s="3"/>
      <c r="X377" s="3"/>
      <c r="Y377" s="3"/>
      <c r="Z377" s="3"/>
      <c r="AA377" s="3"/>
      <c r="AB377" s="3"/>
      <c r="AC377" s="3"/>
      <c r="AD377" s="3"/>
      <c r="AE377" s="97"/>
      <c r="AG377" s="3"/>
      <c r="AH377" s="3"/>
    </row>
    <row r="378" spans="1:34" s="19" customForma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R378" s="8"/>
      <c r="S378" s="8"/>
      <c r="T378" s="8"/>
      <c r="U378" s="8"/>
      <c r="V378" s="3"/>
      <c r="W378" s="3"/>
      <c r="X378" s="3"/>
      <c r="Y378" s="3"/>
      <c r="Z378" s="3"/>
      <c r="AA378" s="3"/>
      <c r="AB378" s="3"/>
      <c r="AC378" s="3"/>
      <c r="AD378" s="3"/>
      <c r="AE378" s="97"/>
      <c r="AG378" s="3"/>
      <c r="AH378" s="3"/>
    </row>
    <row r="379" spans="1:34" s="19" customForma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R379" s="8"/>
      <c r="S379" s="8"/>
      <c r="T379" s="8"/>
      <c r="U379" s="8"/>
      <c r="V379" s="3"/>
      <c r="W379" s="3"/>
      <c r="X379" s="3"/>
      <c r="Y379" s="3"/>
      <c r="Z379" s="3"/>
      <c r="AA379" s="3"/>
      <c r="AB379" s="3"/>
      <c r="AC379" s="3"/>
      <c r="AD379" s="3"/>
      <c r="AE379" s="97"/>
      <c r="AG379" s="3"/>
      <c r="AH379" s="3"/>
    </row>
    <row r="380" spans="1:34" s="19" customForma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R380" s="8"/>
      <c r="S380" s="8"/>
      <c r="T380" s="8"/>
      <c r="U380" s="8"/>
      <c r="V380" s="3"/>
      <c r="W380" s="3"/>
      <c r="X380" s="3"/>
      <c r="Y380" s="3"/>
      <c r="Z380" s="3"/>
      <c r="AA380" s="3"/>
      <c r="AB380" s="3"/>
      <c r="AC380" s="3"/>
      <c r="AD380" s="3"/>
      <c r="AE380" s="97"/>
      <c r="AG380" s="3"/>
      <c r="AH380" s="3"/>
    </row>
    <row r="381" spans="1:34" s="19" customForma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R381" s="8"/>
      <c r="S381" s="8"/>
      <c r="T381" s="8"/>
      <c r="U381" s="8"/>
      <c r="V381" s="3"/>
      <c r="W381" s="3"/>
      <c r="X381" s="3"/>
      <c r="Y381" s="3"/>
      <c r="Z381" s="3"/>
      <c r="AA381" s="3"/>
      <c r="AB381" s="3"/>
      <c r="AC381" s="3"/>
      <c r="AD381" s="3"/>
      <c r="AE381" s="97"/>
      <c r="AG381" s="3"/>
      <c r="AH381" s="3"/>
    </row>
    <row r="382" spans="1:34" s="19" customForma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R382" s="8"/>
      <c r="S382" s="8"/>
      <c r="T382" s="8"/>
      <c r="U382" s="8"/>
      <c r="V382" s="3"/>
      <c r="W382" s="3"/>
      <c r="X382" s="3"/>
      <c r="Y382" s="3"/>
      <c r="Z382" s="3"/>
      <c r="AA382" s="3"/>
      <c r="AB382" s="3"/>
      <c r="AC382" s="3"/>
      <c r="AD382" s="3"/>
      <c r="AE382" s="97"/>
      <c r="AG382" s="3"/>
      <c r="AH382" s="3"/>
    </row>
    <row r="383" spans="1:34" s="19" customForma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R383" s="8"/>
      <c r="S383" s="8"/>
      <c r="T383" s="8"/>
      <c r="U383" s="8"/>
      <c r="V383" s="3"/>
      <c r="W383" s="3"/>
      <c r="X383" s="3"/>
      <c r="Y383" s="3"/>
      <c r="Z383" s="3"/>
      <c r="AA383" s="3"/>
      <c r="AB383" s="3"/>
      <c r="AC383" s="3"/>
      <c r="AD383" s="3"/>
      <c r="AE383" s="97"/>
      <c r="AG383" s="3"/>
      <c r="AH383" s="3"/>
    </row>
    <row r="384" spans="1:34" s="19" customForma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R384" s="8"/>
      <c r="S384" s="8"/>
      <c r="T384" s="8"/>
      <c r="U384" s="8"/>
      <c r="V384" s="3"/>
      <c r="W384" s="3"/>
      <c r="X384" s="3"/>
      <c r="Y384" s="3"/>
      <c r="Z384" s="3"/>
      <c r="AA384" s="3"/>
      <c r="AB384" s="3"/>
      <c r="AC384" s="3"/>
      <c r="AD384" s="3"/>
      <c r="AE384" s="97"/>
      <c r="AG384" s="3"/>
      <c r="AH384" s="3"/>
    </row>
    <row r="385" spans="1:34" s="19" customForma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R385" s="8"/>
      <c r="S385" s="8"/>
      <c r="T385" s="8"/>
      <c r="U385" s="8"/>
      <c r="V385" s="3"/>
      <c r="W385" s="3"/>
      <c r="X385" s="3"/>
      <c r="Y385" s="3"/>
      <c r="Z385" s="3"/>
      <c r="AA385" s="3"/>
      <c r="AB385" s="3"/>
      <c r="AC385" s="3"/>
      <c r="AD385" s="3"/>
      <c r="AE385" s="97"/>
      <c r="AG385" s="3"/>
      <c r="AH385" s="3"/>
    </row>
    <row r="386" spans="1:34" s="19" customForma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R386" s="8"/>
      <c r="S386" s="8"/>
      <c r="T386" s="8"/>
      <c r="U386" s="8"/>
      <c r="V386" s="3"/>
      <c r="W386" s="3"/>
      <c r="X386" s="3"/>
      <c r="Y386" s="3"/>
      <c r="Z386" s="3"/>
      <c r="AA386" s="3"/>
      <c r="AB386" s="3"/>
      <c r="AC386" s="3"/>
      <c r="AD386" s="3"/>
      <c r="AE386" s="97"/>
      <c r="AG386" s="3"/>
      <c r="AH386" s="3"/>
    </row>
    <row r="387" spans="1:34" s="19" customForma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R387" s="8"/>
      <c r="S387" s="8"/>
      <c r="T387" s="8"/>
      <c r="U387" s="8"/>
      <c r="V387" s="3"/>
      <c r="W387" s="3"/>
      <c r="X387" s="3"/>
      <c r="Y387" s="3"/>
      <c r="Z387" s="3"/>
      <c r="AA387" s="3"/>
      <c r="AB387" s="3"/>
      <c r="AC387" s="3"/>
      <c r="AD387" s="3"/>
      <c r="AE387" s="97"/>
      <c r="AG387" s="3"/>
      <c r="AH387" s="3"/>
    </row>
    <row r="388" spans="1:34" s="19" customForma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R388" s="8"/>
      <c r="S388" s="8"/>
      <c r="T388" s="8"/>
      <c r="U388" s="8"/>
      <c r="V388" s="3"/>
      <c r="W388" s="3"/>
      <c r="X388" s="3"/>
      <c r="Y388" s="3"/>
      <c r="Z388" s="3"/>
      <c r="AA388" s="3"/>
      <c r="AB388" s="3"/>
      <c r="AC388" s="3"/>
      <c r="AD388" s="3"/>
      <c r="AE388" s="97"/>
      <c r="AG388" s="3"/>
      <c r="AH388" s="3"/>
    </row>
    <row r="389" spans="1:34" s="19" customForma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R389" s="8"/>
      <c r="S389" s="8"/>
      <c r="T389" s="8"/>
      <c r="U389" s="8"/>
      <c r="V389" s="3"/>
      <c r="W389" s="3"/>
      <c r="X389" s="3"/>
      <c r="Y389" s="3"/>
      <c r="Z389" s="3"/>
      <c r="AA389" s="3"/>
      <c r="AB389" s="3"/>
      <c r="AC389" s="3"/>
      <c r="AD389" s="3"/>
      <c r="AE389" s="97"/>
      <c r="AG389" s="3"/>
      <c r="AH389" s="3"/>
    </row>
    <row r="390" spans="1:34" s="19" customForma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R390" s="8"/>
      <c r="S390" s="8"/>
      <c r="T390" s="8"/>
      <c r="U390" s="8"/>
      <c r="V390" s="3"/>
      <c r="W390" s="3"/>
      <c r="X390" s="3"/>
      <c r="Y390" s="3"/>
      <c r="Z390" s="3"/>
      <c r="AA390" s="3"/>
      <c r="AB390" s="3"/>
      <c r="AC390" s="3"/>
      <c r="AD390" s="3"/>
      <c r="AE390" s="97"/>
      <c r="AG390" s="3"/>
      <c r="AH390" s="3"/>
    </row>
    <row r="391" spans="1:34" s="19" customForma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R391" s="8"/>
      <c r="S391" s="8"/>
      <c r="T391" s="8"/>
      <c r="U391" s="8"/>
      <c r="V391" s="3"/>
      <c r="W391" s="3"/>
      <c r="X391" s="3"/>
      <c r="Y391" s="3"/>
      <c r="Z391" s="3"/>
      <c r="AA391" s="3"/>
      <c r="AB391" s="3"/>
      <c r="AC391" s="3"/>
      <c r="AD391" s="3"/>
      <c r="AE391" s="97"/>
      <c r="AG391" s="3"/>
      <c r="AH391" s="3"/>
    </row>
    <row r="392" spans="1:34" s="19" customForma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R392" s="8"/>
      <c r="S392" s="8"/>
      <c r="T392" s="8"/>
      <c r="U392" s="8"/>
      <c r="V392" s="3"/>
      <c r="W392" s="3"/>
      <c r="X392" s="3"/>
      <c r="Y392" s="3"/>
      <c r="Z392" s="3"/>
      <c r="AA392" s="3"/>
      <c r="AB392" s="3"/>
      <c r="AC392" s="3"/>
      <c r="AD392" s="3"/>
      <c r="AE392" s="97"/>
      <c r="AG392" s="3"/>
      <c r="AH392" s="3"/>
    </row>
    <row r="393" spans="1:34" s="19" customForma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R393" s="8"/>
      <c r="S393" s="8"/>
      <c r="T393" s="8"/>
      <c r="U393" s="8"/>
      <c r="V393" s="3"/>
      <c r="W393" s="3"/>
      <c r="X393" s="3"/>
      <c r="Y393" s="3"/>
      <c r="Z393" s="3"/>
      <c r="AA393" s="3"/>
      <c r="AB393" s="3"/>
      <c r="AC393" s="3"/>
      <c r="AD393" s="3"/>
      <c r="AE393" s="97"/>
      <c r="AG393" s="3"/>
      <c r="AH393" s="3"/>
    </row>
    <row r="394" spans="1:34" s="19" customForma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R394" s="8"/>
      <c r="S394" s="8"/>
      <c r="T394" s="8"/>
      <c r="U394" s="8"/>
      <c r="V394" s="3"/>
      <c r="W394" s="3"/>
      <c r="X394" s="3"/>
      <c r="Y394" s="3"/>
      <c r="Z394" s="3"/>
      <c r="AA394" s="3"/>
      <c r="AB394" s="3"/>
      <c r="AC394" s="3"/>
      <c r="AD394" s="3"/>
      <c r="AE394" s="97"/>
      <c r="AG394" s="3"/>
      <c r="AH394" s="3"/>
    </row>
    <row r="395" spans="1:34" s="19" customForma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R395" s="8"/>
      <c r="S395" s="8"/>
      <c r="T395" s="8"/>
      <c r="U395" s="8"/>
      <c r="V395" s="3"/>
      <c r="W395" s="3"/>
      <c r="X395" s="3"/>
      <c r="Y395" s="3"/>
      <c r="Z395" s="3"/>
      <c r="AA395" s="3"/>
      <c r="AB395" s="3"/>
      <c r="AC395" s="3"/>
      <c r="AD395" s="3"/>
      <c r="AE395" s="97"/>
      <c r="AG395" s="3"/>
      <c r="AH395" s="3"/>
    </row>
    <row r="396" spans="1:34" s="19" customForma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R396" s="8"/>
      <c r="S396" s="8"/>
      <c r="T396" s="8"/>
      <c r="U396" s="8"/>
      <c r="V396" s="3"/>
      <c r="W396" s="3"/>
      <c r="X396" s="3"/>
      <c r="Y396" s="3"/>
      <c r="Z396" s="3"/>
      <c r="AA396" s="3"/>
      <c r="AB396" s="3"/>
      <c r="AC396" s="3"/>
      <c r="AD396" s="3"/>
      <c r="AE396" s="97"/>
      <c r="AG396" s="3"/>
      <c r="AH396" s="3"/>
    </row>
    <row r="397" spans="1:34" s="19" customForma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R397" s="8"/>
      <c r="S397" s="8"/>
      <c r="T397" s="8"/>
      <c r="U397" s="8"/>
      <c r="V397" s="3"/>
      <c r="W397" s="3"/>
      <c r="X397" s="3"/>
      <c r="Y397" s="3"/>
      <c r="Z397" s="3"/>
      <c r="AA397" s="3"/>
      <c r="AB397" s="3"/>
      <c r="AC397" s="3"/>
      <c r="AD397" s="3"/>
      <c r="AE397" s="97"/>
      <c r="AG397" s="3"/>
      <c r="AH397" s="3"/>
    </row>
    <row r="398" spans="1:34" s="19" customForma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R398" s="8"/>
      <c r="S398" s="8"/>
      <c r="T398" s="8"/>
      <c r="U398" s="8"/>
      <c r="V398" s="3"/>
      <c r="W398" s="3"/>
      <c r="X398" s="3"/>
      <c r="Y398" s="3"/>
      <c r="Z398" s="3"/>
      <c r="AA398" s="3"/>
      <c r="AB398" s="3"/>
      <c r="AC398" s="3"/>
      <c r="AD398" s="3"/>
      <c r="AE398" s="97"/>
      <c r="AG398" s="3"/>
      <c r="AH398" s="3"/>
    </row>
    <row r="399" spans="1:34" s="19" customForma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R399" s="8"/>
      <c r="S399" s="8"/>
      <c r="T399" s="8"/>
      <c r="U399" s="8"/>
      <c r="V399" s="3"/>
      <c r="W399" s="3"/>
      <c r="X399" s="3"/>
      <c r="Y399" s="3"/>
      <c r="Z399" s="3"/>
      <c r="AA399" s="3"/>
      <c r="AB399" s="3"/>
      <c r="AC399" s="3"/>
      <c r="AD399" s="3"/>
      <c r="AE399" s="97"/>
      <c r="AG399" s="3"/>
      <c r="AH399" s="3"/>
    </row>
    <row r="400" spans="1:34" s="19" customForma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R400" s="8"/>
      <c r="S400" s="8"/>
      <c r="T400" s="8"/>
      <c r="U400" s="8"/>
      <c r="V400" s="3"/>
      <c r="W400" s="3"/>
      <c r="X400" s="3"/>
      <c r="Y400" s="3"/>
      <c r="Z400" s="3"/>
      <c r="AA400" s="3"/>
      <c r="AB400" s="3"/>
      <c r="AC400" s="3"/>
      <c r="AD400" s="3"/>
      <c r="AE400" s="97"/>
      <c r="AG400" s="3"/>
      <c r="AH400" s="3"/>
    </row>
    <row r="401" spans="1:34" s="19" customForma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R401" s="8"/>
      <c r="S401" s="8"/>
      <c r="T401" s="8"/>
      <c r="U401" s="8"/>
      <c r="V401" s="3"/>
      <c r="W401" s="3"/>
      <c r="X401" s="3"/>
      <c r="Y401" s="3"/>
      <c r="Z401" s="3"/>
      <c r="AA401" s="3"/>
      <c r="AB401" s="3"/>
      <c r="AC401" s="3"/>
      <c r="AD401" s="3"/>
      <c r="AE401" s="97"/>
      <c r="AG401" s="3"/>
      <c r="AH401" s="3"/>
    </row>
    <row r="402" spans="1:34" s="19" customForma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R402" s="8"/>
      <c r="S402" s="8"/>
      <c r="T402" s="8"/>
      <c r="U402" s="8"/>
      <c r="V402" s="3"/>
      <c r="W402" s="3"/>
      <c r="X402" s="3"/>
      <c r="Y402" s="3"/>
      <c r="Z402" s="3"/>
      <c r="AA402" s="3"/>
      <c r="AB402" s="3"/>
      <c r="AC402" s="3"/>
      <c r="AD402" s="3"/>
      <c r="AE402" s="97"/>
      <c r="AG402" s="3"/>
      <c r="AH402" s="3"/>
    </row>
    <row r="403" spans="1:34" s="19" customForma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R403" s="8"/>
      <c r="S403" s="8"/>
      <c r="T403" s="8"/>
      <c r="U403" s="8"/>
      <c r="V403" s="3"/>
      <c r="W403" s="3"/>
      <c r="X403" s="3"/>
      <c r="Y403" s="3"/>
      <c r="Z403" s="3"/>
      <c r="AA403" s="3"/>
      <c r="AB403" s="3"/>
      <c r="AC403" s="3"/>
      <c r="AD403" s="3"/>
      <c r="AE403" s="97"/>
      <c r="AG403" s="3"/>
      <c r="AH403" s="3"/>
    </row>
    <row r="404" spans="1:34" s="19" customForma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R404" s="8"/>
      <c r="S404" s="8"/>
      <c r="T404" s="8"/>
      <c r="U404" s="8"/>
      <c r="V404" s="3"/>
      <c r="W404" s="3"/>
      <c r="X404" s="3"/>
      <c r="Y404" s="3"/>
      <c r="Z404" s="3"/>
      <c r="AA404" s="3"/>
      <c r="AB404" s="3"/>
      <c r="AC404" s="3"/>
      <c r="AD404" s="3"/>
      <c r="AE404" s="97"/>
      <c r="AG404" s="3"/>
      <c r="AH404" s="3"/>
    </row>
    <row r="405" spans="1:34" s="19" customForma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R405" s="8"/>
      <c r="S405" s="8"/>
      <c r="T405" s="8"/>
      <c r="U405" s="8"/>
      <c r="V405" s="3"/>
      <c r="W405" s="3"/>
      <c r="X405" s="3"/>
      <c r="Y405" s="3"/>
      <c r="Z405" s="3"/>
      <c r="AA405" s="3"/>
      <c r="AB405" s="3"/>
      <c r="AC405" s="3"/>
      <c r="AD405" s="3"/>
      <c r="AE405" s="97"/>
      <c r="AG405" s="3"/>
      <c r="AH405" s="3"/>
    </row>
    <row r="406" spans="1:34" s="19" customForma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R406" s="8"/>
      <c r="S406" s="8"/>
      <c r="T406" s="8"/>
      <c r="U406" s="8"/>
      <c r="V406" s="3"/>
      <c r="W406" s="3"/>
      <c r="X406" s="3"/>
      <c r="Y406" s="3"/>
      <c r="Z406" s="3"/>
      <c r="AA406" s="3"/>
      <c r="AB406" s="3"/>
      <c r="AC406" s="3"/>
      <c r="AD406" s="3"/>
      <c r="AE406" s="97"/>
      <c r="AG406" s="3"/>
      <c r="AH406" s="3"/>
    </row>
    <row r="407" spans="1:34" s="19" customForma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R407" s="8"/>
      <c r="S407" s="8"/>
      <c r="T407" s="8"/>
      <c r="U407" s="8"/>
      <c r="V407" s="3"/>
      <c r="W407" s="3"/>
      <c r="X407" s="3"/>
      <c r="Y407" s="3"/>
      <c r="Z407" s="3"/>
      <c r="AA407" s="3"/>
      <c r="AB407" s="3"/>
      <c r="AC407" s="3"/>
      <c r="AD407" s="3"/>
      <c r="AE407" s="97"/>
      <c r="AG407" s="3"/>
      <c r="AH407" s="3"/>
    </row>
    <row r="408" spans="1:34" s="19" customForma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R408" s="8"/>
      <c r="S408" s="8"/>
      <c r="T408" s="8"/>
      <c r="U408" s="8"/>
      <c r="V408" s="3"/>
      <c r="W408" s="3"/>
      <c r="X408" s="3"/>
      <c r="Y408" s="3"/>
      <c r="Z408" s="3"/>
      <c r="AA408" s="3"/>
      <c r="AB408" s="3"/>
      <c r="AC408" s="3"/>
      <c r="AD408" s="3"/>
      <c r="AE408" s="97"/>
      <c r="AG408" s="3"/>
      <c r="AH408" s="3"/>
    </row>
    <row r="409" spans="1:34" s="19" customForma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R409" s="8"/>
      <c r="S409" s="8"/>
      <c r="T409" s="8"/>
      <c r="U409" s="8"/>
      <c r="V409" s="3"/>
      <c r="W409" s="3"/>
      <c r="X409" s="3"/>
      <c r="Y409" s="3"/>
      <c r="Z409" s="3"/>
      <c r="AA409" s="3"/>
      <c r="AB409" s="3"/>
      <c r="AC409" s="3"/>
      <c r="AD409" s="3"/>
      <c r="AE409" s="97"/>
      <c r="AG409" s="3"/>
      <c r="AH409" s="3"/>
    </row>
    <row r="410" spans="1:34" s="19" customForma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R410" s="8"/>
      <c r="S410" s="8"/>
      <c r="T410" s="8"/>
      <c r="U410" s="8"/>
      <c r="V410" s="3"/>
      <c r="W410" s="3"/>
      <c r="X410" s="3"/>
      <c r="Y410" s="3"/>
      <c r="Z410" s="3"/>
      <c r="AA410" s="3"/>
      <c r="AB410" s="3"/>
      <c r="AC410" s="3"/>
      <c r="AD410" s="3"/>
      <c r="AE410" s="97"/>
      <c r="AG410" s="3"/>
      <c r="AH410" s="3"/>
    </row>
    <row r="411" spans="1:34" s="19" customForma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R411" s="8"/>
      <c r="S411" s="8"/>
      <c r="T411" s="8"/>
      <c r="U411" s="8"/>
      <c r="V411" s="3"/>
      <c r="W411" s="3"/>
      <c r="X411" s="3"/>
      <c r="Y411" s="3"/>
      <c r="Z411" s="3"/>
      <c r="AA411" s="3"/>
      <c r="AB411" s="3"/>
      <c r="AC411" s="3"/>
      <c r="AD411" s="3"/>
      <c r="AE411" s="97"/>
      <c r="AG411" s="3"/>
      <c r="AH411" s="3"/>
    </row>
    <row r="412" spans="1:34" s="19" customForma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R412" s="8"/>
      <c r="S412" s="8"/>
      <c r="T412" s="8"/>
      <c r="U412" s="8"/>
      <c r="V412" s="3"/>
      <c r="W412" s="3"/>
      <c r="X412" s="3"/>
      <c r="Y412" s="3"/>
      <c r="Z412" s="3"/>
      <c r="AA412" s="3"/>
      <c r="AB412" s="3"/>
      <c r="AC412" s="3"/>
      <c r="AD412" s="3"/>
      <c r="AE412" s="97"/>
      <c r="AG412" s="3"/>
      <c r="AH412" s="3"/>
    </row>
    <row r="413" spans="1:34" s="19" customForma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R413" s="8"/>
      <c r="S413" s="8"/>
      <c r="T413" s="8"/>
      <c r="U413" s="8"/>
      <c r="V413" s="3"/>
      <c r="W413" s="3"/>
      <c r="X413" s="3"/>
      <c r="Y413" s="3"/>
      <c r="Z413" s="3"/>
      <c r="AA413" s="3"/>
      <c r="AB413" s="3"/>
      <c r="AC413" s="3"/>
      <c r="AD413" s="3"/>
      <c r="AE413" s="97"/>
      <c r="AG413" s="3"/>
      <c r="AH413" s="3"/>
    </row>
  </sheetData>
  <mergeCells count="12">
    <mergeCell ref="B115:Q115"/>
    <mergeCell ref="T115:AH115"/>
    <mergeCell ref="B149:Q149"/>
    <mergeCell ref="T149:AH149"/>
    <mergeCell ref="B183:Q183"/>
    <mergeCell ref="T183:AH183"/>
    <mergeCell ref="B3:Q3"/>
    <mergeCell ref="T3:AH3"/>
    <mergeCell ref="B41:Q41"/>
    <mergeCell ref="T41:AH41"/>
    <mergeCell ref="B81:Q81"/>
    <mergeCell ref="T81:AH81"/>
  </mergeCells>
  <pageMargins left="0.75" right="0.75" top="1" bottom="1" header="0.5" footer="0.5"/>
  <pageSetup paperSize="9" orientation="portrait" horizontalDpi="300" verticalDpi="300" r:id="rId1"/>
  <headerFooter alignWithMargins="0"/>
  <ignoredErrors>
    <ignoredError sqref="AD125 AF125:AG125" evalError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7030A0"/>
  </sheetPr>
  <dimension ref="A1:AH240"/>
  <sheetViews>
    <sheetView showGridLines="0" zoomScaleNormal="100" workbookViewId="0">
      <selection activeCell="O18" sqref="O18"/>
    </sheetView>
  </sheetViews>
  <sheetFormatPr defaultRowHeight="12.75" x14ac:dyDescent="0.2"/>
  <cols>
    <col min="1" max="1" width="22.5703125" style="3" customWidth="1"/>
    <col min="2" max="15" width="8.7109375" style="3" customWidth="1"/>
    <col min="16" max="16" width="8.7109375" style="420" customWidth="1"/>
    <col min="17" max="17" width="8.7109375" style="19" customWidth="1"/>
    <col min="18" max="18" width="11.7109375" style="3" customWidth="1"/>
    <col min="19" max="19" width="22.5703125" style="8" customWidth="1"/>
    <col min="20" max="21" width="8.7109375" style="8" customWidth="1"/>
    <col min="22" max="28" width="8.7109375" style="3" customWidth="1"/>
    <col min="29" max="32" width="9.140625" style="3"/>
    <col min="33" max="33" width="9.140625" style="3" customWidth="1"/>
    <col min="34" max="16384" width="9.140625" style="3"/>
  </cols>
  <sheetData>
    <row r="1" spans="1:33" s="8" customFormat="1" ht="15" x14ac:dyDescent="0.2">
      <c r="A1" s="484" t="s">
        <v>551</v>
      </c>
      <c r="B1" s="264"/>
      <c r="C1" s="264"/>
      <c r="D1" s="264"/>
      <c r="E1" s="354"/>
      <c r="F1" s="354"/>
      <c r="G1" s="354"/>
      <c r="H1" s="354"/>
      <c r="I1" s="99"/>
      <c r="J1" s="99"/>
      <c r="K1" s="355"/>
      <c r="L1" s="355"/>
      <c r="M1" s="355"/>
      <c r="N1" s="355"/>
      <c r="O1" s="355"/>
      <c r="P1" s="356"/>
      <c r="Q1" s="357"/>
      <c r="R1" s="99"/>
      <c r="S1" s="484" t="s">
        <v>335</v>
      </c>
    </row>
    <row r="2" spans="1:33" x14ac:dyDescent="0.2">
      <c r="A2" s="97"/>
      <c r="B2" s="97"/>
      <c r="C2" s="97"/>
      <c r="D2" s="97"/>
      <c r="E2" s="97"/>
      <c r="F2" s="97"/>
      <c r="G2" s="97"/>
      <c r="H2" s="99"/>
      <c r="I2" s="97"/>
      <c r="J2" s="97"/>
      <c r="K2" s="97"/>
      <c r="L2" s="99"/>
      <c r="M2" s="99"/>
      <c r="N2" s="99"/>
      <c r="O2" s="99"/>
      <c r="P2" s="524"/>
      <c r="Q2" s="357"/>
      <c r="R2" s="99"/>
      <c r="S2" s="359"/>
      <c r="T2" s="99"/>
      <c r="U2" s="99"/>
      <c r="V2" s="99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8"/>
    </row>
    <row r="3" spans="1:33" x14ac:dyDescent="0.2">
      <c r="A3" s="575"/>
      <c r="B3" s="916" t="s">
        <v>336</v>
      </c>
      <c r="C3" s="916"/>
      <c r="D3" s="916"/>
      <c r="E3" s="916"/>
      <c r="F3" s="916"/>
      <c r="G3" s="916"/>
      <c r="H3" s="916"/>
      <c r="I3" s="916"/>
      <c r="J3" s="916"/>
      <c r="K3" s="916"/>
      <c r="L3" s="916"/>
      <c r="M3" s="916"/>
      <c r="T3" s="917" t="s">
        <v>298</v>
      </c>
      <c r="U3" s="917"/>
      <c r="V3" s="917"/>
      <c r="W3" s="917"/>
      <c r="X3" s="917"/>
      <c r="Y3" s="917"/>
      <c r="Z3" s="917"/>
      <c r="AA3" s="917"/>
      <c r="AB3" s="917"/>
      <c r="AC3" s="917"/>
      <c r="AD3" s="917"/>
      <c r="AE3" s="8"/>
      <c r="AF3" s="8"/>
      <c r="AG3" s="8"/>
    </row>
    <row r="4" spans="1:33" ht="3.75" customHeight="1" x14ac:dyDescent="0.2">
      <c r="A4" s="575"/>
      <c r="B4" s="575"/>
      <c r="C4" s="575"/>
      <c r="D4" s="575"/>
      <c r="E4" s="575"/>
      <c r="F4" s="575"/>
      <c r="G4" s="575"/>
      <c r="H4" s="575"/>
      <c r="I4" s="575"/>
      <c r="J4" s="575"/>
      <c r="K4" s="575"/>
      <c r="S4" s="3"/>
      <c r="T4" s="576"/>
      <c r="U4" s="576"/>
      <c r="V4" s="576"/>
      <c r="W4" s="576"/>
      <c r="X4" s="576"/>
      <c r="Y4" s="97"/>
      <c r="Z4" s="97"/>
      <c r="AA4" s="97"/>
      <c r="AB4" s="97"/>
      <c r="AC4" s="97"/>
      <c r="AD4" s="8"/>
      <c r="AE4" s="8"/>
      <c r="AF4" s="8"/>
      <c r="AG4" s="8"/>
    </row>
    <row r="5" spans="1:33" x14ac:dyDescent="0.2">
      <c r="A5" s="351" t="s">
        <v>51</v>
      </c>
      <c r="B5" s="369">
        <v>1998</v>
      </c>
      <c r="C5" s="369">
        <v>2000</v>
      </c>
      <c r="D5" s="369">
        <v>2002</v>
      </c>
      <c r="E5" s="369">
        <v>2004</v>
      </c>
      <c r="F5" s="369">
        <v>2006</v>
      </c>
      <c r="G5" s="369">
        <v>2008</v>
      </c>
      <c r="H5" s="369">
        <v>2010</v>
      </c>
      <c r="I5" s="369">
        <v>2012</v>
      </c>
      <c r="J5" s="369">
        <v>2014</v>
      </c>
      <c r="K5" s="369" t="s">
        <v>337</v>
      </c>
      <c r="L5" s="369">
        <v>2018</v>
      </c>
      <c r="M5" s="369" t="s">
        <v>332</v>
      </c>
      <c r="S5" s="351" t="s">
        <v>51</v>
      </c>
      <c r="T5" s="577" t="s">
        <v>303</v>
      </c>
      <c r="U5" s="578" t="s">
        <v>304</v>
      </c>
      <c r="V5" s="578" t="s">
        <v>305</v>
      </c>
      <c r="W5" s="578" t="s">
        <v>306</v>
      </c>
      <c r="X5" s="578" t="s">
        <v>307</v>
      </c>
      <c r="Y5" s="578" t="s">
        <v>308</v>
      </c>
      <c r="Z5" s="578" t="s">
        <v>309</v>
      </c>
      <c r="AA5" s="578" t="s">
        <v>310</v>
      </c>
      <c r="AB5" s="579" t="s">
        <v>311</v>
      </c>
      <c r="AC5" s="579" t="s">
        <v>312</v>
      </c>
      <c r="AD5" s="579" t="s">
        <v>313</v>
      </c>
      <c r="AE5" s="8"/>
      <c r="AF5" s="8"/>
      <c r="AG5" s="8"/>
    </row>
    <row r="6" spans="1:33" ht="6" customHeight="1" x14ac:dyDescent="0.2">
      <c r="A6" s="348"/>
      <c r="B6" s="383"/>
      <c r="C6" s="383"/>
      <c r="D6" s="383"/>
      <c r="E6" s="580"/>
      <c r="F6" s="580"/>
      <c r="G6" s="580"/>
      <c r="H6" s="378"/>
      <c r="I6" s="378"/>
      <c r="J6" s="383"/>
      <c r="K6" s="384"/>
      <c r="L6" s="384"/>
      <c r="M6" s="384"/>
      <c r="S6" s="348"/>
      <c r="T6" s="580"/>
      <c r="U6" s="383"/>
      <c r="V6" s="383"/>
      <c r="W6" s="524"/>
      <c r="X6" s="524"/>
      <c r="Y6" s="383"/>
      <c r="Z6" s="383"/>
      <c r="AA6" s="383"/>
      <c r="AB6" s="383"/>
      <c r="AC6" s="383"/>
      <c r="AD6" s="383"/>
      <c r="AE6" s="8"/>
      <c r="AF6" s="8"/>
      <c r="AG6" s="8"/>
    </row>
    <row r="7" spans="1:33" ht="15" x14ac:dyDescent="0.25">
      <c r="A7" s="385" t="s">
        <v>52</v>
      </c>
      <c r="B7" s="581">
        <v>314</v>
      </c>
      <c r="C7" s="581">
        <v>138.19999999999999</v>
      </c>
      <c r="D7" s="516">
        <v>302.7</v>
      </c>
      <c r="E7" s="582">
        <v>676.65193866666687</v>
      </c>
      <c r="F7" s="582">
        <f>'[6]Table 8'!K68</f>
        <v>19</v>
      </c>
      <c r="G7" s="582">
        <v>8</v>
      </c>
      <c r="H7" s="582">
        <v>296</v>
      </c>
      <c r="I7" s="582" t="s">
        <v>14</v>
      </c>
      <c r="J7" s="583">
        <v>133.19753142857144</v>
      </c>
      <c r="K7" s="584">
        <v>425.73726099999999</v>
      </c>
      <c r="L7" s="584">
        <v>190.77801704406738</v>
      </c>
      <c r="M7" s="585">
        <v>426.06034088134766</v>
      </c>
      <c r="S7" s="385" t="s">
        <v>52</v>
      </c>
      <c r="T7" s="436">
        <f>($M7/B7)-1</f>
        <v>0.35688006650110715</v>
      </c>
      <c r="U7" s="436">
        <f t="shared" ref="U7:AD7" si="0">($M7/C7)-1</f>
        <v>2.0829257661457863</v>
      </c>
      <c r="V7" s="436">
        <f t="shared" si="0"/>
        <v>0.40753333624495425</v>
      </c>
      <c r="W7" s="436">
        <f t="shared" si="0"/>
        <v>-0.37034047117208657</v>
      </c>
      <c r="X7" s="436">
        <f t="shared" si="0"/>
        <v>21.424228467439349</v>
      </c>
      <c r="Y7" s="436">
        <f t="shared" si="0"/>
        <v>52.257542610168457</v>
      </c>
      <c r="Z7" s="436">
        <f t="shared" si="0"/>
        <v>0.43939304351806641</v>
      </c>
      <c r="AA7" s="436" t="s">
        <v>14</v>
      </c>
      <c r="AB7" s="436">
        <f t="shared" si="0"/>
        <v>2.1987104889389557</v>
      </c>
      <c r="AC7" s="436">
        <f t="shared" si="0"/>
        <v>7.5887151758524674E-4</v>
      </c>
      <c r="AD7" s="453">
        <f t="shared" si="0"/>
        <v>1.2332779608613551</v>
      </c>
      <c r="AE7" s="8"/>
      <c r="AF7" s="8"/>
      <c r="AG7" s="8"/>
    </row>
    <row r="8" spans="1:33" s="8" customFormat="1" ht="6" customHeight="1" x14ac:dyDescent="0.2">
      <c r="A8" s="348"/>
      <c r="B8" s="586"/>
      <c r="C8" s="586"/>
      <c r="D8" s="466"/>
      <c r="E8" s="570"/>
      <c r="F8" s="570"/>
      <c r="G8" s="570"/>
      <c r="H8" s="570"/>
      <c r="I8" s="570"/>
      <c r="J8" s="587"/>
      <c r="K8" s="588"/>
      <c r="L8" s="588"/>
      <c r="M8" s="588"/>
      <c r="P8" s="145"/>
      <c r="Q8" s="49"/>
      <c r="S8" s="348"/>
      <c r="T8" s="466"/>
      <c r="U8" s="466"/>
      <c r="V8" s="466"/>
      <c r="W8" s="466"/>
      <c r="X8" s="466"/>
      <c r="Y8" s="466"/>
      <c r="Z8" s="466"/>
      <c r="AA8" s="466"/>
      <c r="AB8" s="442"/>
      <c r="AC8" s="442"/>
      <c r="AD8" s="442"/>
    </row>
    <row r="9" spans="1:33" ht="15" x14ac:dyDescent="0.25">
      <c r="A9" s="385" t="s">
        <v>53</v>
      </c>
      <c r="B9" s="581">
        <v>444</v>
      </c>
      <c r="C9" s="581">
        <v>198.6</v>
      </c>
      <c r="D9" s="516">
        <v>241.1</v>
      </c>
      <c r="E9" s="582">
        <v>321.50477066666667</v>
      </c>
      <c r="F9" s="582">
        <f>'[6]Table 8'!K154</f>
        <v>120</v>
      </c>
      <c r="G9" s="582">
        <v>63</v>
      </c>
      <c r="H9" s="582">
        <v>137</v>
      </c>
      <c r="I9" s="582">
        <v>20.72</v>
      </c>
      <c r="J9" s="583">
        <v>98.71301428571428</v>
      </c>
      <c r="K9" s="584">
        <v>821.99130700000001</v>
      </c>
      <c r="L9" s="584">
        <v>387.51818418502808</v>
      </c>
      <c r="M9" s="585">
        <v>1717.3973503112793</v>
      </c>
      <c r="S9" s="385" t="s">
        <v>53</v>
      </c>
      <c r="T9" s="436">
        <f>($M9/B9)-1</f>
        <v>2.8680120502506292</v>
      </c>
      <c r="U9" s="436">
        <f t="shared" ref="U9:AD9" si="1">($M9/C9)-1</f>
        <v>7.647519387267268</v>
      </c>
      <c r="V9" s="436">
        <f t="shared" si="1"/>
        <v>6.1231744102500176</v>
      </c>
      <c r="W9" s="436">
        <f t="shared" si="1"/>
        <v>4.3417476411006719</v>
      </c>
      <c r="X9" s="436">
        <f t="shared" si="1"/>
        <v>13.311644585927327</v>
      </c>
      <c r="Y9" s="436">
        <f t="shared" si="1"/>
        <v>26.260275401766339</v>
      </c>
      <c r="Z9" s="436">
        <f t="shared" si="1"/>
        <v>11.535747082564082</v>
      </c>
      <c r="AA9" s="436">
        <f t="shared" si="1"/>
        <v>81.885972505370631</v>
      </c>
      <c r="AB9" s="436">
        <f t="shared" si="1"/>
        <v>16.39788175589954</v>
      </c>
      <c r="AC9" s="436">
        <f t="shared" si="1"/>
        <v>1.0893132758048489</v>
      </c>
      <c r="AD9" s="453">
        <f t="shared" si="1"/>
        <v>3.4317851920241109</v>
      </c>
    </row>
    <row r="10" spans="1:33" s="8" customFormat="1" ht="6" customHeight="1" x14ac:dyDescent="0.2">
      <c r="A10" s="348"/>
      <c r="B10" s="466"/>
      <c r="C10" s="466"/>
      <c r="D10" s="466"/>
      <c r="E10" s="570"/>
      <c r="F10" s="570"/>
      <c r="G10" s="570"/>
      <c r="H10" s="570"/>
      <c r="I10" s="570"/>
      <c r="J10" s="587"/>
      <c r="K10" s="588"/>
      <c r="L10" s="588"/>
      <c r="M10" s="588"/>
      <c r="P10" s="145"/>
      <c r="Q10" s="49"/>
      <c r="S10" s="348"/>
      <c r="T10" s="466"/>
      <c r="U10" s="466"/>
      <c r="V10" s="466"/>
      <c r="W10" s="466"/>
      <c r="X10" s="466"/>
      <c r="Y10" s="466"/>
      <c r="Z10" s="466"/>
      <c r="AA10" s="466"/>
      <c r="AB10" s="442"/>
      <c r="AC10" s="442"/>
      <c r="AD10" s="442"/>
    </row>
    <row r="11" spans="1:33" ht="15" x14ac:dyDescent="0.25">
      <c r="A11" s="385" t="s">
        <v>54</v>
      </c>
      <c r="B11" s="466"/>
      <c r="C11" s="466"/>
      <c r="D11" s="466"/>
      <c r="E11" s="396"/>
      <c r="F11" s="396"/>
      <c r="G11" s="396"/>
      <c r="H11" s="396"/>
      <c r="I11" s="396"/>
      <c r="J11" s="587"/>
      <c r="K11" s="588"/>
      <c r="L11" s="588"/>
      <c r="M11" s="588"/>
      <c r="S11" s="385" t="s">
        <v>54</v>
      </c>
      <c r="T11" s="466"/>
      <c r="U11" s="466"/>
      <c r="V11" s="466"/>
      <c r="W11" s="466"/>
      <c r="X11" s="466"/>
      <c r="Y11" s="466"/>
      <c r="Z11" s="466"/>
      <c r="AA11" s="466"/>
      <c r="AB11" s="442"/>
      <c r="AC11" s="442"/>
      <c r="AD11" s="442"/>
    </row>
    <row r="12" spans="1:33" s="8" customFormat="1" ht="3.75" customHeight="1" x14ac:dyDescent="0.2">
      <c r="A12" s="348"/>
      <c r="B12" s="466"/>
      <c r="C12" s="466"/>
      <c r="D12" s="466"/>
      <c r="E12" s="570"/>
      <c r="F12" s="570"/>
      <c r="G12" s="570"/>
      <c r="H12" s="570"/>
      <c r="I12" s="570"/>
      <c r="J12" s="587"/>
      <c r="K12" s="588"/>
      <c r="L12" s="588"/>
      <c r="M12" s="588"/>
      <c r="P12" s="145"/>
      <c r="Q12" s="49"/>
      <c r="S12" s="348"/>
      <c r="T12" s="466"/>
      <c r="U12" s="466"/>
      <c r="V12" s="466"/>
      <c r="W12" s="466"/>
      <c r="X12" s="466"/>
      <c r="Y12" s="466"/>
      <c r="Z12" s="466"/>
      <c r="AA12" s="466"/>
      <c r="AB12" s="442"/>
      <c r="AC12" s="442"/>
      <c r="AD12" s="442"/>
    </row>
    <row r="13" spans="1:33" x14ac:dyDescent="0.2">
      <c r="A13" s="400" t="s">
        <v>316</v>
      </c>
      <c r="B13" s="449">
        <v>19</v>
      </c>
      <c r="C13" s="449">
        <v>18.3</v>
      </c>
      <c r="D13" s="449">
        <v>54.2</v>
      </c>
      <c r="E13" s="449" t="s">
        <v>14</v>
      </c>
      <c r="F13" s="449" t="s">
        <v>14</v>
      </c>
      <c r="G13" s="449" t="s">
        <v>14</v>
      </c>
      <c r="H13" s="449" t="s">
        <v>14</v>
      </c>
      <c r="I13" s="449" t="s">
        <v>14</v>
      </c>
      <c r="J13" s="583"/>
      <c r="K13" s="584" t="s">
        <v>14</v>
      </c>
      <c r="L13" s="584" t="s">
        <v>14</v>
      </c>
      <c r="M13" s="585">
        <v>0</v>
      </c>
      <c r="O13" s="918"/>
      <c r="P13" s="918"/>
      <c r="Q13" s="918"/>
      <c r="S13" s="400" t="s">
        <v>316</v>
      </c>
      <c r="T13" s="589">
        <f>($M13/B13)-1</f>
        <v>-1</v>
      </c>
      <c r="U13" s="589">
        <f t="shared" ref="U13:V13" si="2">($M13/C13)-1</f>
        <v>-1</v>
      </c>
      <c r="V13" s="589">
        <f t="shared" si="2"/>
        <v>-1</v>
      </c>
      <c r="W13" s="589" t="s">
        <v>14</v>
      </c>
      <c r="X13" s="589" t="s">
        <v>14</v>
      </c>
      <c r="Y13" s="589" t="s">
        <v>14</v>
      </c>
      <c r="Z13" s="589" t="s">
        <v>14</v>
      </c>
      <c r="AA13" s="589" t="s">
        <v>14</v>
      </c>
      <c r="AB13" s="589" t="s">
        <v>14</v>
      </c>
      <c r="AC13" s="589" t="s">
        <v>14</v>
      </c>
      <c r="AD13" s="589" t="s">
        <v>14</v>
      </c>
      <c r="AE13" s="919"/>
      <c r="AF13" s="919"/>
    </row>
    <row r="14" spans="1:33" x14ac:dyDescent="0.2">
      <c r="A14" s="400" t="s">
        <v>317</v>
      </c>
      <c r="B14" s="449" t="s">
        <v>14</v>
      </c>
      <c r="C14" s="449" t="s">
        <v>14</v>
      </c>
      <c r="D14" s="449" t="s">
        <v>14</v>
      </c>
      <c r="E14" s="449" t="s">
        <v>14</v>
      </c>
      <c r="F14" s="449" t="s">
        <v>14</v>
      </c>
      <c r="G14" s="449" t="s">
        <v>14</v>
      </c>
      <c r="H14" s="449" t="s">
        <v>14</v>
      </c>
      <c r="I14" s="449" t="s">
        <v>14</v>
      </c>
      <c r="J14" s="583"/>
      <c r="K14" s="584" t="s">
        <v>14</v>
      </c>
      <c r="L14" s="584" t="s">
        <v>14</v>
      </c>
      <c r="M14" s="585">
        <v>0</v>
      </c>
      <c r="O14" s="918"/>
      <c r="P14" s="918"/>
      <c r="Q14" s="918"/>
      <c r="S14" s="400" t="s">
        <v>317</v>
      </c>
      <c r="T14" s="589" t="s">
        <v>14</v>
      </c>
      <c r="U14" s="589" t="s">
        <v>14</v>
      </c>
      <c r="V14" s="589" t="s">
        <v>14</v>
      </c>
      <c r="W14" s="589" t="s">
        <v>14</v>
      </c>
      <c r="X14" s="589" t="s">
        <v>14</v>
      </c>
      <c r="Y14" s="589" t="s">
        <v>14</v>
      </c>
      <c r="Z14" s="589" t="s">
        <v>14</v>
      </c>
      <c r="AA14" s="589" t="s">
        <v>14</v>
      </c>
      <c r="AB14" s="589" t="s">
        <v>14</v>
      </c>
      <c r="AC14" s="589" t="s">
        <v>14</v>
      </c>
      <c r="AD14" s="589" t="s">
        <v>14</v>
      </c>
      <c r="AE14" s="919"/>
      <c r="AF14" s="919"/>
    </row>
    <row r="15" spans="1:33" x14ac:dyDescent="0.2">
      <c r="A15" s="400" t="s">
        <v>318</v>
      </c>
      <c r="B15" s="449">
        <v>22</v>
      </c>
      <c r="C15" s="449" t="s">
        <v>14</v>
      </c>
      <c r="D15" s="449" t="s">
        <v>14</v>
      </c>
      <c r="E15" s="449" t="s">
        <v>14</v>
      </c>
      <c r="F15" s="449" t="s">
        <v>14</v>
      </c>
      <c r="G15" s="449" t="s">
        <v>14</v>
      </c>
      <c r="H15" s="449" t="s">
        <v>14</v>
      </c>
      <c r="I15" s="449" t="s">
        <v>14</v>
      </c>
      <c r="J15" s="583"/>
      <c r="K15" s="584" t="s">
        <v>14</v>
      </c>
      <c r="L15" s="584" t="s">
        <v>14</v>
      </c>
      <c r="M15" s="585">
        <v>0</v>
      </c>
      <c r="O15" s="918"/>
      <c r="P15" s="918"/>
      <c r="Q15" s="918"/>
      <c r="S15" s="400" t="s">
        <v>318</v>
      </c>
      <c r="T15" s="589">
        <f t="shared" ref="T15:T16" si="3">($M15/B15)-1</f>
        <v>-1</v>
      </c>
      <c r="U15" s="589" t="s">
        <v>14</v>
      </c>
      <c r="V15" s="589" t="s">
        <v>14</v>
      </c>
      <c r="W15" s="589" t="s">
        <v>14</v>
      </c>
      <c r="X15" s="589" t="s">
        <v>14</v>
      </c>
      <c r="Y15" s="589" t="s">
        <v>14</v>
      </c>
      <c r="Z15" s="589" t="s">
        <v>14</v>
      </c>
      <c r="AA15" s="589" t="s">
        <v>14</v>
      </c>
      <c r="AB15" s="589" t="s">
        <v>14</v>
      </c>
      <c r="AC15" s="589" t="s">
        <v>14</v>
      </c>
      <c r="AD15" s="589" t="s">
        <v>14</v>
      </c>
      <c r="AE15" s="919"/>
      <c r="AF15" s="919"/>
    </row>
    <row r="16" spans="1:33" x14ac:dyDescent="0.2">
      <c r="A16" s="400" t="s">
        <v>319</v>
      </c>
      <c r="B16" s="449">
        <v>64</v>
      </c>
      <c r="C16" s="449" t="s">
        <v>14</v>
      </c>
      <c r="D16" s="449">
        <v>66.099999999999994</v>
      </c>
      <c r="E16" s="455">
        <v>197.2</v>
      </c>
      <c r="F16" s="455">
        <f>'[6]Table 8'!K171</f>
        <v>12</v>
      </c>
      <c r="G16" s="455">
        <v>8</v>
      </c>
      <c r="H16" s="455">
        <v>99</v>
      </c>
      <c r="I16" s="455" t="s">
        <v>14</v>
      </c>
      <c r="J16" s="583">
        <v>44.399177142857141</v>
      </c>
      <c r="K16" s="584">
        <v>146.47900000000001</v>
      </c>
      <c r="L16" s="584">
        <v>52.8</v>
      </c>
      <c r="M16" s="585">
        <v>0</v>
      </c>
      <c r="S16" s="400" t="s">
        <v>319</v>
      </c>
      <c r="T16" s="589">
        <f t="shared" si="3"/>
        <v>-1</v>
      </c>
      <c r="U16" s="589" t="s">
        <v>14</v>
      </c>
      <c r="V16" s="589">
        <f t="shared" ref="V16:Z16" si="4">($M16/D16)-1</f>
        <v>-1</v>
      </c>
      <c r="W16" s="589">
        <f t="shared" si="4"/>
        <v>-1</v>
      </c>
      <c r="X16" s="589">
        <f t="shared" si="4"/>
        <v>-1</v>
      </c>
      <c r="Y16" s="589">
        <f t="shared" si="4"/>
        <v>-1</v>
      </c>
      <c r="Z16" s="589">
        <f t="shared" si="4"/>
        <v>-1</v>
      </c>
      <c r="AA16" s="589" t="s">
        <v>14</v>
      </c>
      <c r="AB16" s="589">
        <f t="shared" ref="AB16:AD16" si="5">($M16/J16)-1</f>
        <v>-1</v>
      </c>
      <c r="AC16" s="589">
        <f t="shared" si="5"/>
        <v>-1</v>
      </c>
      <c r="AD16" s="589">
        <f t="shared" si="5"/>
        <v>-1</v>
      </c>
      <c r="AE16" s="919"/>
      <c r="AF16" s="919"/>
    </row>
    <row r="17" spans="1:32" s="8" customFormat="1" ht="3.75" customHeight="1" x14ac:dyDescent="0.2">
      <c r="A17" s="348"/>
      <c r="B17" s="466"/>
      <c r="C17" s="466"/>
      <c r="D17" s="466"/>
      <c r="E17" s="466"/>
      <c r="F17" s="466"/>
      <c r="G17" s="466"/>
      <c r="H17" s="466"/>
      <c r="I17" s="466"/>
      <c r="J17" s="587"/>
      <c r="K17" s="588"/>
      <c r="L17" s="588"/>
      <c r="M17" s="588"/>
      <c r="P17" s="145"/>
      <c r="Q17" s="49"/>
      <c r="S17" s="348"/>
      <c r="T17" s="590"/>
      <c r="U17" s="590"/>
      <c r="V17" s="590"/>
      <c r="W17" s="590"/>
      <c r="X17" s="590"/>
      <c r="Y17" s="590"/>
      <c r="Z17" s="590"/>
      <c r="AA17" s="590"/>
      <c r="AB17" s="590"/>
      <c r="AC17" s="590"/>
      <c r="AD17" s="590"/>
    </row>
    <row r="18" spans="1:32" x14ac:dyDescent="0.2">
      <c r="A18" s="351" t="s">
        <v>194</v>
      </c>
      <c r="B18" s="591">
        <v>105</v>
      </c>
      <c r="C18" s="591">
        <v>18.3</v>
      </c>
      <c r="D18" s="591">
        <v>120.3</v>
      </c>
      <c r="E18" s="592">
        <v>197.2</v>
      </c>
      <c r="F18" s="464">
        <f>'[6]Table 8'!K171</f>
        <v>12</v>
      </c>
      <c r="G18" s="464">
        <v>8</v>
      </c>
      <c r="H18" s="464">
        <v>99</v>
      </c>
      <c r="I18" s="464" t="s">
        <v>14</v>
      </c>
      <c r="J18" s="593">
        <v>44.399177142857141</v>
      </c>
      <c r="K18" s="594">
        <v>146.47915399999999</v>
      </c>
      <c r="L18" s="594">
        <v>52.781509399414063</v>
      </c>
      <c r="M18" s="594">
        <v>0</v>
      </c>
      <c r="S18" s="351" t="s">
        <v>194</v>
      </c>
      <c r="T18" s="595" t="s">
        <v>14</v>
      </c>
      <c r="U18" s="595" t="s">
        <v>14</v>
      </c>
      <c r="V18" s="595" t="s">
        <v>14</v>
      </c>
      <c r="W18" s="595" t="s">
        <v>14</v>
      </c>
      <c r="X18" s="595" t="s">
        <v>14</v>
      </c>
      <c r="Y18" s="595" t="s">
        <v>14</v>
      </c>
      <c r="Z18" s="595" t="s">
        <v>14</v>
      </c>
      <c r="AA18" s="595" t="s">
        <v>14</v>
      </c>
      <c r="AB18" s="595" t="s">
        <v>14</v>
      </c>
      <c r="AC18" s="595" t="s">
        <v>14</v>
      </c>
      <c r="AD18" s="595" t="s">
        <v>14</v>
      </c>
    </row>
    <row r="19" spans="1:32" s="8" customFormat="1" ht="6" customHeight="1" x14ac:dyDescent="0.2">
      <c r="A19" s="348"/>
      <c r="B19" s="466"/>
      <c r="C19" s="466"/>
      <c r="D19" s="466"/>
      <c r="E19" s="570"/>
      <c r="F19" s="570"/>
      <c r="G19" s="570"/>
      <c r="H19" s="570"/>
      <c r="I19" s="570"/>
      <c r="J19" s="587"/>
      <c r="K19" s="588"/>
      <c r="L19" s="588"/>
      <c r="M19" s="588"/>
      <c r="P19" s="145"/>
      <c r="Q19" s="49"/>
      <c r="S19" s="348"/>
      <c r="T19" s="466"/>
      <c r="U19" s="466"/>
      <c r="V19" s="466"/>
      <c r="W19" s="466"/>
      <c r="X19" s="466"/>
      <c r="Y19" s="466"/>
      <c r="Z19" s="466"/>
      <c r="AA19" s="466"/>
      <c r="AB19" s="442"/>
      <c r="AC19" s="442"/>
      <c r="AD19" s="442"/>
    </row>
    <row r="20" spans="1:32" ht="15" x14ac:dyDescent="0.25">
      <c r="A20" s="385" t="s">
        <v>58</v>
      </c>
      <c r="B20" s="516" t="s">
        <v>14</v>
      </c>
      <c r="C20" s="581">
        <v>104.8</v>
      </c>
      <c r="D20" s="516">
        <v>137.9</v>
      </c>
      <c r="E20" s="516">
        <v>15.1</v>
      </c>
      <c r="F20" s="516" t="s">
        <v>14</v>
      </c>
      <c r="G20" s="516">
        <v>8</v>
      </c>
      <c r="H20" s="516">
        <v>72</v>
      </c>
      <c r="I20" s="516" t="s">
        <v>14</v>
      </c>
      <c r="J20" s="583" t="s">
        <v>14</v>
      </c>
      <c r="K20" s="584">
        <v>24.600294999999999</v>
      </c>
      <c r="L20" s="584">
        <v>9.3907527923583984</v>
      </c>
      <c r="M20" s="585">
        <v>125.02737045288086</v>
      </c>
      <c r="S20" s="385" t="s">
        <v>58</v>
      </c>
      <c r="T20" s="516" t="s">
        <v>14</v>
      </c>
      <c r="U20" s="589">
        <f>($M20/C20)-1</f>
        <v>0.19300926004657315</v>
      </c>
      <c r="V20" s="589">
        <f t="shared" ref="V20:AD20" si="6">($M20/D20)-1</f>
        <v>-9.3347567419283184E-2</v>
      </c>
      <c r="W20" s="589">
        <f t="shared" si="6"/>
        <v>7.2799583081378056</v>
      </c>
      <c r="X20" s="589" t="s">
        <v>14</v>
      </c>
      <c r="Y20" s="589">
        <f t="shared" si="6"/>
        <v>14.628421306610107</v>
      </c>
      <c r="Z20" s="589">
        <f t="shared" si="6"/>
        <v>0.73649125629001189</v>
      </c>
      <c r="AA20" s="589" t="s">
        <v>14</v>
      </c>
      <c r="AB20" s="589" t="s">
        <v>14</v>
      </c>
      <c r="AC20" s="589">
        <f t="shared" si="6"/>
        <v>4.0823524861340426</v>
      </c>
      <c r="AD20" s="596">
        <f t="shared" si="6"/>
        <v>12.313881561723171</v>
      </c>
    </row>
    <row r="21" spans="1:32" s="8" customFormat="1" ht="6" customHeight="1" x14ac:dyDescent="0.2">
      <c r="A21" s="348"/>
      <c r="B21" s="466"/>
      <c r="C21" s="466"/>
      <c r="D21" s="466"/>
      <c r="E21" s="444"/>
      <c r="F21" s="444"/>
      <c r="G21" s="444"/>
      <c r="H21" s="444"/>
      <c r="I21" s="444"/>
      <c r="J21" s="466"/>
      <c r="K21" s="597"/>
      <c r="L21" s="597"/>
      <c r="M21" s="597"/>
      <c r="P21" s="145"/>
      <c r="Q21" s="49"/>
      <c r="S21" s="348"/>
      <c r="T21" s="466"/>
      <c r="U21" s="466"/>
      <c r="V21" s="466"/>
      <c r="W21" s="466"/>
      <c r="X21" s="466"/>
      <c r="Y21" s="466"/>
      <c r="Z21" s="466"/>
      <c r="AA21" s="466"/>
      <c r="AB21" s="442"/>
      <c r="AC21" s="442"/>
      <c r="AD21" s="442"/>
    </row>
    <row r="22" spans="1:32" x14ac:dyDescent="0.2">
      <c r="A22" s="351" t="s">
        <v>62</v>
      </c>
      <c r="B22" s="598">
        <v>863</v>
      </c>
      <c r="C22" s="598">
        <v>459.9</v>
      </c>
      <c r="D22" s="598">
        <v>802</v>
      </c>
      <c r="E22" s="599">
        <v>1210.4788160000005</v>
      </c>
      <c r="F22" s="599">
        <v>151</v>
      </c>
      <c r="G22" s="599">
        <v>88</v>
      </c>
      <c r="H22" s="599">
        <v>604</v>
      </c>
      <c r="I22" s="599">
        <v>20.72</v>
      </c>
      <c r="J22" s="600">
        <v>276.30972285714284</v>
      </c>
      <c r="K22" s="601">
        <v>1418.8080170000001</v>
      </c>
      <c r="L22" s="601">
        <v>640.46846342086792</v>
      </c>
      <c r="M22" s="601">
        <v>2268.4850616455078</v>
      </c>
      <c r="S22" s="351" t="s">
        <v>62</v>
      </c>
      <c r="T22" s="474">
        <f>($M22/B22)-1</f>
        <v>1.6286037794270078</v>
      </c>
      <c r="U22" s="474">
        <f t="shared" ref="U22:AD22" si="7">($M22/C22)-1</f>
        <v>3.9325615604381561</v>
      </c>
      <c r="V22" s="474">
        <f t="shared" si="7"/>
        <v>1.8285349895829275</v>
      </c>
      <c r="W22" s="474">
        <f t="shared" si="7"/>
        <v>0.87403945584249443</v>
      </c>
      <c r="X22" s="474">
        <f t="shared" si="7"/>
        <v>14.023079878447072</v>
      </c>
      <c r="Y22" s="474">
        <f t="shared" si="7"/>
        <v>24.77823933688077</v>
      </c>
      <c r="Z22" s="474">
        <f t="shared" si="7"/>
        <v>2.7557699696117681</v>
      </c>
      <c r="AA22" s="474">
        <f t="shared" si="7"/>
        <v>108.4828697705361</v>
      </c>
      <c r="AB22" s="474">
        <f t="shared" si="7"/>
        <v>7.2099357134035991</v>
      </c>
      <c r="AC22" s="474">
        <f t="shared" si="7"/>
        <v>0.59886681951664489</v>
      </c>
      <c r="AD22" s="474">
        <f t="shared" si="7"/>
        <v>2.5419153185608598</v>
      </c>
    </row>
    <row r="23" spans="1:32" s="8" customFormat="1" x14ac:dyDescent="0.2">
      <c r="A23" s="339"/>
      <c r="B23" s="466"/>
      <c r="C23" s="466"/>
      <c r="D23" s="466"/>
      <c r="E23" s="466"/>
      <c r="F23" s="466"/>
      <c r="G23" s="466"/>
      <c r="H23" s="466"/>
      <c r="I23" s="466"/>
      <c r="J23" s="466"/>
      <c r="K23" s="597"/>
      <c r="L23" s="597"/>
      <c r="P23" s="145"/>
      <c r="Q23" s="49"/>
      <c r="S23" s="339"/>
      <c r="T23" s="466"/>
      <c r="U23" s="466"/>
      <c r="V23" s="466"/>
      <c r="W23" s="466"/>
      <c r="X23" s="466"/>
      <c r="Y23" s="466"/>
      <c r="Z23" s="466"/>
      <c r="AA23" s="466"/>
      <c r="AB23" s="442"/>
      <c r="AC23" s="442"/>
      <c r="AD23" s="442"/>
    </row>
    <row r="24" spans="1:32" x14ac:dyDescent="0.2">
      <c r="A24" s="412" t="s">
        <v>326</v>
      </c>
      <c r="B24" s="547">
        <v>199</v>
      </c>
      <c r="C24" s="547">
        <v>273</v>
      </c>
      <c r="D24" s="547">
        <v>197</v>
      </c>
      <c r="E24" s="414">
        <v>211.74206533333336</v>
      </c>
      <c r="F24" s="414">
        <f>'[6]Table 3'!G18</f>
        <v>763.39954414430883</v>
      </c>
      <c r="G24" s="414">
        <v>55</v>
      </c>
      <c r="H24" s="414">
        <v>85</v>
      </c>
      <c r="I24" s="414">
        <v>10</v>
      </c>
      <c r="J24" s="547">
        <v>54</v>
      </c>
      <c r="K24" s="548">
        <v>295.48262</v>
      </c>
      <c r="L24" s="548">
        <v>159.86300706863403</v>
      </c>
      <c r="M24" s="548">
        <v>405.13034057617188</v>
      </c>
      <c r="S24" s="412" t="s">
        <v>326</v>
      </c>
      <c r="T24" s="478">
        <f>($M24/B24)-1</f>
        <v>1.035830857166693</v>
      </c>
      <c r="U24" s="478">
        <f t="shared" ref="U24:AD24" si="8">($M24/C24)-1</f>
        <v>0.4839939215244391</v>
      </c>
      <c r="V24" s="478">
        <f t="shared" si="8"/>
        <v>1.0564991907419894</v>
      </c>
      <c r="W24" s="478">
        <f t="shared" si="8"/>
        <v>0.91332005729895238</v>
      </c>
      <c r="X24" s="478">
        <f t="shared" si="8"/>
        <v>-0.46930759432103053</v>
      </c>
      <c r="Y24" s="478">
        <f t="shared" si="8"/>
        <v>6.3660061922940345</v>
      </c>
      <c r="Z24" s="478">
        <f t="shared" si="8"/>
        <v>3.7662393008961397</v>
      </c>
      <c r="AA24" s="478">
        <f t="shared" si="8"/>
        <v>39.51303405761719</v>
      </c>
      <c r="AB24" s="478">
        <f t="shared" si="8"/>
        <v>6.502413714373553</v>
      </c>
      <c r="AC24" s="478">
        <f t="shared" si="8"/>
        <v>0.37108010134799763</v>
      </c>
      <c r="AD24" s="478">
        <f t="shared" si="8"/>
        <v>1.5342344548932272</v>
      </c>
    </row>
    <row r="25" spans="1:32" s="8" customFormat="1" x14ac:dyDescent="0.2">
      <c r="A25" s="602"/>
      <c r="B25" s="603"/>
      <c r="C25" s="604"/>
      <c r="D25" s="604"/>
      <c r="E25" s="605"/>
      <c r="F25" s="605"/>
      <c r="G25" s="605"/>
      <c r="H25" s="605"/>
      <c r="I25" s="605"/>
      <c r="J25" s="604"/>
      <c r="K25" s="606"/>
      <c r="L25" s="606"/>
      <c r="M25" s="606"/>
      <c r="P25" s="145"/>
      <c r="Q25" s="49"/>
      <c r="S25" s="602"/>
      <c r="T25" s="607"/>
      <c r="U25" s="607"/>
      <c r="V25" s="607"/>
      <c r="W25" s="607"/>
      <c r="X25" s="607"/>
      <c r="Y25" s="607"/>
      <c r="Z25" s="607"/>
      <c r="AA25" s="607"/>
      <c r="AB25" s="607"/>
      <c r="AC25" s="607"/>
    </row>
    <row r="26" spans="1:32" s="8" customFormat="1" x14ac:dyDescent="0.2">
      <c r="A26" s="608"/>
      <c r="B26" s="99"/>
      <c r="C26" s="42"/>
      <c r="D26" s="59"/>
      <c r="E26" s="59"/>
      <c r="F26" s="59"/>
      <c r="G26" s="59"/>
      <c r="H26" s="59"/>
      <c r="I26" s="59"/>
      <c r="J26" s="59"/>
      <c r="K26" s="59"/>
      <c r="L26" s="60"/>
      <c r="M26" s="99"/>
      <c r="N26" s="99"/>
      <c r="O26" s="99"/>
      <c r="P26" s="524"/>
      <c r="Q26" s="357"/>
      <c r="R26" s="99"/>
      <c r="S26" s="608"/>
      <c r="T26" s="99"/>
      <c r="U26" s="99"/>
      <c r="V26" s="99"/>
      <c r="W26" s="99"/>
      <c r="X26" s="99"/>
      <c r="Y26" s="99"/>
      <c r="Z26" s="99"/>
    </row>
    <row r="27" spans="1:32" s="8" customFormat="1" x14ac:dyDescent="0.2">
      <c r="A27" s="602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524"/>
      <c r="Q27" s="357"/>
      <c r="R27" s="99"/>
      <c r="S27" s="99"/>
      <c r="T27" s="99"/>
      <c r="U27" s="99"/>
      <c r="V27" s="99"/>
      <c r="W27" s="99"/>
      <c r="X27" s="99"/>
      <c r="Y27" s="99"/>
      <c r="Z27" s="99"/>
    </row>
    <row r="28" spans="1:32" s="8" customFormat="1" ht="15" x14ac:dyDescent="0.2">
      <c r="A28" s="263" t="s">
        <v>559</v>
      </c>
      <c r="B28" s="264"/>
      <c r="C28" s="264"/>
      <c r="D28" s="264"/>
      <c r="E28" s="416"/>
      <c r="F28" s="416"/>
      <c r="G28" s="416"/>
      <c r="H28" s="416"/>
      <c r="I28" s="416"/>
      <c r="J28" s="3"/>
      <c r="K28" s="416"/>
      <c r="L28" s="416"/>
      <c r="N28" s="416"/>
      <c r="O28" s="609"/>
      <c r="P28" s="610"/>
      <c r="Q28" s="417"/>
      <c r="R28" s="416"/>
      <c r="S28" s="263" t="s">
        <v>560</v>
      </c>
      <c r="T28" s="99"/>
      <c r="U28" s="99"/>
      <c r="V28" s="99"/>
      <c r="W28" s="99"/>
      <c r="X28" s="99"/>
      <c r="Y28" s="99"/>
      <c r="Z28" s="99"/>
    </row>
    <row r="29" spans="1:32" x14ac:dyDescent="0.2">
      <c r="A29" s="97"/>
      <c r="B29" s="97"/>
      <c r="C29" s="97"/>
      <c r="D29" s="103"/>
      <c r="E29" s="103"/>
      <c r="F29" s="103"/>
      <c r="G29" s="103"/>
      <c r="H29" s="104"/>
      <c r="I29" s="104"/>
      <c r="J29" s="103"/>
      <c r="K29" s="103"/>
      <c r="L29" s="97"/>
      <c r="M29" s="97"/>
      <c r="N29" s="97"/>
      <c r="O29" s="97"/>
      <c r="P29" s="383"/>
      <c r="Q29" s="334"/>
      <c r="R29" s="97"/>
      <c r="S29" s="99"/>
      <c r="T29" s="99"/>
      <c r="U29" s="99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</row>
    <row r="30" spans="1:32" x14ac:dyDescent="0.2">
      <c r="A30" s="611"/>
      <c r="B30" s="920" t="s">
        <v>336</v>
      </c>
      <c r="C30" s="920"/>
      <c r="D30" s="920"/>
      <c r="E30" s="920"/>
      <c r="F30" s="920"/>
      <c r="G30" s="920"/>
      <c r="H30" s="920"/>
      <c r="I30" s="920"/>
      <c r="J30" s="920"/>
      <c r="K30" s="920"/>
      <c r="L30" s="920"/>
      <c r="M30" s="921"/>
      <c r="S30" s="3"/>
      <c r="T30" s="917" t="s">
        <v>298</v>
      </c>
      <c r="U30" s="917"/>
      <c r="V30" s="917"/>
      <c r="W30" s="917"/>
      <c r="X30" s="917"/>
      <c r="Y30" s="917"/>
      <c r="Z30" s="917"/>
      <c r="AA30" s="917"/>
      <c r="AB30" s="917"/>
      <c r="AC30" s="917"/>
      <c r="AD30" s="917"/>
    </row>
    <row r="31" spans="1:32" ht="3.75" customHeight="1" x14ac:dyDescent="0.2">
      <c r="A31" s="612"/>
      <c r="B31" s="613"/>
      <c r="C31" s="613"/>
      <c r="D31" s="613"/>
      <c r="E31" s="613"/>
      <c r="F31" s="613"/>
      <c r="G31" s="613"/>
      <c r="H31" s="613"/>
      <c r="I31" s="613"/>
      <c r="J31" s="613"/>
      <c r="K31" s="613"/>
      <c r="L31" s="614"/>
      <c r="M31" s="367"/>
      <c r="S31" s="3"/>
      <c r="T31" s="576"/>
      <c r="U31" s="576"/>
      <c r="V31" s="576"/>
      <c r="W31" s="576"/>
      <c r="X31" s="576"/>
      <c r="Y31" s="97"/>
      <c r="Z31" s="97"/>
      <c r="AA31" s="97"/>
      <c r="AB31" s="97"/>
      <c r="AC31" s="97"/>
    </row>
    <row r="32" spans="1:32" x14ac:dyDescent="0.2">
      <c r="A32" s="351" t="s">
        <v>51</v>
      </c>
      <c r="B32" s="369">
        <v>1998</v>
      </c>
      <c r="C32" s="369">
        <v>2000</v>
      </c>
      <c r="D32" s="369">
        <v>2002</v>
      </c>
      <c r="E32" s="369">
        <v>2004</v>
      </c>
      <c r="F32" s="369">
        <v>2006</v>
      </c>
      <c r="G32" s="369">
        <v>2008</v>
      </c>
      <c r="H32" s="369">
        <v>2010</v>
      </c>
      <c r="I32" s="369">
        <v>2012</v>
      </c>
      <c r="J32" s="369">
        <v>2014</v>
      </c>
      <c r="K32" s="369" t="s">
        <v>337</v>
      </c>
      <c r="L32" s="369">
        <v>2018</v>
      </c>
      <c r="M32" s="370" t="s">
        <v>332</v>
      </c>
      <c r="S32" s="351" t="s">
        <v>51</v>
      </c>
      <c r="T32" s="577" t="s">
        <v>303</v>
      </c>
      <c r="U32" s="578" t="s">
        <v>304</v>
      </c>
      <c r="V32" s="578" t="s">
        <v>305</v>
      </c>
      <c r="W32" s="578" t="s">
        <v>306</v>
      </c>
      <c r="X32" s="578" t="s">
        <v>307</v>
      </c>
      <c r="Y32" s="578" t="s">
        <v>308</v>
      </c>
      <c r="Z32" s="578" t="s">
        <v>309</v>
      </c>
      <c r="AA32" s="578" t="s">
        <v>310</v>
      </c>
      <c r="AB32" s="579" t="s">
        <v>311</v>
      </c>
      <c r="AC32" s="579" t="s">
        <v>312</v>
      </c>
      <c r="AD32" s="579" t="s">
        <v>313</v>
      </c>
    </row>
    <row r="33" spans="1:31" ht="6" customHeight="1" x14ac:dyDescent="0.2">
      <c r="A33" s="348"/>
      <c r="B33" s="377"/>
      <c r="C33" s="377"/>
      <c r="D33" s="377"/>
      <c r="E33" s="377"/>
      <c r="F33" s="377"/>
      <c r="G33" s="377"/>
      <c r="H33" s="615"/>
      <c r="I33" s="615"/>
      <c r="J33" s="377"/>
      <c r="K33" s="377"/>
      <c r="L33" s="377"/>
      <c r="M33" s="616"/>
      <c r="S33" s="348"/>
      <c r="T33" s="377"/>
      <c r="U33" s="377"/>
      <c r="V33" s="377"/>
      <c r="W33" s="377"/>
      <c r="X33" s="377"/>
      <c r="Y33" s="383"/>
      <c r="Z33" s="383"/>
      <c r="AA33" s="383"/>
      <c r="AB33" s="384"/>
      <c r="AC33" s="384"/>
      <c r="AD33" s="384"/>
      <c r="AE33" s="8"/>
    </row>
    <row r="34" spans="1:31" ht="15" x14ac:dyDescent="0.25">
      <c r="A34" s="385" t="s">
        <v>52</v>
      </c>
      <c r="B34" s="432">
        <v>0.19900000000000001</v>
      </c>
      <c r="C34" s="432">
        <v>5.3600000000000002E-2</v>
      </c>
      <c r="D34" s="516">
        <v>0.1055</v>
      </c>
      <c r="E34" s="468">
        <v>0.54034492320000005</v>
      </c>
      <c r="F34" s="468">
        <f>'[6]Table 9'!K68/1000</f>
        <v>8.9999999999999993E-3</v>
      </c>
      <c r="G34" s="468">
        <v>6.0000000000000001E-3</v>
      </c>
      <c r="H34" s="468">
        <v>0.18</v>
      </c>
      <c r="I34" s="468" t="s">
        <v>14</v>
      </c>
      <c r="J34" s="468">
        <v>2.4925698047999999E-2</v>
      </c>
      <c r="K34" s="468">
        <v>0.2372732691874172</v>
      </c>
      <c r="L34" s="468">
        <v>0.14699999999999999</v>
      </c>
      <c r="M34" s="617">
        <v>0.10583695316314698</v>
      </c>
      <c r="S34" s="385" t="s">
        <v>52</v>
      </c>
      <c r="T34" s="436">
        <f>($M34/B34)-1</f>
        <v>-0.46815601425554287</v>
      </c>
      <c r="U34" s="436">
        <f t="shared" ref="U34:AD34" si="9">($M34/C34)-1</f>
        <v>0.97457002170050333</v>
      </c>
      <c r="V34" s="436">
        <f t="shared" si="9"/>
        <v>3.1938688449950625E-3</v>
      </c>
      <c r="W34" s="436">
        <f t="shared" si="9"/>
        <v>-0.80413075311901627</v>
      </c>
      <c r="X34" s="436">
        <f t="shared" si="9"/>
        <v>10.759661462571888</v>
      </c>
      <c r="Y34" s="436">
        <f t="shared" si="9"/>
        <v>16.63949219385783</v>
      </c>
      <c r="Z34" s="436">
        <f t="shared" si="9"/>
        <v>-0.41201692687140568</v>
      </c>
      <c r="AA34" s="436" t="s">
        <v>14</v>
      </c>
      <c r="AB34" s="436">
        <f t="shared" si="9"/>
        <v>3.2460978609038067</v>
      </c>
      <c r="AC34" s="436">
        <f t="shared" si="9"/>
        <v>-0.55394489431698868</v>
      </c>
      <c r="AD34" s="453">
        <f t="shared" si="9"/>
        <v>-0.28002072678131307</v>
      </c>
    </row>
    <row r="35" spans="1:31" s="8" customFormat="1" ht="6" customHeight="1" x14ac:dyDescent="0.2">
      <c r="A35" s="348"/>
      <c r="B35" s="570"/>
      <c r="C35" s="570"/>
      <c r="D35" s="466"/>
      <c r="E35" s="570"/>
      <c r="F35" s="570"/>
      <c r="G35" s="570"/>
      <c r="H35" s="570"/>
      <c r="I35" s="570"/>
      <c r="J35" s="618"/>
      <c r="K35" s="618"/>
      <c r="L35" s="618"/>
      <c r="M35" s="619"/>
      <c r="P35" s="145"/>
      <c r="Q35" s="49"/>
      <c r="S35" s="348"/>
      <c r="T35" s="466"/>
      <c r="U35" s="466"/>
      <c r="V35" s="466"/>
      <c r="W35" s="466"/>
      <c r="X35" s="466"/>
      <c r="Y35" s="466"/>
      <c r="Z35" s="466"/>
      <c r="AA35" s="466"/>
      <c r="AB35" s="620"/>
      <c r="AC35" s="620"/>
      <c r="AD35" s="620"/>
    </row>
    <row r="36" spans="1:31" ht="15" x14ac:dyDescent="0.25">
      <c r="A36" s="385" t="s">
        <v>53</v>
      </c>
      <c r="B36" s="432">
        <v>0.40899999999999997</v>
      </c>
      <c r="C36" s="432">
        <v>0.19650000000000001</v>
      </c>
      <c r="D36" s="516">
        <v>0.2545</v>
      </c>
      <c r="E36" s="621">
        <v>0.19653426746675501</v>
      </c>
      <c r="F36" s="621">
        <f>'[6]Table 9'!K155/1000</f>
        <v>9.8000000000000004E-2</v>
      </c>
      <c r="G36" s="621">
        <v>6.2E-2</v>
      </c>
      <c r="H36" s="621">
        <v>0.13200000000000001</v>
      </c>
      <c r="I36" s="621">
        <v>1.8030000000000001E-2</v>
      </c>
      <c r="J36" s="468">
        <v>7.8027363656228602E-2</v>
      </c>
      <c r="K36" s="468">
        <v>0.57151334597343018</v>
      </c>
      <c r="L36" s="468">
        <v>0.29499999999999998</v>
      </c>
      <c r="M36" s="617">
        <v>1.3172735316753388</v>
      </c>
      <c r="S36" s="385" t="s">
        <v>53</v>
      </c>
      <c r="T36" s="436">
        <f>($M36/B36)-1</f>
        <v>2.2207176813577969</v>
      </c>
      <c r="U36" s="436">
        <f t="shared" ref="U36:AD36" si="10">($M36/C36)-1</f>
        <v>5.7036820950398921</v>
      </c>
      <c r="V36" s="436">
        <f t="shared" si="10"/>
        <v>4.1759274329089928</v>
      </c>
      <c r="W36" s="436">
        <f t="shared" si="10"/>
        <v>5.7025132494930624</v>
      </c>
      <c r="X36" s="436">
        <f t="shared" si="10"/>
        <v>12.441566649748355</v>
      </c>
      <c r="Y36" s="436">
        <f t="shared" si="10"/>
        <v>20.246347285086109</v>
      </c>
      <c r="Z36" s="436">
        <f t="shared" si="10"/>
        <v>8.9793449369343836</v>
      </c>
      <c r="AA36" s="436">
        <f t="shared" si="10"/>
        <v>72.060096044111958</v>
      </c>
      <c r="AB36" s="436">
        <f t="shared" si="10"/>
        <v>15.882199653431279</v>
      </c>
      <c r="AC36" s="436">
        <f t="shared" si="10"/>
        <v>1.304886737914567</v>
      </c>
      <c r="AD36" s="453">
        <f t="shared" si="10"/>
        <v>3.4653340056791144</v>
      </c>
    </row>
    <row r="37" spans="1:31" s="8" customFormat="1" ht="6" customHeight="1" x14ac:dyDescent="0.2">
      <c r="A37" s="348"/>
      <c r="B37" s="570"/>
      <c r="C37" s="570"/>
      <c r="D37" s="466"/>
      <c r="E37" s="570"/>
      <c r="F37" s="570"/>
      <c r="G37" s="570"/>
      <c r="H37" s="570"/>
      <c r="I37" s="570"/>
      <c r="J37" s="618"/>
      <c r="K37" s="618"/>
      <c r="L37" s="618"/>
      <c r="M37" s="619"/>
      <c r="P37" s="145"/>
      <c r="Q37" s="49"/>
      <c r="S37" s="348"/>
      <c r="T37" s="466"/>
      <c r="U37" s="466"/>
      <c r="V37" s="466"/>
      <c r="W37" s="466"/>
      <c r="X37" s="466"/>
      <c r="Y37" s="466"/>
      <c r="Z37" s="466"/>
      <c r="AA37" s="466"/>
      <c r="AB37" s="620"/>
      <c r="AC37" s="620"/>
      <c r="AD37" s="620"/>
    </row>
    <row r="38" spans="1:31" ht="15" x14ac:dyDescent="0.25">
      <c r="A38" s="385" t="s">
        <v>54</v>
      </c>
      <c r="B38" s="570"/>
      <c r="C38" s="570"/>
      <c r="D38" s="466"/>
      <c r="E38" s="570"/>
      <c r="F38" s="570"/>
      <c r="G38" s="570"/>
      <c r="H38" s="570"/>
      <c r="I38" s="570"/>
      <c r="J38" s="618"/>
      <c r="K38" s="618"/>
      <c r="L38" s="618"/>
      <c r="M38" s="619"/>
      <c r="S38" s="385" t="s">
        <v>54</v>
      </c>
      <c r="T38" s="466"/>
      <c r="U38" s="466"/>
      <c r="V38" s="466"/>
      <c r="W38" s="466"/>
      <c r="X38" s="466"/>
      <c r="Y38" s="466"/>
      <c r="Z38" s="466"/>
      <c r="AA38" s="466"/>
      <c r="AB38" s="620"/>
      <c r="AC38" s="620"/>
      <c r="AD38" s="620"/>
    </row>
    <row r="39" spans="1:31" s="8" customFormat="1" ht="3.75" customHeight="1" x14ac:dyDescent="0.2">
      <c r="A39" s="348"/>
      <c r="B39" s="570"/>
      <c r="C39" s="570"/>
      <c r="D39" s="466"/>
      <c r="E39" s="570"/>
      <c r="F39" s="570"/>
      <c r="G39" s="570"/>
      <c r="H39" s="570"/>
      <c r="I39" s="570"/>
      <c r="J39" s="618"/>
      <c r="K39" s="618"/>
      <c r="L39" s="618"/>
      <c r="M39" s="619"/>
      <c r="P39" s="145"/>
      <c r="Q39" s="49"/>
      <c r="S39" s="348"/>
      <c r="T39" s="466"/>
      <c r="U39" s="466"/>
      <c r="V39" s="466"/>
      <c r="W39" s="466"/>
      <c r="X39" s="466"/>
      <c r="Y39" s="466"/>
      <c r="Z39" s="466"/>
      <c r="AA39" s="466"/>
      <c r="AB39" s="620"/>
      <c r="AC39" s="620"/>
      <c r="AD39" s="620"/>
    </row>
    <row r="40" spans="1:31" x14ac:dyDescent="0.2">
      <c r="A40" s="400" t="s">
        <v>316</v>
      </c>
      <c r="B40" s="622">
        <v>3.0000000000000001E-3</v>
      </c>
      <c r="C40" s="622">
        <v>5.0000000000000001E-3</v>
      </c>
      <c r="D40" s="449">
        <v>3.0000000000000001E-3</v>
      </c>
      <c r="E40" s="449" t="s">
        <v>14</v>
      </c>
      <c r="F40" s="449" t="s">
        <v>14</v>
      </c>
      <c r="G40" s="449" t="s">
        <v>14</v>
      </c>
      <c r="H40" s="449" t="s">
        <v>14</v>
      </c>
      <c r="I40" s="449" t="s">
        <v>14</v>
      </c>
      <c r="J40" s="468" t="s">
        <v>14</v>
      </c>
      <c r="K40" s="468" t="s">
        <v>14</v>
      </c>
      <c r="L40" s="468" t="s">
        <v>14</v>
      </c>
      <c r="M40" s="617">
        <v>0</v>
      </c>
      <c r="S40" s="400" t="s">
        <v>316</v>
      </c>
      <c r="T40" s="436">
        <f t="shared" ref="T40:X43" si="11">($M40/B40)-1</f>
        <v>-1</v>
      </c>
      <c r="U40" s="436">
        <f t="shared" si="11"/>
        <v>-1</v>
      </c>
      <c r="V40" s="436">
        <f t="shared" si="11"/>
        <v>-1</v>
      </c>
      <c r="W40" s="436" t="s">
        <v>14</v>
      </c>
      <c r="X40" s="436" t="s">
        <v>14</v>
      </c>
      <c r="Y40" s="436" t="s">
        <v>14</v>
      </c>
      <c r="Z40" s="436" t="s">
        <v>14</v>
      </c>
      <c r="AA40" s="436" t="s">
        <v>14</v>
      </c>
      <c r="AB40" s="436" t="s">
        <v>14</v>
      </c>
      <c r="AC40" s="436" t="s">
        <v>14</v>
      </c>
      <c r="AD40" s="453" t="s">
        <v>14</v>
      </c>
    </row>
    <row r="41" spans="1:31" x14ac:dyDescent="0.2">
      <c r="A41" s="400" t="s">
        <v>317</v>
      </c>
      <c r="B41" s="455" t="s">
        <v>14</v>
      </c>
      <c r="C41" s="455" t="s">
        <v>14</v>
      </c>
      <c r="D41" s="449" t="s">
        <v>14</v>
      </c>
      <c r="E41" s="449" t="s">
        <v>14</v>
      </c>
      <c r="F41" s="449" t="s">
        <v>14</v>
      </c>
      <c r="G41" s="449" t="s">
        <v>14</v>
      </c>
      <c r="H41" s="449" t="s">
        <v>14</v>
      </c>
      <c r="I41" s="449" t="s">
        <v>14</v>
      </c>
      <c r="J41" s="468" t="s">
        <v>14</v>
      </c>
      <c r="K41" s="468" t="s">
        <v>14</v>
      </c>
      <c r="L41" s="468" t="s">
        <v>14</v>
      </c>
      <c r="M41" s="617">
        <v>0</v>
      </c>
      <c r="S41" s="400" t="s">
        <v>317</v>
      </c>
      <c r="T41" s="436" t="s">
        <v>14</v>
      </c>
      <c r="U41" s="436" t="s">
        <v>14</v>
      </c>
      <c r="V41" s="436" t="s">
        <v>14</v>
      </c>
      <c r="W41" s="436" t="s">
        <v>14</v>
      </c>
      <c r="X41" s="436" t="s">
        <v>14</v>
      </c>
      <c r="Y41" s="436" t="s">
        <v>14</v>
      </c>
      <c r="Z41" s="436" t="s">
        <v>14</v>
      </c>
      <c r="AA41" s="436" t="s">
        <v>14</v>
      </c>
      <c r="AB41" s="436" t="s">
        <v>14</v>
      </c>
      <c r="AC41" s="436" t="s">
        <v>14</v>
      </c>
      <c r="AD41" s="453" t="s">
        <v>14</v>
      </c>
    </row>
    <row r="42" spans="1:31" x14ac:dyDescent="0.2">
      <c r="A42" s="400" t="s">
        <v>318</v>
      </c>
      <c r="B42" s="622">
        <v>2E-3</v>
      </c>
      <c r="C42" s="455" t="s">
        <v>14</v>
      </c>
      <c r="D42" s="449" t="s">
        <v>14</v>
      </c>
      <c r="E42" s="449" t="s">
        <v>14</v>
      </c>
      <c r="F42" s="449" t="s">
        <v>14</v>
      </c>
      <c r="G42" s="449" t="s">
        <v>14</v>
      </c>
      <c r="H42" s="449" t="s">
        <v>14</v>
      </c>
      <c r="I42" s="449" t="s">
        <v>14</v>
      </c>
      <c r="J42" s="468" t="s">
        <v>14</v>
      </c>
      <c r="K42" s="468" t="s">
        <v>14</v>
      </c>
      <c r="L42" s="468" t="s">
        <v>14</v>
      </c>
      <c r="M42" s="617">
        <v>0</v>
      </c>
      <c r="S42" s="400" t="s">
        <v>318</v>
      </c>
      <c r="T42" s="436">
        <f t="shared" si="11"/>
        <v>-1</v>
      </c>
      <c r="U42" s="436" t="s">
        <v>14</v>
      </c>
      <c r="V42" s="436" t="s">
        <v>14</v>
      </c>
      <c r="W42" s="436" t="s">
        <v>14</v>
      </c>
      <c r="X42" s="436" t="s">
        <v>14</v>
      </c>
      <c r="Y42" s="436" t="s">
        <v>14</v>
      </c>
      <c r="Z42" s="436" t="s">
        <v>14</v>
      </c>
      <c r="AA42" s="436" t="s">
        <v>14</v>
      </c>
      <c r="AB42" s="436" t="s">
        <v>14</v>
      </c>
      <c r="AC42" s="436" t="s">
        <v>14</v>
      </c>
      <c r="AD42" s="453" t="s">
        <v>14</v>
      </c>
    </row>
    <row r="43" spans="1:31" x14ac:dyDescent="0.2">
      <c r="A43" s="400" t="s">
        <v>319</v>
      </c>
      <c r="B43" s="622">
        <v>1E-3</v>
      </c>
      <c r="C43" s="455" t="s">
        <v>14</v>
      </c>
      <c r="D43" s="623">
        <v>2.0000000000000001E-4</v>
      </c>
      <c r="E43" s="624">
        <v>1E-3</v>
      </c>
      <c r="F43" s="559">
        <f>0.1/1000</f>
        <v>1E-4</v>
      </c>
      <c r="G43" s="559" t="s">
        <v>338</v>
      </c>
      <c r="H43" s="559" t="s">
        <v>338</v>
      </c>
      <c r="I43" s="559" t="s">
        <v>14</v>
      </c>
      <c r="J43" s="625">
        <v>3.3E-4</v>
      </c>
      <c r="K43" s="625">
        <v>8.4599999999999996E-4</v>
      </c>
      <c r="L43" s="625">
        <v>2.0000000000000001E-4</v>
      </c>
      <c r="M43" s="626">
        <v>0</v>
      </c>
      <c r="S43" s="400" t="s">
        <v>319</v>
      </c>
      <c r="T43" s="436">
        <f>($M43/B43)-1</f>
        <v>-1</v>
      </c>
      <c r="U43" s="436" t="s">
        <v>14</v>
      </c>
      <c r="V43" s="436">
        <f t="shared" si="11"/>
        <v>-1</v>
      </c>
      <c r="W43" s="436">
        <f t="shared" si="11"/>
        <v>-1</v>
      </c>
      <c r="X43" s="436">
        <f t="shared" si="11"/>
        <v>-1</v>
      </c>
      <c r="Y43" s="436" t="s">
        <v>14</v>
      </c>
      <c r="Z43" s="436" t="s">
        <v>14</v>
      </c>
      <c r="AA43" s="436" t="s">
        <v>14</v>
      </c>
      <c r="AB43" s="436">
        <f t="shared" ref="AB43:AD43" si="12">($M43/J43)-1</f>
        <v>-1</v>
      </c>
      <c r="AC43" s="436">
        <f t="shared" si="12"/>
        <v>-1</v>
      </c>
      <c r="AD43" s="453">
        <f t="shared" si="12"/>
        <v>-1</v>
      </c>
    </row>
    <row r="44" spans="1:31" s="8" customFormat="1" ht="3.75" customHeight="1" x14ac:dyDescent="0.2">
      <c r="A44" s="348"/>
      <c r="B44" s="570"/>
      <c r="C44" s="570"/>
      <c r="D44" s="466"/>
      <c r="E44" s="570"/>
      <c r="F44" s="570"/>
      <c r="G44" s="570"/>
      <c r="H44" s="570"/>
      <c r="I44" s="570"/>
      <c r="J44" s="618"/>
      <c r="K44" s="618"/>
      <c r="L44" s="618"/>
      <c r="M44" s="619"/>
      <c r="P44" s="145"/>
      <c r="Q44" s="49"/>
      <c r="S44" s="348"/>
      <c r="T44" s="442"/>
      <c r="U44" s="442"/>
      <c r="V44" s="442"/>
      <c r="W44" s="442"/>
      <c r="X44" s="442"/>
      <c r="Y44" s="442"/>
      <c r="Z44" s="442"/>
      <c r="AA44" s="442"/>
      <c r="AB44" s="627"/>
      <c r="AC44" s="627"/>
      <c r="AD44" s="627"/>
    </row>
    <row r="45" spans="1:31" x14ac:dyDescent="0.2">
      <c r="A45" s="351" t="s">
        <v>194</v>
      </c>
      <c r="B45" s="628">
        <v>6.0000000000000001E-3</v>
      </c>
      <c r="C45" s="628">
        <v>5.0000000000000001E-3</v>
      </c>
      <c r="D45" s="591">
        <v>3.2000000000000002E-3</v>
      </c>
      <c r="E45" s="565">
        <v>1E-3</v>
      </c>
      <c r="F45" s="566">
        <f>0.1/1000</f>
        <v>1E-4</v>
      </c>
      <c r="G45" s="566" t="s">
        <v>338</v>
      </c>
      <c r="H45" s="566" t="s">
        <v>338</v>
      </c>
      <c r="I45" s="566" t="s">
        <v>14</v>
      </c>
      <c r="J45" s="567">
        <v>3.3E-4</v>
      </c>
      <c r="K45" s="567">
        <v>1E-3</v>
      </c>
      <c r="L45" s="567">
        <v>1E-4</v>
      </c>
      <c r="M45" s="629">
        <v>0</v>
      </c>
      <c r="S45" s="351" t="s">
        <v>194</v>
      </c>
      <c r="T45" s="436">
        <f t="shared" ref="T45:X45" si="13">($M45/B45)-1</f>
        <v>-1</v>
      </c>
      <c r="U45" s="436">
        <f t="shared" si="13"/>
        <v>-1</v>
      </c>
      <c r="V45" s="436">
        <f t="shared" si="13"/>
        <v>-1</v>
      </c>
      <c r="W45" s="436">
        <f t="shared" si="13"/>
        <v>-1</v>
      </c>
      <c r="X45" s="436">
        <f t="shared" si="13"/>
        <v>-1</v>
      </c>
      <c r="Y45" s="436" t="s">
        <v>14</v>
      </c>
      <c r="Z45" s="436" t="s">
        <v>14</v>
      </c>
      <c r="AA45" s="436" t="s">
        <v>14</v>
      </c>
      <c r="AB45" s="436">
        <f t="shared" ref="AB45:AD45" si="14">($M45/J45)-1</f>
        <v>-1</v>
      </c>
      <c r="AC45" s="436">
        <f t="shared" si="14"/>
        <v>-1</v>
      </c>
      <c r="AD45" s="453">
        <f t="shared" si="14"/>
        <v>-1</v>
      </c>
    </row>
    <row r="46" spans="1:31" s="8" customFormat="1" ht="6" customHeight="1" x14ac:dyDescent="0.2">
      <c r="A46" s="348"/>
      <c r="B46" s="570"/>
      <c r="C46" s="570"/>
      <c r="D46" s="466"/>
      <c r="E46" s="570"/>
      <c r="F46" s="570"/>
      <c r="G46" s="570"/>
      <c r="H46" s="570"/>
      <c r="I46" s="570"/>
      <c r="J46" s="618"/>
      <c r="K46" s="618"/>
      <c r="L46" s="618"/>
      <c r="M46" s="619"/>
      <c r="P46" s="145"/>
      <c r="Q46" s="49"/>
      <c r="S46" s="348"/>
      <c r="T46" s="466"/>
      <c r="U46" s="466"/>
      <c r="V46" s="466"/>
      <c r="W46" s="466"/>
      <c r="X46" s="466"/>
      <c r="Y46" s="466"/>
      <c r="Z46" s="466"/>
      <c r="AA46" s="466"/>
      <c r="AB46" s="630"/>
      <c r="AC46" s="630"/>
      <c r="AD46" s="630"/>
    </row>
    <row r="47" spans="1:31" ht="15" x14ac:dyDescent="0.25">
      <c r="A47" s="385" t="s">
        <v>58</v>
      </c>
      <c r="B47" s="468" t="s">
        <v>14</v>
      </c>
      <c r="C47" s="468">
        <v>0.112</v>
      </c>
      <c r="D47" s="516">
        <v>1.4999999999999999E-2</v>
      </c>
      <c r="E47" s="621">
        <v>2.2779904000001299E-3</v>
      </c>
      <c r="F47" s="621" t="str">
        <f>'[6]Table 9'!K230</f>
        <v>.</v>
      </c>
      <c r="G47" s="621">
        <v>5.0000000000000001E-3</v>
      </c>
      <c r="H47" s="621">
        <v>1.7999999999999999E-2</v>
      </c>
      <c r="I47" s="621" t="s">
        <v>14</v>
      </c>
      <c r="J47" s="468" t="s">
        <v>14</v>
      </c>
      <c r="K47" s="468">
        <v>6.0000000000000001E-3</v>
      </c>
      <c r="L47" s="468">
        <v>1E-3</v>
      </c>
      <c r="M47" s="617">
        <v>0</v>
      </c>
      <c r="S47" s="385" t="s">
        <v>58</v>
      </c>
      <c r="T47" s="436" t="s">
        <v>14</v>
      </c>
      <c r="U47" s="436">
        <f>($M47/C47)-1</f>
        <v>-1</v>
      </c>
      <c r="V47" s="436">
        <f t="shared" ref="V47:AD47" si="15">($M47/D47)-1</f>
        <v>-1</v>
      </c>
      <c r="W47" s="436">
        <f t="shared" si="15"/>
        <v>-1</v>
      </c>
      <c r="X47" s="436" t="s">
        <v>14</v>
      </c>
      <c r="Y47" s="436">
        <f t="shared" si="15"/>
        <v>-1</v>
      </c>
      <c r="Z47" s="436">
        <f t="shared" si="15"/>
        <v>-1</v>
      </c>
      <c r="AA47" s="436" t="s">
        <v>14</v>
      </c>
      <c r="AB47" s="436" t="s">
        <v>14</v>
      </c>
      <c r="AC47" s="436">
        <f t="shared" si="15"/>
        <v>-1</v>
      </c>
      <c r="AD47" s="453">
        <f t="shared" si="15"/>
        <v>-1</v>
      </c>
    </row>
    <row r="48" spans="1:31" s="8" customFormat="1" ht="6" customHeight="1" x14ac:dyDescent="0.2">
      <c r="A48" s="348"/>
      <c r="B48" s="570"/>
      <c r="C48" s="570"/>
      <c r="D48" s="466"/>
      <c r="E48" s="570"/>
      <c r="F48" s="570"/>
      <c r="G48" s="570"/>
      <c r="H48" s="570"/>
      <c r="I48" s="570"/>
      <c r="J48" s="618"/>
      <c r="K48" s="618"/>
      <c r="L48" s="618"/>
      <c r="M48" s="619"/>
      <c r="P48" s="145"/>
      <c r="Q48" s="49"/>
      <c r="S48" s="348"/>
      <c r="T48" s="466"/>
      <c r="U48" s="466"/>
      <c r="V48" s="466"/>
      <c r="W48" s="466"/>
      <c r="X48" s="466"/>
      <c r="Y48" s="466"/>
      <c r="Z48" s="466"/>
      <c r="AA48" s="466"/>
      <c r="AB48" s="627"/>
      <c r="AC48" s="627"/>
      <c r="AD48" s="627"/>
    </row>
    <row r="49" spans="1:34" x14ac:dyDescent="0.2">
      <c r="A49" s="351" t="s">
        <v>62</v>
      </c>
      <c r="B49" s="631">
        <v>0.61399999999999999</v>
      </c>
      <c r="C49" s="631">
        <v>0.36699999999999999</v>
      </c>
      <c r="D49" s="598">
        <v>0.37819999999999998</v>
      </c>
      <c r="E49" s="632">
        <v>0.74014223963342196</v>
      </c>
      <c r="F49" s="632">
        <f>F34+F36+F45</f>
        <v>0.1071</v>
      </c>
      <c r="G49" s="632">
        <v>7.2999999999999995E-2</v>
      </c>
      <c r="H49" s="632">
        <v>0.33400000000000002</v>
      </c>
      <c r="I49" s="632">
        <v>1.8030000000000001E-2</v>
      </c>
      <c r="J49" s="631">
        <v>0.103281615615086</v>
      </c>
      <c r="K49" s="631">
        <v>0.81602250238262419</v>
      </c>
      <c r="L49" s="631">
        <v>0.443</v>
      </c>
      <c r="M49" s="633">
        <v>1.4231104848384857</v>
      </c>
      <c r="S49" s="351" t="s">
        <v>62</v>
      </c>
      <c r="T49" s="474">
        <f>($M49/B49)-1</f>
        <v>1.3177695192809211</v>
      </c>
      <c r="U49" s="474">
        <f t="shared" ref="U49:AD49" si="16">($M49/C49)-1</f>
        <v>2.8776852447915142</v>
      </c>
      <c r="V49" s="474">
        <f t="shared" si="16"/>
        <v>2.7628516256966837</v>
      </c>
      <c r="W49" s="474">
        <f t="shared" si="16"/>
        <v>0.92275269351378264</v>
      </c>
      <c r="X49" s="474">
        <f t="shared" si="16"/>
        <v>12.287679596997998</v>
      </c>
      <c r="Y49" s="474">
        <f t="shared" si="16"/>
        <v>18.494664175869669</v>
      </c>
      <c r="Z49" s="474">
        <f t="shared" si="16"/>
        <v>3.260809834845765</v>
      </c>
      <c r="AA49" s="474">
        <f t="shared" si="16"/>
        <v>77.93014336319942</v>
      </c>
      <c r="AB49" s="474">
        <f t="shared" si="16"/>
        <v>12.778933224110183</v>
      </c>
      <c r="AC49" s="474">
        <f t="shared" si="16"/>
        <v>0.74395985488547778</v>
      </c>
      <c r="AD49" s="474">
        <f t="shared" si="16"/>
        <v>2.2124390176940985</v>
      </c>
    </row>
    <row r="50" spans="1:34" s="8" customFormat="1" x14ac:dyDescent="0.2">
      <c r="A50" s="339"/>
      <c r="B50" s="570"/>
      <c r="C50" s="570"/>
      <c r="D50" s="466"/>
      <c r="E50" s="466"/>
      <c r="F50" s="466"/>
      <c r="G50" s="466"/>
      <c r="H50" s="466"/>
      <c r="I50" s="466"/>
      <c r="J50" s="466"/>
      <c r="K50" s="466"/>
      <c r="L50" s="466"/>
      <c r="M50" s="597"/>
      <c r="P50" s="145"/>
      <c r="Q50" s="49"/>
      <c r="S50" s="339"/>
      <c r="T50" s="466"/>
      <c r="U50" s="466"/>
      <c r="V50" s="466"/>
      <c r="W50" s="466"/>
      <c r="X50" s="466"/>
      <c r="Y50" s="466"/>
      <c r="Z50" s="466"/>
      <c r="AA50" s="466"/>
      <c r="AB50" s="634"/>
      <c r="AC50" s="634"/>
      <c r="AD50" s="634"/>
    </row>
    <row r="51" spans="1:34" x14ac:dyDescent="0.2">
      <c r="A51" s="412" t="s">
        <v>326</v>
      </c>
      <c r="B51" s="635">
        <v>199</v>
      </c>
      <c r="C51" s="635">
        <v>273</v>
      </c>
      <c r="D51" s="547">
        <v>197</v>
      </c>
      <c r="E51" s="414">
        <v>211.74206533333336</v>
      </c>
      <c r="F51" s="414">
        <f>'[6]Table 3'!G16</f>
        <v>82.868882625850347</v>
      </c>
      <c r="G51" s="414">
        <v>55</v>
      </c>
      <c r="H51" s="414">
        <v>85</v>
      </c>
      <c r="I51" s="414">
        <v>10</v>
      </c>
      <c r="J51" s="547">
        <v>54</v>
      </c>
      <c r="K51" s="414">
        <v>295.48262</v>
      </c>
      <c r="L51" s="414">
        <v>160</v>
      </c>
      <c r="M51" s="548">
        <v>405.13034057617188</v>
      </c>
      <c r="S51" s="636" t="s">
        <v>326</v>
      </c>
      <c r="T51" s="465">
        <f>($M51/B51)-1</f>
        <v>1.035830857166693</v>
      </c>
      <c r="U51" s="465">
        <f t="shared" ref="U51:AD51" si="17">($M51/C51)-1</f>
        <v>0.4839939215244391</v>
      </c>
      <c r="V51" s="465">
        <f t="shared" si="17"/>
        <v>1.0564991907419894</v>
      </c>
      <c r="W51" s="465">
        <f t="shared" si="17"/>
        <v>0.91332005729895238</v>
      </c>
      <c r="X51" s="465">
        <f t="shared" si="17"/>
        <v>3.888811430043277</v>
      </c>
      <c r="Y51" s="465">
        <f t="shared" si="17"/>
        <v>6.3660061922940345</v>
      </c>
      <c r="Z51" s="465">
        <f t="shared" si="17"/>
        <v>3.7662393008961397</v>
      </c>
      <c r="AA51" s="465">
        <f t="shared" si="17"/>
        <v>39.51303405761719</v>
      </c>
      <c r="AB51" s="465">
        <f t="shared" si="17"/>
        <v>6.502413714373553</v>
      </c>
      <c r="AC51" s="465">
        <f t="shared" si="17"/>
        <v>0.37108010134799763</v>
      </c>
      <c r="AD51" s="465">
        <f t="shared" si="17"/>
        <v>1.5320646286010744</v>
      </c>
    </row>
    <row r="52" spans="1:34" x14ac:dyDescent="0.2">
      <c r="A52" s="97"/>
      <c r="B52" s="97"/>
      <c r="C52" s="97"/>
      <c r="D52" s="97"/>
      <c r="E52" s="97"/>
      <c r="F52" s="97"/>
      <c r="G52" s="97"/>
      <c r="H52" s="99"/>
      <c r="I52" s="99"/>
      <c r="J52" s="97"/>
      <c r="K52" s="97"/>
      <c r="L52" s="97"/>
      <c r="M52" s="97"/>
      <c r="N52" s="97"/>
      <c r="O52" s="97"/>
      <c r="P52" s="383"/>
      <c r="Q52" s="334"/>
      <c r="R52" s="97"/>
      <c r="S52" s="99"/>
      <c r="T52" s="99"/>
      <c r="U52" s="99"/>
      <c r="V52" s="97"/>
      <c r="W52" s="97"/>
      <c r="X52" s="97"/>
      <c r="Y52" s="97"/>
      <c r="Z52" s="97"/>
      <c r="AA52" s="334"/>
      <c r="AB52" s="97"/>
      <c r="AC52" s="97"/>
      <c r="AD52" s="97"/>
      <c r="AE52" s="97"/>
      <c r="AF52" s="97"/>
    </row>
    <row r="53" spans="1:34" x14ac:dyDescent="0.2">
      <c r="A53" s="608"/>
      <c r="B53" s="97"/>
      <c r="C53" s="637"/>
      <c r="D53" s="63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383"/>
      <c r="Q53" s="334"/>
      <c r="R53" s="97"/>
      <c r="S53" s="608"/>
      <c r="T53" s="99"/>
      <c r="U53" s="99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</row>
    <row r="54" spans="1:34" x14ac:dyDescent="0.2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383"/>
      <c r="Q54" s="334"/>
      <c r="R54" s="97"/>
      <c r="S54" s="99"/>
      <c r="T54" s="638"/>
      <c r="U54" s="638"/>
      <c r="V54" s="638"/>
      <c r="W54" s="638"/>
      <c r="X54" s="638"/>
      <c r="Y54" s="638"/>
      <c r="Z54" s="638"/>
      <c r="AA54" s="638"/>
      <c r="AB54" s="97"/>
      <c r="AC54" s="97"/>
      <c r="AD54" s="97"/>
      <c r="AE54" s="97"/>
      <c r="AF54" s="97"/>
      <c r="AG54" s="97"/>
    </row>
    <row r="55" spans="1:34" s="8" customFormat="1" ht="15" x14ac:dyDescent="0.2">
      <c r="A55" s="484" t="s">
        <v>339</v>
      </c>
      <c r="B55" s="264"/>
      <c r="C55" s="264"/>
      <c r="D55" s="264"/>
      <c r="E55" s="264"/>
      <c r="F55" s="354"/>
      <c r="G55" s="354"/>
      <c r="H55" s="354"/>
      <c r="I55" s="354"/>
      <c r="J55" s="99"/>
      <c r="K55" s="99"/>
      <c r="L55" s="99"/>
      <c r="M55" s="99"/>
      <c r="N55" s="99"/>
      <c r="O55" s="99"/>
      <c r="P55" s="639"/>
      <c r="Q55" s="357"/>
      <c r="R55" s="99"/>
      <c r="S55" s="484" t="s">
        <v>340</v>
      </c>
      <c r="T55" s="269"/>
      <c r="U55" s="129"/>
      <c r="V55" s="129"/>
      <c r="W55" s="129"/>
      <c r="X55" s="129"/>
      <c r="Y55" s="129"/>
      <c r="Z55" s="129"/>
      <c r="AA55" s="129"/>
      <c r="AB55" s="99"/>
      <c r="AC55" s="99"/>
      <c r="AD55" s="99"/>
      <c r="AE55" s="99"/>
      <c r="AF55" s="99"/>
      <c r="AG55" s="99"/>
    </row>
    <row r="56" spans="1:34" x14ac:dyDescent="0.2">
      <c r="A56" s="264"/>
      <c r="B56" s="640"/>
      <c r="C56" s="640"/>
      <c r="D56" s="640"/>
      <c r="E56" s="523"/>
      <c r="F56" s="523"/>
      <c r="G56" s="523"/>
      <c r="H56" s="523"/>
      <c r="I56" s="523"/>
      <c r="J56" s="523"/>
      <c r="K56" s="523"/>
      <c r="L56" s="523"/>
      <c r="M56" s="523"/>
      <c r="N56" s="523"/>
      <c r="O56" s="523"/>
      <c r="P56" s="523"/>
      <c r="Q56" s="523"/>
      <c r="R56" s="354"/>
      <c r="S56" s="264"/>
      <c r="T56" s="358"/>
      <c r="U56" s="358"/>
      <c r="V56" s="358"/>
      <c r="W56" s="264"/>
      <c r="X56" s="97"/>
      <c r="Y56" s="97"/>
      <c r="Z56" s="97"/>
      <c r="AA56" s="97"/>
      <c r="AB56" s="97"/>
      <c r="AC56" s="97"/>
      <c r="AD56" s="97"/>
    </row>
    <row r="57" spans="1:34" x14ac:dyDescent="0.2">
      <c r="A57" s="360"/>
      <c r="B57" s="922" t="s">
        <v>336</v>
      </c>
      <c r="C57" s="922"/>
      <c r="D57" s="922"/>
      <c r="E57" s="922"/>
      <c r="F57" s="922"/>
      <c r="G57" s="922"/>
      <c r="H57" s="922"/>
      <c r="I57" s="922"/>
      <c r="J57" s="922"/>
      <c r="K57" s="922"/>
      <c r="L57" s="922"/>
      <c r="M57" s="922"/>
      <c r="N57" s="922"/>
      <c r="O57" s="922"/>
      <c r="P57" s="922"/>
      <c r="Q57" s="923"/>
      <c r="S57" s="641"/>
      <c r="T57" s="924" t="s">
        <v>298</v>
      </c>
      <c r="U57" s="924"/>
      <c r="V57" s="924"/>
      <c r="W57" s="924"/>
      <c r="X57" s="924"/>
      <c r="Y57" s="924"/>
      <c r="Z57" s="924"/>
      <c r="AA57" s="924"/>
      <c r="AB57" s="924"/>
      <c r="AC57" s="924"/>
      <c r="AD57" s="924"/>
      <c r="AE57" s="924"/>
      <c r="AF57" s="924"/>
      <c r="AG57" s="924"/>
      <c r="AH57" s="924"/>
    </row>
    <row r="58" spans="1:34" ht="3.75" customHeight="1" x14ac:dyDescent="0.2">
      <c r="A58" s="362"/>
      <c r="B58" s="642"/>
      <c r="C58" s="642"/>
      <c r="D58" s="642"/>
      <c r="E58" s="642"/>
      <c r="F58" s="642"/>
      <c r="G58" s="642"/>
      <c r="H58" s="642"/>
      <c r="I58" s="642"/>
      <c r="J58" s="642"/>
      <c r="K58" s="642"/>
      <c r="L58" s="642"/>
      <c r="M58" s="642"/>
      <c r="N58" s="642"/>
      <c r="O58" s="642"/>
      <c r="P58" s="642"/>
      <c r="Q58" s="643"/>
      <c r="S58" s="523"/>
      <c r="T58" s="644"/>
      <c r="U58" s="644"/>
      <c r="V58" s="644"/>
      <c r="W58" s="644"/>
      <c r="X58" s="644"/>
      <c r="Y58" s="644"/>
      <c r="Z58" s="644"/>
      <c r="AA58" s="644"/>
      <c r="AB58" s="644"/>
      <c r="AC58" s="644"/>
      <c r="AD58" s="644"/>
      <c r="AE58" s="19"/>
      <c r="AF58" s="19"/>
      <c r="AG58" s="19"/>
      <c r="AH58" s="19"/>
    </row>
    <row r="59" spans="1:34" x14ac:dyDescent="0.2">
      <c r="A59" s="351" t="s">
        <v>51</v>
      </c>
      <c r="B59" s="368">
        <v>1990</v>
      </c>
      <c r="C59" s="368">
        <v>1992</v>
      </c>
      <c r="D59" s="368">
        <v>1994</v>
      </c>
      <c r="E59" s="369">
        <v>1996</v>
      </c>
      <c r="F59" s="369">
        <v>1998</v>
      </c>
      <c r="G59" s="369">
        <v>2000</v>
      </c>
      <c r="H59" s="369">
        <v>2002</v>
      </c>
      <c r="I59" s="369">
        <v>2004</v>
      </c>
      <c r="J59" s="369">
        <v>2006</v>
      </c>
      <c r="K59" s="369">
        <v>2008</v>
      </c>
      <c r="L59" s="369">
        <v>2010</v>
      </c>
      <c r="M59" s="369">
        <v>2012</v>
      </c>
      <c r="N59" s="369">
        <v>2014</v>
      </c>
      <c r="O59" s="369">
        <v>2016</v>
      </c>
      <c r="P59" s="369">
        <v>2018</v>
      </c>
      <c r="Q59" s="370">
        <v>2020</v>
      </c>
      <c r="S59" s="351" t="s">
        <v>51</v>
      </c>
      <c r="T59" s="372" t="s">
        <v>299</v>
      </c>
      <c r="U59" s="372" t="s">
        <v>300</v>
      </c>
      <c r="V59" s="372" t="s">
        <v>301</v>
      </c>
      <c r="W59" s="372" t="s">
        <v>302</v>
      </c>
      <c r="X59" s="372" t="s">
        <v>303</v>
      </c>
      <c r="Y59" s="372" t="s">
        <v>304</v>
      </c>
      <c r="Z59" s="372" t="s">
        <v>305</v>
      </c>
      <c r="AA59" s="372" t="s">
        <v>306</v>
      </c>
      <c r="AB59" s="372" t="s">
        <v>307</v>
      </c>
      <c r="AC59" s="372" t="s">
        <v>308</v>
      </c>
      <c r="AD59" s="372" t="s">
        <v>309</v>
      </c>
      <c r="AE59" s="372" t="s">
        <v>310</v>
      </c>
      <c r="AF59" s="372" t="s">
        <v>311</v>
      </c>
      <c r="AG59" s="372" t="s">
        <v>312</v>
      </c>
      <c r="AH59" s="373" t="s">
        <v>313</v>
      </c>
    </row>
    <row r="60" spans="1:34" s="8" customFormat="1" ht="6" customHeight="1" x14ac:dyDescent="0.2">
      <c r="A60" s="348"/>
      <c r="B60" s="426"/>
      <c r="C60" s="426"/>
      <c r="D60" s="426"/>
      <c r="E60" s="485"/>
      <c r="F60" s="485"/>
      <c r="G60" s="485"/>
      <c r="H60" s="485"/>
      <c r="I60" s="485"/>
      <c r="J60" s="524"/>
      <c r="K60" s="524"/>
      <c r="L60" s="524"/>
      <c r="M60" s="524"/>
      <c r="N60" s="524"/>
      <c r="O60" s="524"/>
      <c r="P60" s="524"/>
      <c r="Q60" s="525"/>
      <c r="S60" s="348"/>
      <c r="T60" s="426"/>
      <c r="U60" s="427"/>
      <c r="V60" s="427"/>
      <c r="W60" s="427"/>
      <c r="X60" s="426"/>
      <c r="Y60" s="524"/>
      <c r="Z60" s="524"/>
      <c r="AA60" s="524"/>
      <c r="AB60" s="524"/>
      <c r="AC60" s="524"/>
      <c r="AD60" s="524"/>
      <c r="AE60" s="645"/>
      <c r="AF60" s="645"/>
      <c r="AG60" s="645"/>
      <c r="AH60" s="49"/>
    </row>
    <row r="61" spans="1:34" ht="15" x14ac:dyDescent="0.25">
      <c r="A61" s="385" t="s">
        <v>52</v>
      </c>
      <c r="B61" s="386">
        <v>68384</v>
      </c>
      <c r="C61" s="386">
        <v>68178</v>
      </c>
      <c r="D61" s="386">
        <v>72369.3</v>
      </c>
      <c r="E61" s="386">
        <v>64727</v>
      </c>
      <c r="F61" s="386">
        <v>75933</v>
      </c>
      <c r="G61" s="386" t="s">
        <v>14</v>
      </c>
      <c r="H61" s="386">
        <v>66810</v>
      </c>
      <c r="I61" s="386">
        <v>52149</v>
      </c>
      <c r="J61" s="388">
        <f>SUM('[6]Table 8'!M68:O68)</f>
        <v>45397</v>
      </c>
      <c r="K61" s="388">
        <v>52189</v>
      </c>
      <c r="L61" s="388">
        <v>55289</v>
      </c>
      <c r="M61" s="388">
        <v>50684.9</v>
      </c>
      <c r="N61" s="388">
        <v>37541.228293992659</v>
      </c>
      <c r="O61" s="388">
        <v>44407.166143000009</v>
      </c>
      <c r="P61" s="388">
        <v>50496</v>
      </c>
      <c r="Q61" s="409">
        <v>46073.04233622551</v>
      </c>
      <c r="S61" s="385" t="s">
        <v>52</v>
      </c>
      <c r="T61" s="436"/>
      <c r="U61" s="436">
        <f>($Q61/C61)-1</f>
        <v>-0.32422420229068749</v>
      </c>
      <c r="V61" s="436">
        <f t="shared" ref="V61:AH61" si="18">($Q61/D61)-1</f>
        <v>-0.3633620563384542</v>
      </c>
      <c r="W61" s="436">
        <f t="shared" si="18"/>
        <v>-0.28819438045598422</v>
      </c>
      <c r="X61" s="436">
        <f t="shared" si="18"/>
        <v>-0.39324085264344211</v>
      </c>
      <c r="Y61" s="436" t="s">
        <v>14</v>
      </c>
      <c r="Z61" s="436">
        <f t="shared" si="18"/>
        <v>-0.31038703283601987</v>
      </c>
      <c r="AA61" s="436">
        <f t="shared" si="18"/>
        <v>-0.11651148945856082</v>
      </c>
      <c r="AB61" s="436">
        <f t="shared" si="18"/>
        <v>1.489178439600658E-2</v>
      </c>
      <c r="AC61" s="436">
        <f t="shared" si="18"/>
        <v>-0.11718863484210251</v>
      </c>
      <c r="AD61" s="436">
        <f t="shared" si="18"/>
        <v>-0.16668700218442167</v>
      </c>
      <c r="AE61" s="436">
        <f t="shared" si="18"/>
        <v>-9.099076182007837E-2</v>
      </c>
      <c r="AF61" s="436">
        <f t="shared" si="18"/>
        <v>0.22726518097432913</v>
      </c>
      <c r="AG61" s="436">
        <f t="shared" si="18"/>
        <v>3.7513679388165411E-2</v>
      </c>
      <c r="AH61" s="437">
        <f t="shared" si="18"/>
        <v>-8.7590257916953629E-2</v>
      </c>
    </row>
    <row r="62" spans="1:34" s="8" customFormat="1" ht="6" customHeight="1" x14ac:dyDescent="0.2">
      <c r="A62" s="348"/>
      <c r="B62" s="395"/>
      <c r="C62" s="395"/>
      <c r="D62" s="395"/>
      <c r="E62" s="395"/>
      <c r="F62" s="395"/>
      <c r="G62" s="395"/>
      <c r="H62" s="395"/>
      <c r="I62" s="395"/>
      <c r="J62" s="396"/>
      <c r="K62" s="396"/>
      <c r="L62" s="396"/>
      <c r="M62" s="396"/>
      <c r="N62" s="396"/>
      <c r="O62" s="396"/>
      <c r="P62" s="396"/>
      <c r="Q62" s="397"/>
      <c r="S62" s="348"/>
      <c r="T62" s="466"/>
      <c r="U62" s="466"/>
      <c r="V62" s="466"/>
      <c r="W62" s="466"/>
      <c r="X62" s="466"/>
      <c r="Y62" s="466"/>
      <c r="Z62" s="466"/>
      <c r="AA62" s="466"/>
      <c r="AB62" s="466"/>
      <c r="AC62" s="466"/>
      <c r="AD62" s="466"/>
      <c r="AE62" s="620"/>
      <c r="AF62" s="620"/>
      <c r="AG62" s="620"/>
      <c r="AH62" s="620"/>
    </row>
    <row r="63" spans="1:34" ht="15" x14ac:dyDescent="0.25">
      <c r="A63" s="385" t="s">
        <v>53</v>
      </c>
      <c r="B63" s="386">
        <v>21146</v>
      </c>
      <c r="C63" s="386">
        <v>21819</v>
      </c>
      <c r="D63" s="386">
        <v>15927.3</v>
      </c>
      <c r="E63" s="386">
        <v>17663</v>
      </c>
      <c r="F63" s="386">
        <v>16616.063688656301</v>
      </c>
      <c r="G63" s="386" t="s">
        <v>14</v>
      </c>
      <c r="H63" s="386">
        <v>14851.9</v>
      </c>
      <c r="I63" s="386">
        <v>19839</v>
      </c>
      <c r="J63" s="388">
        <f>SUM('[6]Table 8'!M154:O154)</f>
        <v>15971</v>
      </c>
      <c r="K63" s="388">
        <v>19843</v>
      </c>
      <c r="L63" s="388">
        <v>17753</v>
      </c>
      <c r="M63" s="388">
        <v>17355.740000000002</v>
      </c>
      <c r="N63" s="388">
        <v>13239.444889078217</v>
      </c>
      <c r="O63" s="388">
        <v>14499.483579</v>
      </c>
      <c r="P63" s="388">
        <v>15192</v>
      </c>
      <c r="Q63" s="409">
        <v>16172.946868896484</v>
      </c>
      <c r="S63" s="385" t="s">
        <v>53</v>
      </c>
      <c r="T63" s="436">
        <f>($Q63/B63)-1</f>
        <v>-0.23517701367178268</v>
      </c>
      <c r="U63" s="436">
        <f t="shared" ref="U63:AH63" si="19">($Q63/C63)-1</f>
        <v>-0.25876773138565079</v>
      </c>
      <c r="V63" s="436">
        <f t="shared" si="19"/>
        <v>1.5423007596798266E-2</v>
      </c>
      <c r="W63" s="436">
        <f t="shared" si="19"/>
        <v>-8.4360138770509852E-2</v>
      </c>
      <c r="X63" s="436">
        <f t="shared" si="19"/>
        <v>-2.666797793164033E-2</v>
      </c>
      <c r="Y63" s="436" t="s">
        <v>14</v>
      </c>
      <c r="Z63" s="436">
        <f t="shared" si="19"/>
        <v>8.8948004558102589E-2</v>
      </c>
      <c r="AA63" s="436">
        <f t="shared" si="19"/>
        <v>-0.18479021780853444</v>
      </c>
      <c r="AB63" s="436">
        <f t="shared" si="19"/>
        <v>1.264459763925152E-2</v>
      </c>
      <c r="AC63" s="436">
        <f t="shared" si="19"/>
        <v>-0.18495454977087722</v>
      </c>
      <c r="AD63" s="436">
        <f t="shared" si="19"/>
        <v>-8.9002035211148245E-2</v>
      </c>
      <c r="AE63" s="436">
        <f t="shared" si="19"/>
        <v>-6.8149968316160381E-2</v>
      </c>
      <c r="AF63" s="436">
        <f t="shared" si="19"/>
        <v>0.22157288348533699</v>
      </c>
      <c r="AG63" s="436">
        <f t="shared" si="19"/>
        <v>0.11541537191850115</v>
      </c>
      <c r="AH63" s="437">
        <f t="shared" si="19"/>
        <v>6.4569962407614812E-2</v>
      </c>
    </row>
    <row r="64" spans="1:34" s="8" customFormat="1" ht="6" customHeight="1" x14ac:dyDescent="0.2">
      <c r="A64" s="348"/>
      <c r="B64" s="395"/>
      <c r="C64" s="395"/>
      <c r="D64" s="395"/>
      <c r="E64" s="395"/>
      <c r="F64" s="395"/>
      <c r="G64" s="395"/>
      <c r="H64" s="395"/>
      <c r="I64" s="395"/>
      <c r="J64" s="396"/>
      <c r="K64" s="396"/>
      <c r="L64" s="396"/>
      <c r="M64" s="396"/>
      <c r="N64" s="396"/>
      <c r="O64" s="396"/>
      <c r="P64" s="396"/>
      <c r="Q64" s="397"/>
      <c r="S64" s="348"/>
      <c r="T64" s="466"/>
      <c r="U64" s="466"/>
      <c r="V64" s="466"/>
      <c r="W64" s="466"/>
      <c r="X64" s="466"/>
      <c r="Y64" s="466"/>
      <c r="Z64" s="466"/>
      <c r="AA64" s="466"/>
      <c r="AB64" s="466"/>
      <c r="AC64" s="466"/>
      <c r="AD64" s="466"/>
      <c r="AE64" s="620"/>
      <c r="AF64" s="620"/>
      <c r="AG64" s="620"/>
      <c r="AH64" s="620"/>
    </row>
    <row r="65" spans="1:34" ht="15" x14ac:dyDescent="0.25">
      <c r="A65" s="385" t="s">
        <v>54</v>
      </c>
      <c r="B65" s="395"/>
      <c r="C65" s="395"/>
      <c r="D65" s="395"/>
      <c r="E65" s="395"/>
      <c r="F65" s="395"/>
      <c r="G65" s="395"/>
      <c r="H65" s="395"/>
      <c r="I65" s="395"/>
      <c r="J65" s="396"/>
      <c r="K65" s="396"/>
      <c r="L65" s="396"/>
      <c r="M65" s="396"/>
      <c r="N65" s="396"/>
      <c r="O65" s="396"/>
      <c r="P65" s="396"/>
      <c r="Q65" s="397"/>
      <c r="S65" s="385" t="s">
        <v>54</v>
      </c>
      <c r="T65" s="466"/>
      <c r="U65" s="466"/>
      <c r="V65" s="466"/>
      <c r="W65" s="466"/>
      <c r="X65" s="466"/>
      <c r="Y65" s="466"/>
      <c r="Z65" s="466"/>
      <c r="AA65" s="466"/>
      <c r="AB65" s="466"/>
      <c r="AC65" s="466"/>
      <c r="AD65" s="466"/>
      <c r="AE65" s="620"/>
      <c r="AF65" s="620"/>
      <c r="AG65" s="620"/>
      <c r="AH65" s="620"/>
    </row>
    <row r="66" spans="1:34" s="8" customFormat="1" ht="3.75" customHeight="1" x14ac:dyDescent="0.2">
      <c r="A66" s="348"/>
      <c r="B66" s="395"/>
      <c r="C66" s="395"/>
      <c r="D66" s="395"/>
      <c r="E66" s="395"/>
      <c r="F66" s="395"/>
      <c r="G66" s="395"/>
      <c r="H66" s="395"/>
      <c r="I66" s="395"/>
      <c r="J66" s="396"/>
      <c r="K66" s="396"/>
      <c r="L66" s="396"/>
      <c r="M66" s="396"/>
      <c r="N66" s="396"/>
      <c r="O66" s="396"/>
      <c r="P66" s="396"/>
      <c r="Q66" s="397"/>
      <c r="S66" s="348"/>
      <c r="T66" s="466"/>
      <c r="U66" s="466"/>
      <c r="V66" s="466"/>
      <c r="W66" s="466"/>
      <c r="X66" s="466"/>
      <c r="Y66" s="466"/>
      <c r="Z66" s="466"/>
      <c r="AA66" s="466"/>
      <c r="AB66" s="466"/>
      <c r="AC66" s="466"/>
      <c r="AD66" s="466"/>
      <c r="AE66" s="620"/>
      <c r="AF66" s="620"/>
      <c r="AG66" s="620"/>
      <c r="AH66" s="620"/>
    </row>
    <row r="67" spans="1:34" x14ac:dyDescent="0.2">
      <c r="A67" s="400" t="s">
        <v>316</v>
      </c>
      <c r="B67" s="401" t="s">
        <v>14</v>
      </c>
      <c r="C67" s="401">
        <v>23</v>
      </c>
      <c r="D67" s="401" t="s">
        <v>14</v>
      </c>
      <c r="E67" s="401">
        <v>28</v>
      </c>
      <c r="F67" s="401" t="s">
        <v>14</v>
      </c>
      <c r="G67" s="401" t="s">
        <v>14</v>
      </c>
      <c r="H67" s="401">
        <v>357.4</v>
      </c>
      <c r="I67" s="401">
        <v>473</v>
      </c>
      <c r="J67" s="402">
        <v>30</v>
      </c>
      <c r="K67" s="402">
        <v>431</v>
      </c>
      <c r="L67" s="436" t="s">
        <v>14</v>
      </c>
      <c r="M67" s="646">
        <v>98.28</v>
      </c>
      <c r="N67" s="646"/>
      <c r="O67" s="509">
        <v>190.833</v>
      </c>
      <c r="P67" s="509" t="s">
        <v>14</v>
      </c>
      <c r="Q67" s="647">
        <v>0</v>
      </c>
      <c r="S67" s="400" t="s">
        <v>316</v>
      </c>
      <c r="T67" s="436" t="s">
        <v>14</v>
      </c>
      <c r="U67" s="436">
        <v>-1</v>
      </c>
      <c r="V67" s="436" t="s">
        <v>14</v>
      </c>
      <c r="W67" s="436">
        <v>-1</v>
      </c>
      <c r="X67" s="436" t="s">
        <v>14</v>
      </c>
      <c r="Y67" s="436" t="s">
        <v>14</v>
      </c>
      <c r="Z67" s="436">
        <v>-1</v>
      </c>
      <c r="AA67" s="436">
        <v>-1</v>
      </c>
      <c r="AB67" s="436">
        <v>-1</v>
      </c>
      <c r="AC67" s="436">
        <v>-1</v>
      </c>
      <c r="AD67" s="436" t="s">
        <v>14</v>
      </c>
      <c r="AE67" s="436">
        <v>-1</v>
      </c>
      <c r="AF67" s="436" t="s">
        <v>14</v>
      </c>
      <c r="AG67" s="436">
        <v>-1</v>
      </c>
      <c r="AH67" s="437" t="s">
        <v>14</v>
      </c>
    </row>
    <row r="68" spans="1:34" x14ac:dyDescent="0.2">
      <c r="A68" s="400" t="s">
        <v>317</v>
      </c>
      <c r="B68" s="401" t="s">
        <v>14</v>
      </c>
      <c r="C68" s="401" t="s">
        <v>14</v>
      </c>
      <c r="D68" s="401" t="s">
        <v>14</v>
      </c>
      <c r="E68" s="401" t="s">
        <v>14</v>
      </c>
      <c r="F68" s="401" t="s">
        <v>14</v>
      </c>
      <c r="G68" s="401" t="s">
        <v>14</v>
      </c>
      <c r="H68" s="401" t="s">
        <v>14</v>
      </c>
      <c r="I68" s="401" t="s">
        <v>14</v>
      </c>
      <c r="J68" s="402" t="s">
        <v>14</v>
      </c>
      <c r="K68" s="436" t="s">
        <v>14</v>
      </c>
      <c r="L68" s="436" t="s">
        <v>14</v>
      </c>
      <c r="M68" s="436" t="s">
        <v>14</v>
      </c>
      <c r="N68" s="646">
        <v>252.92</v>
      </c>
      <c r="O68" s="646" t="s">
        <v>14</v>
      </c>
      <c r="P68" s="646" t="s">
        <v>14</v>
      </c>
      <c r="Q68" s="534">
        <v>0</v>
      </c>
      <c r="S68" s="400" t="s">
        <v>317</v>
      </c>
      <c r="T68" s="436" t="s">
        <v>14</v>
      </c>
      <c r="U68" s="436" t="s">
        <v>14</v>
      </c>
      <c r="V68" s="436" t="s">
        <v>14</v>
      </c>
      <c r="W68" s="436" t="s">
        <v>14</v>
      </c>
      <c r="X68" s="436" t="s">
        <v>14</v>
      </c>
      <c r="Y68" s="436" t="s">
        <v>14</v>
      </c>
      <c r="Z68" s="436" t="s">
        <v>14</v>
      </c>
      <c r="AA68" s="436" t="s">
        <v>14</v>
      </c>
      <c r="AB68" s="436" t="s">
        <v>14</v>
      </c>
      <c r="AC68" s="436" t="s">
        <v>14</v>
      </c>
      <c r="AD68" s="436" t="s">
        <v>14</v>
      </c>
      <c r="AE68" s="436" t="s">
        <v>14</v>
      </c>
      <c r="AF68" s="436" t="s">
        <v>14</v>
      </c>
      <c r="AG68" s="436" t="s">
        <v>14</v>
      </c>
      <c r="AH68" s="437" t="s">
        <v>14</v>
      </c>
    </row>
    <row r="69" spans="1:34" x14ac:dyDescent="0.2">
      <c r="A69" s="400" t="s">
        <v>318</v>
      </c>
      <c r="B69" s="401">
        <v>308</v>
      </c>
      <c r="C69" s="401">
        <v>28</v>
      </c>
      <c r="D69" s="401">
        <v>88</v>
      </c>
      <c r="E69" s="401">
        <v>612</v>
      </c>
      <c r="F69" s="401">
        <v>123.1</v>
      </c>
      <c r="G69" s="401" t="s">
        <v>14</v>
      </c>
      <c r="H69" s="401">
        <v>125.3</v>
      </c>
      <c r="I69" s="401">
        <v>365</v>
      </c>
      <c r="J69" s="402">
        <v>55</v>
      </c>
      <c r="K69" s="436" t="s">
        <v>14</v>
      </c>
      <c r="L69" s="436" t="s">
        <v>14</v>
      </c>
      <c r="M69" s="436" t="s">
        <v>14</v>
      </c>
      <c r="N69" s="436"/>
      <c r="O69" s="436" t="s">
        <v>14</v>
      </c>
      <c r="P69" s="436" t="s">
        <v>14</v>
      </c>
      <c r="Q69" s="437">
        <v>0</v>
      </c>
      <c r="S69" s="400" t="s">
        <v>318</v>
      </c>
      <c r="T69" s="436" t="s">
        <v>14</v>
      </c>
      <c r="U69" s="436" t="s">
        <v>14</v>
      </c>
      <c r="V69" s="436" t="s">
        <v>14</v>
      </c>
      <c r="W69" s="436" t="s">
        <v>14</v>
      </c>
      <c r="X69" s="436" t="s">
        <v>14</v>
      </c>
      <c r="Y69" s="436" t="s">
        <v>14</v>
      </c>
      <c r="Z69" s="436" t="s">
        <v>14</v>
      </c>
      <c r="AA69" s="436" t="s">
        <v>14</v>
      </c>
      <c r="AB69" s="436" t="s">
        <v>14</v>
      </c>
      <c r="AC69" s="436" t="s">
        <v>14</v>
      </c>
      <c r="AD69" s="436" t="s">
        <v>14</v>
      </c>
      <c r="AE69" s="436" t="s">
        <v>14</v>
      </c>
      <c r="AF69" s="436" t="s">
        <v>14</v>
      </c>
      <c r="AG69" s="436" t="s">
        <v>14</v>
      </c>
      <c r="AH69" s="437" t="s">
        <v>14</v>
      </c>
    </row>
    <row r="70" spans="1:34" x14ac:dyDescent="0.2">
      <c r="A70" s="400" t="s">
        <v>319</v>
      </c>
      <c r="B70" s="401">
        <v>512</v>
      </c>
      <c r="C70" s="401" t="s">
        <v>14</v>
      </c>
      <c r="D70" s="401" t="s">
        <v>14</v>
      </c>
      <c r="E70" s="401">
        <v>656</v>
      </c>
      <c r="F70" s="401">
        <v>353</v>
      </c>
      <c r="G70" s="401" t="s">
        <v>14</v>
      </c>
      <c r="H70" s="401">
        <v>1339.8</v>
      </c>
      <c r="I70" s="401">
        <v>2408</v>
      </c>
      <c r="J70" s="402">
        <v>1553</v>
      </c>
      <c r="K70" s="402">
        <v>913</v>
      </c>
      <c r="L70" s="402">
        <v>1094</v>
      </c>
      <c r="M70" s="402">
        <v>437.87</v>
      </c>
      <c r="N70" s="402">
        <v>1074.25</v>
      </c>
      <c r="O70" s="402">
        <v>627.67899999999986</v>
      </c>
      <c r="P70" s="402">
        <v>1188</v>
      </c>
      <c r="Q70" s="403">
        <v>2298.748</v>
      </c>
      <c r="S70" s="400" t="s">
        <v>319</v>
      </c>
      <c r="T70" s="436">
        <f>($Q70/B70)-1</f>
        <v>3.4897421875000001</v>
      </c>
      <c r="U70" s="436" t="s">
        <v>14</v>
      </c>
      <c r="V70" s="436" t="s">
        <v>14</v>
      </c>
      <c r="W70" s="436">
        <f t="shared" ref="W70:AH73" si="20">($Q70/E70)-1</f>
        <v>2.5041890243902438</v>
      </c>
      <c r="X70" s="436">
        <f t="shared" si="20"/>
        <v>5.5120339943342778</v>
      </c>
      <c r="Y70" s="436" t="s">
        <v>14</v>
      </c>
      <c r="Z70" s="436">
        <f t="shared" si="20"/>
        <v>0.71573966263621447</v>
      </c>
      <c r="AA70" s="436">
        <f t="shared" si="20"/>
        <v>-4.5370431893687724E-2</v>
      </c>
      <c r="AB70" s="436">
        <f t="shared" si="20"/>
        <v>0.48019832582099164</v>
      </c>
      <c r="AC70" s="436">
        <f t="shared" si="20"/>
        <v>1.5177962760131436</v>
      </c>
      <c r="AD70" s="436">
        <f t="shared" si="20"/>
        <v>1.1012321755027421</v>
      </c>
      <c r="AE70" s="436">
        <f t="shared" si="20"/>
        <v>4.2498412770913738</v>
      </c>
      <c r="AF70" s="436">
        <f t="shared" si="20"/>
        <v>1.1398631603444263</v>
      </c>
      <c r="AG70" s="436">
        <f t="shared" si="20"/>
        <v>2.6622987227547847</v>
      </c>
      <c r="AH70" s="437">
        <f t="shared" si="20"/>
        <v>0.93497306397306401</v>
      </c>
    </row>
    <row r="71" spans="1:34" x14ac:dyDescent="0.2">
      <c r="A71" s="400" t="s">
        <v>320</v>
      </c>
      <c r="B71" s="401" t="s">
        <v>14</v>
      </c>
      <c r="C71" s="401" t="s">
        <v>14</v>
      </c>
      <c r="D71" s="401" t="s">
        <v>14</v>
      </c>
      <c r="E71" s="401" t="s">
        <v>14</v>
      </c>
      <c r="F71" s="401" t="s">
        <v>14</v>
      </c>
      <c r="G71" s="401" t="s">
        <v>14</v>
      </c>
      <c r="H71" s="401" t="s">
        <v>14</v>
      </c>
      <c r="I71" s="401">
        <v>673</v>
      </c>
      <c r="J71" s="402">
        <v>71</v>
      </c>
      <c r="K71" s="436" t="s">
        <v>14</v>
      </c>
      <c r="L71" s="402" t="s">
        <v>14</v>
      </c>
      <c r="M71" s="402">
        <v>271.77999999999997</v>
      </c>
      <c r="N71" s="402"/>
      <c r="O71" s="402" t="s">
        <v>14</v>
      </c>
      <c r="P71" s="402" t="s">
        <v>14</v>
      </c>
      <c r="Q71" s="403">
        <v>797</v>
      </c>
      <c r="S71" s="400" t="s">
        <v>320</v>
      </c>
      <c r="T71" s="436" t="s">
        <v>14</v>
      </c>
      <c r="U71" s="436" t="s">
        <v>14</v>
      </c>
      <c r="V71" s="436" t="s">
        <v>14</v>
      </c>
      <c r="W71" s="436" t="s">
        <v>14</v>
      </c>
      <c r="X71" s="436" t="s">
        <v>14</v>
      </c>
      <c r="Y71" s="436" t="s">
        <v>14</v>
      </c>
      <c r="Z71" s="436" t="s">
        <v>14</v>
      </c>
      <c r="AA71" s="436">
        <f t="shared" si="20"/>
        <v>0.18424962852897475</v>
      </c>
      <c r="AB71" s="436">
        <f t="shared" si="20"/>
        <v>10.225352112676056</v>
      </c>
      <c r="AC71" s="436" t="s">
        <v>14</v>
      </c>
      <c r="AD71" s="436" t="s">
        <v>14</v>
      </c>
      <c r="AE71" s="436">
        <f t="shared" si="20"/>
        <v>1.9325189491500483</v>
      </c>
      <c r="AF71" s="436" t="s">
        <v>14</v>
      </c>
      <c r="AG71" s="436" t="s">
        <v>14</v>
      </c>
      <c r="AH71" s="437" t="s">
        <v>14</v>
      </c>
    </row>
    <row r="72" spans="1:34" x14ac:dyDescent="0.2">
      <c r="A72" s="406" t="s">
        <v>321</v>
      </c>
      <c r="B72" s="401" t="s">
        <v>14</v>
      </c>
      <c r="C72" s="401" t="s">
        <v>14</v>
      </c>
      <c r="D72" s="401" t="s">
        <v>14</v>
      </c>
      <c r="E72" s="401" t="s">
        <v>14</v>
      </c>
      <c r="F72" s="401" t="s">
        <v>14</v>
      </c>
      <c r="G72" s="401" t="s">
        <v>14</v>
      </c>
      <c r="H72" s="401" t="s">
        <v>14</v>
      </c>
      <c r="I72" s="401" t="s">
        <v>14</v>
      </c>
      <c r="J72" s="402">
        <v>96</v>
      </c>
      <c r="K72" s="436" t="s">
        <v>14</v>
      </c>
      <c r="L72" s="402">
        <v>78</v>
      </c>
      <c r="M72" s="402">
        <v>273.87</v>
      </c>
      <c r="N72" s="402"/>
      <c r="O72" s="402">
        <v>609.44399999999996</v>
      </c>
      <c r="P72" s="402">
        <v>291</v>
      </c>
      <c r="Q72" s="403">
        <v>0</v>
      </c>
      <c r="S72" s="406" t="s">
        <v>321</v>
      </c>
      <c r="T72" s="436" t="s">
        <v>14</v>
      </c>
      <c r="U72" s="436" t="s">
        <v>14</v>
      </c>
      <c r="V72" s="436" t="s">
        <v>14</v>
      </c>
      <c r="W72" s="436" t="s">
        <v>14</v>
      </c>
      <c r="X72" s="436" t="s">
        <v>14</v>
      </c>
      <c r="Y72" s="436" t="s">
        <v>14</v>
      </c>
      <c r="Z72" s="436" t="s">
        <v>14</v>
      </c>
      <c r="AA72" s="436" t="s">
        <v>14</v>
      </c>
      <c r="AB72" s="436">
        <f t="shared" si="20"/>
        <v>-1</v>
      </c>
      <c r="AC72" s="436" t="s">
        <v>14</v>
      </c>
      <c r="AD72" s="436">
        <f t="shared" ref="AD72:AD73" si="21">($Q72/L72)-1</f>
        <v>-1</v>
      </c>
      <c r="AE72" s="436">
        <f t="shared" si="20"/>
        <v>-1</v>
      </c>
      <c r="AF72" s="436" t="s">
        <v>14</v>
      </c>
      <c r="AG72" s="436">
        <f t="shared" ref="AG72:AH72" si="22">($Q72/O72)-1</f>
        <v>-1</v>
      </c>
      <c r="AH72" s="437">
        <f t="shared" si="22"/>
        <v>-1</v>
      </c>
    </row>
    <row r="73" spans="1:34" x14ac:dyDescent="0.2">
      <c r="A73" s="406" t="s">
        <v>322</v>
      </c>
      <c r="B73" s="436" t="s">
        <v>14</v>
      </c>
      <c r="C73" s="436" t="s">
        <v>14</v>
      </c>
      <c r="D73" s="436" t="s">
        <v>14</v>
      </c>
      <c r="E73" s="436" t="s">
        <v>14</v>
      </c>
      <c r="F73" s="436" t="s">
        <v>14</v>
      </c>
      <c r="G73" s="436" t="s">
        <v>14</v>
      </c>
      <c r="H73" s="436" t="s">
        <v>14</v>
      </c>
      <c r="I73" s="436" t="s">
        <v>14</v>
      </c>
      <c r="J73" s="436" t="s">
        <v>14</v>
      </c>
      <c r="K73" s="402">
        <v>252</v>
      </c>
      <c r="L73" s="402">
        <v>77</v>
      </c>
      <c r="M73" s="402">
        <v>65.959999999999994</v>
      </c>
      <c r="N73" s="402">
        <v>101.33</v>
      </c>
      <c r="O73" s="402" t="s">
        <v>14</v>
      </c>
      <c r="P73" s="402" t="s">
        <v>14</v>
      </c>
      <c r="Q73" s="403">
        <v>398.5</v>
      </c>
      <c r="S73" s="406" t="s">
        <v>322</v>
      </c>
      <c r="T73" s="436" t="s">
        <v>14</v>
      </c>
      <c r="U73" s="436" t="s">
        <v>14</v>
      </c>
      <c r="V73" s="436" t="s">
        <v>14</v>
      </c>
      <c r="W73" s="436" t="s">
        <v>14</v>
      </c>
      <c r="X73" s="436" t="s">
        <v>14</v>
      </c>
      <c r="Y73" s="436" t="s">
        <v>14</v>
      </c>
      <c r="Z73" s="436" t="s">
        <v>14</v>
      </c>
      <c r="AA73" s="436" t="s">
        <v>14</v>
      </c>
      <c r="AB73" s="436" t="s">
        <v>14</v>
      </c>
      <c r="AC73" s="436">
        <f t="shared" ref="AC73" si="23">($Q73/K73)-1</f>
        <v>0.58134920634920628</v>
      </c>
      <c r="AD73" s="436">
        <f t="shared" si="21"/>
        <v>4.1753246753246751</v>
      </c>
      <c r="AE73" s="436">
        <f t="shared" si="20"/>
        <v>5.0415403274711954</v>
      </c>
      <c r="AF73" s="436">
        <f t="shared" si="20"/>
        <v>2.9326951544458701</v>
      </c>
      <c r="AG73" s="436" t="s">
        <v>14</v>
      </c>
      <c r="AH73" s="437" t="s">
        <v>14</v>
      </c>
    </row>
    <row r="74" spans="1:34" x14ac:dyDescent="0.2">
      <c r="A74" s="400" t="s">
        <v>323</v>
      </c>
      <c r="B74" s="401" t="s">
        <v>14</v>
      </c>
      <c r="C74" s="401" t="s">
        <v>14</v>
      </c>
      <c r="D74" s="401" t="s">
        <v>14</v>
      </c>
      <c r="E74" s="401" t="s">
        <v>14</v>
      </c>
      <c r="F74" s="401" t="s">
        <v>14</v>
      </c>
      <c r="G74" s="401" t="s">
        <v>14</v>
      </c>
      <c r="H74" s="401" t="s">
        <v>14</v>
      </c>
      <c r="I74" s="401">
        <v>581</v>
      </c>
      <c r="J74" s="402">
        <v>96</v>
      </c>
      <c r="K74" s="436" t="s">
        <v>14</v>
      </c>
      <c r="L74" s="402">
        <v>129</v>
      </c>
      <c r="M74" s="402" t="s">
        <v>14</v>
      </c>
      <c r="N74" s="402"/>
      <c r="O74" s="402" t="s">
        <v>14</v>
      </c>
      <c r="P74" s="402" t="s">
        <v>14</v>
      </c>
      <c r="Q74" s="403">
        <v>0</v>
      </c>
      <c r="S74" s="400" t="s">
        <v>323</v>
      </c>
      <c r="T74" s="516"/>
      <c r="U74" s="516"/>
      <c r="V74" s="516"/>
      <c r="W74" s="516"/>
      <c r="X74" s="516"/>
      <c r="Y74" s="516" t="s">
        <v>14</v>
      </c>
      <c r="Z74" s="516"/>
      <c r="AA74" s="516"/>
      <c r="AB74" s="516"/>
      <c r="AC74" s="516"/>
      <c r="AD74" s="516"/>
      <c r="AE74" s="648" t="s">
        <v>14</v>
      </c>
      <c r="AF74" s="648" t="s">
        <v>14</v>
      </c>
      <c r="AG74" s="648" t="s">
        <v>14</v>
      </c>
      <c r="AH74" s="649" t="s">
        <v>14</v>
      </c>
    </row>
    <row r="75" spans="1:34" x14ac:dyDescent="0.2">
      <c r="A75" s="400" t="s">
        <v>324</v>
      </c>
      <c r="B75" s="401" t="s">
        <v>14</v>
      </c>
      <c r="C75" s="401" t="s">
        <v>14</v>
      </c>
      <c r="D75" s="401">
        <v>14</v>
      </c>
      <c r="E75" s="401" t="s">
        <v>14</v>
      </c>
      <c r="F75" s="401">
        <v>20.3</v>
      </c>
      <c r="G75" s="401" t="s">
        <v>14</v>
      </c>
      <c r="H75" s="401" t="s">
        <v>14</v>
      </c>
      <c r="I75" s="401">
        <v>66</v>
      </c>
      <c r="J75" s="402" t="s">
        <v>14</v>
      </c>
      <c r="K75" s="436" t="s">
        <v>14</v>
      </c>
      <c r="L75" s="436" t="s">
        <v>14</v>
      </c>
      <c r="M75" s="436" t="s">
        <v>14</v>
      </c>
      <c r="N75" s="436"/>
      <c r="O75" s="509">
        <v>80.239999999999995</v>
      </c>
      <c r="P75" s="509" t="s">
        <v>14</v>
      </c>
      <c r="Q75" s="647">
        <v>0</v>
      </c>
      <c r="S75" s="400" t="s">
        <v>324</v>
      </c>
      <c r="T75" s="516"/>
      <c r="U75" s="516"/>
      <c r="V75" s="516"/>
      <c r="W75" s="516"/>
      <c r="X75" s="516"/>
      <c r="Y75" s="516" t="s">
        <v>14</v>
      </c>
      <c r="Z75" s="516"/>
      <c r="AA75" s="516"/>
      <c r="AB75" s="516"/>
      <c r="AC75" s="516"/>
      <c r="AD75" s="516"/>
      <c r="AE75" s="648" t="s">
        <v>14</v>
      </c>
      <c r="AF75" s="648" t="s">
        <v>14</v>
      </c>
      <c r="AG75" s="648">
        <v>-1</v>
      </c>
      <c r="AH75" s="649" t="s">
        <v>14</v>
      </c>
    </row>
    <row r="76" spans="1:34" s="8" customFormat="1" ht="3.75" customHeight="1" x14ac:dyDescent="0.2">
      <c r="A76" s="348"/>
      <c r="B76" s="395"/>
      <c r="C76" s="395"/>
      <c r="D76" s="395"/>
      <c r="E76" s="395"/>
      <c r="F76" s="395"/>
      <c r="G76" s="395"/>
      <c r="H76" s="395"/>
      <c r="I76" s="395"/>
      <c r="J76" s="396"/>
      <c r="K76" s="396"/>
      <c r="L76" s="396"/>
      <c r="M76" s="396"/>
      <c r="N76" s="396"/>
      <c r="O76" s="396"/>
      <c r="P76" s="396"/>
      <c r="Q76" s="397"/>
      <c r="S76" s="348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620"/>
      <c r="AF76" s="620"/>
      <c r="AG76" s="620"/>
      <c r="AH76" s="620"/>
    </row>
    <row r="77" spans="1:34" x14ac:dyDescent="0.2">
      <c r="A77" s="351" t="s">
        <v>194</v>
      </c>
      <c r="B77" s="407">
        <v>820</v>
      </c>
      <c r="C77" s="407">
        <v>51</v>
      </c>
      <c r="D77" s="407">
        <v>101.5</v>
      </c>
      <c r="E77" s="407">
        <v>1295</v>
      </c>
      <c r="F77" s="407">
        <v>491.86823777798963</v>
      </c>
      <c r="G77" s="407" t="s">
        <v>14</v>
      </c>
      <c r="H77" s="407">
        <v>1822.5</v>
      </c>
      <c r="I77" s="407">
        <v>4565</v>
      </c>
      <c r="J77" s="408">
        <f>SUM('[6]Table 8'!M171:O171)</f>
        <v>1900</v>
      </c>
      <c r="K77" s="408">
        <v>1595</v>
      </c>
      <c r="L77" s="408">
        <v>1379</v>
      </c>
      <c r="M77" s="408">
        <v>1368.8</v>
      </c>
      <c r="N77" s="408">
        <v>1428.4994319953394</v>
      </c>
      <c r="O77" s="408">
        <v>1508.1962079999998</v>
      </c>
      <c r="P77" s="408">
        <v>1479.4881062507629</v>
      </c>
      <c r="Q77" s="650">
        <v>3494.2474365234375</v>
      </c>
      <c r="S77" s="351" t="s">
        <v>194</v>
      </c>
      <c r="T77" s="465">
        <f>($Q77/B77)-1</f>
        <v>3.2612773616139483</v>
      </c>
      <c r="U77" s="465">
        <f t="shared" ref="U77:AH77" si="24">($Q77/C77)-1</f>
        <v>67.514655618106616</v>
      </c>
      <c r="V77" s="465">
        <f t="shared" si="24"/>
        <v>33.426083118457512</v>
      </c>
      <c r="W77" s="465">
        <f t="shared" si="24"/>
        <v>1.6982605687439674</v>
      </c>
      <c r="X77" s="465">
        <f t="shared" si="24"/>
        <v>6.10403146238649</v>
      </c>
      <c r="Y77" s="465" t="s">
        <v>14</v>
      </c>
      <c r="Z77" s="465">
        <f t="shared" si="24"/>
        <v>0.91728254404578191</v>
      </c>
      <c r="AA77" s="465">
        <f t="shared" si="24"/>
        <v>-0.2345569689981517</v>
      </c>
      <c r="AB77" s="465">
        <f t="shared" si="24"/>
        <v>0.83907759817023031</v>
      </c>
      <c r="AC77" s="465">
        <f t="shared" si="24"/>
        <v>1.1907507439018419</v>
      </c>
      <c r="AD77" s="465">
        <f t="shared" si="24"/>
        <v>1.5338995188712383</v>
      </c>
      <c r="AE77" s="465">
        <f t="shared" si="24"/>
        <v>1.5527815871737563</v>
      </c>
      <c r="AF77" s="465">
        <f t="shared" si="24"/>
        <v>1.4460964829664964</v>
      </c>
      <c r="AG77" s="465">
        <f t="shared" si="24"/>
        <v>1.3168387627476634</v>
      </c>
      <c r="AH77" s="536">
        <f t="shared" si="24"/>
        <v>1.3617948814596192</v>
      </c>
    </row>
    <row r="78" spans="1:34" s="8" customFormat="1" ht="6" customHeight="1" x14ac:dyDescent="0.2">
      <c r="A78" s="348"/>
      <c r="B78" s="395"/>
      <c r="C78" s="395"/>
      <c r="D78" s="395"/>
      <c r="E78" s="395"/>
      <c r="F78" s="395"/>
      <c r="G78" s="395"/>
      <c r="H78" s="395"/>
      <c r="I78" s="395"/>
      <c r="J78" s="396"/>
      <c r="K78" s="396"/>
      <c r="L78" s="396"/>
      <c r="M78" s="396"/>
      <c r="N78" s="396"/>
      <c r="O78" s="396"/>
      <c r="P78" s="396"/>
      <c r="Q78" s="397"/>
      <c r="S78" s="348"/>
      <c r="T78" s="466"/>
      <c r="U78" s="466"/>
      <c r="V78" s="466"/>
      <c r="W78" s="466"/>
      <c r="X78" s="466"/>
      <c r="Y78" s="466"/>
      <c r="Z78" s="466"/>
      <c r="AA78" s="466"/>
      <c r="AB78" s="466"/>
      <c r="AC78" s="466"/>
      <c r="AD78" s="466"/>
      <c r="AE78" s="620"/>
      <c r="AF78" s="620"/>
      <c r="AG78" s="620"/>
      <c r="AH78" s="620"/>
    </row>
    <row r="79" spans="1:34" ht="15" x14ac:dyDescent="0.25">
      <c r="A79" s="385" t="s">
        <v>55</v>
      </c>
      <c r="B79" s="386" t="s">
        <v>14</v>
      </c>
      <c r="C79" s="386" t="s">
        <v>14</v>
      </c>
      <c r="D79" s="386" t="s">
        <v>14</v>
      </c>
      <c r="E79" s="386">
        <v>195</v>
      </c>
      <c r="F79" s="386">
        <v>471.7448512588154</v>
      </c>
      <c r="G79" s="386" t="s">
        <v>14</v>
      </c>
      <c r="H79" s="386">
        <v>1581.3</v>
      </c>
      <c r="I79" s="386">
        <v>114</v>
      </c>
      <c r="J79" s="388">
        <f>SUM('[6]Table 8'!M183:O183)</f>
        <v>930</v>
      </c>
      <c r="K79" s="388">
        <v>664</v>
      </c>
      <c r="L79" s="388">
        <v>491</v>
      </c>
      <c r="M79" s="388">
        <v>2906.06</v>
      </c>
      <c r="N79" s="388">
        <v>478.66042414216901</v>
      </c>
      <c r="O79" s="388">
        <v>1998.013921</v>
      </c>
      <c r="P79" s="388">
        <v>1232.6656537055969</v>
      </c>
      <c r="Q79" s="409">
        <v>3548.5247268676758</v>
      </c>
      <c r="S79" s="385" t="s">
        <v>55</v>
      </c>
      <c r="T79" s="436" t="s">
        <v>14</v>
      </c>
      <c r="U79" s="436" t="s">
        <v>14</v>
      </c>
      <c r="V79" s="436" t="s">
        <v>14</v>
      </c>
      <c r="W79" s="436">
        <f>($Q79/E79)-1</f>
        <v>17.197562701885516</v>
      </c>
      <c r="X79" s="436">
        <f t="shared" ref="X79:AH79" si="25">($Q79/F79)-1</f>
        <v>6.5221270934885807</v>
      </c>
      <c r="Y79" s="436" t="s">
        <v>14</v>
      </c>
      <c r="Z79" s="436">
        <f t="shared" si="25"/>
        <v>1.2440553512095591</v>
      </c>
      <c r="AA79" s="436">
        <f t="shared" si="25"/>
        <v>30.127409884804173</v>
      </c>
      <c r="AB79" s="436">
        <f t="shared" si="25"/>
        <v>2.8156179858792214</v>
      </c>
      <c r="AC79" s="436">
        <f t="shared" si="25"/>
        <v>4.3441637452826445</v>
      </c>
      <c r="AD79" s="436">
        <f t="shared" si="25"/>
        <v>6.227137936594044</v>
      </c>
      <c r="AE79" s="436">
        <f t="shared" si="25"/>
        <v>0.22107758506970798</v>
      </c>
      <c r="AF79" s="436">
        <f t="shared" si="25"/>
        <v>6.4134491758477052</v>
      </c>
      <c r="AG79" s="436">
        <f t="shared" si="25"/>
        <v>0.77602602743210602</v>
      </c>
      <c r="AH79" s="437">
        <f t="shared" si="25"/>
        <v>1.8787406513682141</v>
      </c>
    </row>
    <row r="80" spans="1:34" s="8" customFormat="1" ht="6" customHeight="1" x14ac:dyDescent="0.2">
      <c r="A80" s="348"/>
      <c r="B80" s="395"/>
      <c r="C80" s="395"/>
      <c r="D80" s="395"/>
      <c r="E80" s="395"/>
      <c r="F80" s="395"/>
      <c r="G80" s="395"/>
      <c r="H80" s="395"/>
      <c r="I80" s="395"/>
      <c r="J80" s="396"/>
      <c r="K80" s="396"/>
      <c r="L80" s="396"/>
      <c r="M80" s="396"/>
      <c r="N80" s="396"/>
      <c r="O80" s="396"/>
      <c r="P80" s="396"/>
      <c r="Q80" s="397"/>
      <c r="S80" s="348"/>
      <c r="T80" s="466"/>
      <c r="U80" s="466"/>
      <c r="V80" s="466"/>
      <c r="W80" s="466"/>
      <c r="X80" s="466"/>
      <c r="Y80" s="466"/>
      <c r="Z80" s="466"/>
      <c r="AA80" s="466"/>
      <c r="AB80" s="466"/>
      <c r="AC80" s="466"/>
      <c r="AD80" s="466"/>
      <c r="AE80" s="620"/>
      <c r="AF80" s="620"/>
      <c r="AG80" s="620"/>
      <c r="AH80" s="620"/>
    </row>
    <row r="81" spans="1:34" ht="15" x14ac:dyDescent="0.25">
      <c r="A81" s="385" t="s">
        <v>56</v>
      </c>
      <c r="B81" s="386">
        <v>233</v>
      </c>
      <c r="C81" s="386">
        <v>186</v>
      </c>
      <c r="D81" s="386">
        <v>133.9</v>
      </c>
      <c r="E81" s="386">
        <v>137</v>
      </c>
      <c r="F81" s="386">
        <v>128.28109721963051</v>
      </c>
      <c r="G81" s="386" t="s">
        <v>14</v>
      </c>
      <c r="H81" s="386">
        <v>86</v>
      </c>
      <c r="I81" s="386" t="s">
        <v>14</v>
      </c>
      <c r="J81" s="388" t="s">
        <v>14</v>
      </c>
      <c r="K81" s="388" t="s">
        <v>14</v>
      </c>
      <c r="L81" s="388" t="s">
        <v>14</v>
      </c>
      <c r="M81" s="388" t="s">
        <v>14</v>
      </c>
      <c r="N81" s="388" t="s">
        <v>14</v>
      </c>
      <c r="O81" s="388" t="s">
        <v>14</v>
      </c>
      <c r="P81" s="388" t="s">
        <v>14</v>
      </c>
      <c r="Q81" s="409">
        <v>0</v>
      </c>
      <c r="S81" s="385" t="s">
        <v>56</v>
      </c>
      <c r="T81" s="436">
        <f>(Q81/B81)-1</f>
        <v>-1</v>
      </c>
      <c r="U81" s="436">
        <f t="shared" ref="U81:Z81" si="26">(R81/C81)-1</f>
        <v>-1</v>
      </c>
      <c r="V81" s="436" t="s">
        <v>14</v>
      </c>
      <c r="W81" s="436">
        <f t="shared" si="26"/>
        <v>-1.0072992700729928</v>
      </c>
      <c r="X81" s="436">
        <f t="shared" si="26"/>
        <v>-1.0077953807823135</v>
      </c>
      <c r="Y81" s="436" t="s">
        <v>14</v>
      </c>
      <c r="Z81" s="436">
        <f t="shared" si="26"/>
        <v>-1.011712782210151</v>
      </c>
      <c r="AA81" s="436" t="s">
        <v>14</v>
      </c>
      <c r="AB81" s="436" t="s">
        <v>14</v>
      </c>
      <c r="AC81" s="436" t="s">
        <v>14</v>
      </c>
      <c r="AD81" s="436" t="s">
        <v>14</v>
      </c>
      <c r="AE81" s="436" t="s">
        <v>14</v>
      </c>
      <c r="AF81" s="436" t="s">
        <v>14</v>
      </c>
      <c r="AG81" s="436" t="s">
        <v>14</v>
      </c>
      <c r="AH81" s="437" t="s">
        <v>14</v>
      </c>
    </row>
    <row r="82" spans="1:34" s="8" customFormat="1" ht="6" customHeight="1" x14ac:dyDescent="0.2">
      <c r="A82" s="348"/>
      <c r="B82" s="395"/>
      <c r="C82" s="395"/>
      <c r="D82" s="395"/>
      <c r="E82" s="395"/>
      <c r="F82" s="395"/>
      <c r="G82" s="395"/>
      <c r="H82" s="395"/>
      <c r="I82" s="395"/>
      <c r="J82" s="396"/>
      <c r="K82" s="396"/>
      <c r="L82" s="396"/>
      <c r="M82" s="396"/>
      <c r="N82" s="396"/>
      <c r="O82" s="396"/>
      <c r="P82" s="396"/>
      <c r="Q82" s="397"/>
      <c r="S82" s="348"/>
      <c r="T82" s="466"/>
      <c r="U82" s="466"/>
      <c r="V82" s="466"/>
      <c r="W82" s="466"/>
      <c r="X82" s="466"/>
      <c r="Y82" s="466"/>
      <c r="Z82" s="466"/>
      <c r="AA82" s="466"/>
      <c r="AB82" s="466"/>
      <c r="AC82" s="466"/>
      <c r="AD82" s="466"/>
      <c r="AE82" s="620"/>
      <c r="AF82" s="620"/>
      <c r="AG82" s="620"/>
      <c r="AH82" s="620"/>
    </row>
    <row r="83" spans="1:34" ht="15" x14ac:dyDescent="0.25">
      <c r="A83" s="385" t="s">
        <v>325</v>
      </c>
      <c r="B83" s="386" t="s">
        <v>14</v>
      </c>
      <c r="C83" s="386" t="s">
        <v>14</v>
      </c>
      <c r="D83" s="386" t="s">
        <v>14</v>
      </c>
      <c r="E83" s="386" t="s">
        <v>14</v>
      </c>
      <c r="F83" s="386" t="s">
        <v>14</v>
      </c>
      <c r="G83" s="386" t="s">
        <v>14</v>
      </c>
      <c r="H83" s="386">
        <v>71.7</v>
      </c>
      <c r="I83" s="386" t="s">
        <v>14</v>
      </c>
      <c r="J83" s="388" t="s">
        <v>14</v>
      </c>
      <c r="K83" s="388">
        <v>23</v>
      </c>
      <c r="L83" s="388">
        <v>56</v>
      </c>
      <c r="M83" s="388">
        <v>10.17</v>
      </c>
      <c r="N83" s="388">
        <v>93.040425225985615</v>
      </c>
      <c r="O83" s="388" t="s">
        <v>14</v>
      </c>
      <c r="P83" s="388">
        <v>31.238618850708008</v>
      </c>
      <c r="Q83" s="409">
        <v>0</v>
      </c>
      <c r="S83" s="385" t="s">
        <v>325</v>
      </c>
      <c r="T83" s="436" t="s">
        <v>14</v>
      </c>
      <c r="U83" s="436" t="s">
        <v>14</v>
      </c>
      <c r="V83" s="436" t="s">
        <v>14</v>
      </c>
      <c r="W83" s="436" t="s">
        <v>14</v>
      </c>
      <c r="X83" s="436" t="s">
        <v>14</v>
      </c>
      <c r="Y83" s="436" t="s">
        <v>14</v>
      </c>
      <c r="Z83" s="436">
        <f t="shared" ref="Z83:AH83" si="27">($Q83/H83)-1</f>
        <v>-1</v>
      </c>
      <c r="AA83" s="436" t="s">
        <v>14</v>
      </c>
      <c r="AB83" s="436" t="s">
        <v>14</v>
      </c>
      <c r="AC83" s="436">
        <f t="shared" si="27"/>
        <v>-1</v>
      </c>
      <c r="AD83" s="436">
        <f t="shared" si="27"/>
        <v>-1</v>
      </c>
      <c r="AE83" s="436">
        <f t="shared" si="27"/>
        <v>-1</v>
      </c>
      <c r="AF83" s="436">
        <f t="shared" si="27"/>
        <v>-1</v>
      </c>
      <c r="AG83" s="436" t="s">
        <v>14</v>
      </c>
      <c r="AH83" s="437">
        <f t="shared" si="27"/>
        <v>-1</v>
      </c>
    </row>
    <row r="84" spans="1:34" s="8" customFormat="1" ht="6" customHeight="1" x14ac:dyDescent="0.2">
      <c r="A84" s="348"/>
      <c r="B84" s="395"/>
      <c r="C84" s="395"/>
      <c r="D84" s="395"/>
      <c r="E84" s="395"/>
      <c r="F84" s="395"/>
      <c r="G84" s="395"/>
      <c r="H84" s="395"/>
      <c r="I84" s="395"/>
      <c r="J84" s="396"/>
      <c r="K84" s="396"/>
      <c r="L84" s="396"/>
      <c r="M84" s="396"/>
      <c r="N84" s="396"/>
      <c r="O84" s="396"/>
      <c r="P84" s="396"/>
      <c r="Q84" s="397"/>
      <c r="S84" s="348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620"/>
      <c r="AF84" s="620"/>
      <c r="AG84" s="620"/>
      <c r="AH84" s="620"/>
    </row>
    <row r="85" spans="1:34" ht="15" x14ac:dyDescent="0.25">
      <c r="A85" s="385" t="s">
        <v>58</v>
      </c>
      <c r="B85" s="386" t="s">
        <v>341</v>
      </c>
      <c r="C85" s="386">
        <v>3738</v>
      </c>
      <c r="D85" s="386">
        <v>2420.3000000000002</v>
      </c>
      <c r="E85" s="386">
        <v>3314</v>
      </c>
      <c r="F85" s="386">
        <v>4016.6864527919943</v>
      </c>
      <c r="G85" s="386" t="s">
        <v>14</v>
      </c>
      <c r="H85" s="386">
        <v>3071.2</v>
      </c>
      <c r="I85" s="386">
        <v>3679</v>
      </c>
      <c r="J85" s="388">
        <f>SUM('[6]Table 8'!M230:O230)</f>
        <v>2756</v>
      </c>
      <c r="K85" s="388">
        <v>3158</v>
      </c>
      <c r="L85" s="388">
        <v>2117</v>
      </c>
      <c r="M85" s="388">
        <v>2666.24</v>
      </c>
      <c r="N85" s="388">
        <v>1632.3452607506115</v>
      </c>
      <c r="O85" s="388">
        <v>1796.5414510000001</v>
      </c>
      <c r="P85" s="388">
        <v>2377.2463481426239</v>
      </c>
      <c r="Q85" s="409">
        <v>3343.047003030777</v>
      </c>
      <c r="S85" s="385" t="s">
        <v>58</v>
      </c>
      <c r="T85" s="436" t="s">
        <v>14</v>
      </c>
      <c r="U85" s="436">
        <f>($Q85/C85)-1</f>
        <v>-0.10565890769642139</v>
      </c>
      <c r="V85" s="436">
        <f t="shared" ref="V85:AH85" si="28">($Q85/D85)-1</f>
        <v>0.38125315168812812</v>
      </c>
      <c r="W85" s="436">
        <f t="shared" si="28"/>
        <v>8.7649375470058022E-3</v>
      </c>
      <c r="X85" s="436">
        <f t="shared" si="28"/>
        <v>-0.1677102401888928</v>
      </c>
      <c r="Y85" s="436" t="s">
        <v>14</v>
      </c>
      <c r="Z85" s="436">
        <f t="shared" si="28"/>
        <v>8.8514913724530242E-2</v>
      </c>
      <c r="AA85" s="436">
        <f t="shared" si="28"/>
        <v>-9.1316389499652928E-2</v>
      </c>
      <c r="AB85" s="436">
        <f t="shared" si="28"/>
        <v>0.21300689514904825</v>
      </c>
      <c r="AC85" s="436">
        <f t="shared" si="28"/>
        <v>5.8596264417598798E-2</v>
      </c>
      <c r="AD85" s="436">
        <f t="shared" si="28"/>
        <v>0.57914360086479788</v>
      </c>
      <c r="AE85" s="436">
        <f t="shared" si="28"/>
        <v>0.25384324105511036</v>
      </c>
      <c r="AF85" s="436">
        <f t="shared" si="28"/>
        <v>1.0480023947222556</v>
      </c>
      <c r="AG85" s="436">
        <f t="shared" si="28"/>
        <v>0.86082375175365589</v>
      </c>
      <c r="AH85" s="437">
        <f t="shared" si="28"/>
        <v>0.40626864592419998</v>
      </c>
    </row>
    <row r="86" spans="1:34" s="8" customFormat="1" ht="6" customHeight="1" x14ac:dyDescent="0.2">
      <c r="A86" s="348"/>
      <c r="B86" s="476"/>
      <c r="C86" s="476"/>
      <c r="D86" s="395"/>
      <c r="E86" s="395"/>
      <c r="F86" s="476"/>
      <c r="G86" s="476"/>
      <c r="H86" s="476"/>
      <c r="I86" s="476"/>
      <c r="J86" s="466"/>
      <c r="K86" s="466"/>
      <c r="L86" s="466"/>
      <c r="M86" s="466"/>
      <c r="N86" s="466"/>
      <c r="O86" s="466"/>
      <c r="P86" s="466"/>
      <c r="Q86" s="597"/>
      <c r="S86" s="348"/>
      <c r="T86" s="466"/>
      <c r="U86" s="466"/>
      <c r="V86" s="466"/>
      <c r="W86" s="466"/>
      <c r="X86" s="466"/>
      <c r="Y86" s="466"/>
      <c r="Z86" s="466"/>
      <c r="AA86" s="466"/>
      <c r="AB86" s="466"/>
      <c r="AC86" s="466"/>
      <c r="AD86" s="466"/>
      <c r="AE86" s="620"/>
      <c r="AF86" s="620"/>
      <c r="AG86" s="620"/>
      <c r="AH86" s="620"/>
    </row>
    <row r="87" spans="1:34" x14ac:dyDescent="0.2">
      <c r="A87" s="351" t="s">
        <v>62</v>
      </c>
      <c r="B87" s="494">
        <v>90583</v>
      </c>
      <c r="C87" s="494">
        <v>93972</v>
      </c>
      <c r="D87" s="494">
        <v>90952.1</v>
      </c>
      <c r="E87" s="494">
        <v>87330</v>
      </c>
      <c r="F87" s="494">
        <v>97658</v>
      </c>
      <c r="G87" s="494" t="s">
        <v>14</v>
      </c>
      <c r="H87" s="494">
        <v>88294.8</v>
      </c>
      <c r="I87" s="494">
        <v>80347</v>
      </c>
      <c r="J87" s="543">
        <f>J61+J63+J77+J79+J85</f>
        <v>66954</v>
      </c>
      <c r="K87" s="543">
        <v>77473</v>
      </c>
      <c r="L87" s="543">
        <v>77085</v>
      </c>
      <c r="M87" s="543">
        <v>74991.91</v>
      </c>
      <c r="N87" s="543">
        <v>54413.218725184881</v>
      </c>
      <c r="O87" s="543">
        <v>64209.401302000006</v>
      </c>
      <c r="P87" s="543">
        <v>70808.832138061523</v>
      </c>
      <c r="Q87" s="544">
        <v>72631.808371543884</v>
      </c>
      <c r="S87" s="351" t="s">
        <v>62</v>
      </c>
      <c r="T87" s="474">
        <f>($Q87/B87)-1</f>
        <v>-0.19817395790000458</v>
      </c>
      <c r="U87" s="474">
        <f t="shared" ref="U87:AH87" si="29">($Q87/C87)-1</f>
        <v>-0.22709095931188139</v>
      </c>
      <c r="V87" s="474">
        <f t="shared" si="29"/>
        <v>-0.20142791236767621</v>
      </c>
      <c r="W87" s="474">
        <f t="shared" si="29"/>
        <v>-0.16830632804827794</v>
      </c>
      <c r="X87" s="474">
        <f t="shared" si="29"/>
        <v>-0.25626361003149889</v>
      </c>
      <c r="Y87" s="474" t="s">
        <v>14</v>
      </c>
      <c r="Z87" s="474">
        <f t="shared" si="29"/>
        <v>-0.177394270426527</v>
      </c>
      <c r="AA87" s="474">
        <f t="shared" si="29"/>
        <v>-9.6023393884726471E-2</v>
      </c>
      <c r="AB87" s="474">
        <f t="shared" si="29"/>
        <v>8.4801630545507045E-2</v>
      </c>
      <c r="AC87" s="474">
        <f t="shared" si="29"/>
        <v>-6.2488759031612551E-2</v>
      </c>
      <c r="AD87" s="474">
        <f t="shared" si="29"/>
        <v>-5.7769885560823964E-2</v>
      </c>
      <c r="AE87" s="474">
        <f t="shared" si="29"/>
        <v>-3.1471416429533772E-2</v>
      </c>
      <c r="AF87" s="474">
        <f t="shared" si="29"/>
        <v>0.33481918682981027</v>
      </c>
      <c r="AG87" s="474">
        <f t="shared" si="29"/>
        <v>0.13117093289704185</v>
      </c>
      <c r="AH87" s="475">
        <f t="shared" si="29"/>
        <v>2.5745040250458651E-2</v>
      </c>
    </row>
    <row r="88" spans="1:34" s="8" customFormat="1" x14ac:dyDescent="0.2">
      <c r="A88" s="339"/>
      <c r="B88" s="476"/>
      <c r="C88" s="476"/>
      <c r="D88" s="476"/>
      <c r="E88" s="395"/>
      <c r="F88" s="395"/>
      <c r="G88" s="395"/>
      <c r="H88" s="395"/>
      <c r="I88" s="395"/>
      <c r="J88" s="466"/>
      <c r="K88" s="466"/>
      <c r="L88" s="466"/>
      <c r="M88" s="466"/>
      <c r="N88" s="466"/>
      <c r="O88" s="466"/>
      <c r="P88" s="466"/>
      <c r="Q88" s="597"/>
      <c r="S88" s="339"/>
      <c r="T88" s="466"/>
      <c r="U88" s="466"/>
      <c r="V88" s="466"/>
      <c r="W88" s="466"/>
      <c r="X88" s="466"/>
      <c r="Y88" s="466"/>
      <c r="Z88" s="466"/>
      <c r="AA88" s="466"/>
      <c r="AB88" s="466"/>
      <c r="AC88" s="466"/>
      <c r="AD88" s="466"/>
      <c r="AE88" s="620"/>
      <c r="AF88" s="620"/>
      <c r="AG88" s="620"/>
      <c r="AH88" s="620"/>
    </row>
    <row r="89" spans="1:34" x14ac:dyDescent="0.2">
      <c r="A89" s="412" t="s">
        <v>326</v>
      </c>
      <c r="B89" s="413">
        <v>11835</v>
      </c>
      <c r="C89" s="413">
        <v>11064</v>
      </c>
      <c r="D89" s="413">
        <v>8404.4</v>
      </c>
      <c r="E89" s="413">
        <v>8488</v>
      </c>
      <c r="F89" s="413">
        <v>7513</v>
      </c>
      <c r="G89" s="413" t="s">
        <v>14</v>
      </c>
      <c r="H89" s="413">
        <v>6708</v>
      </c>
      <c r="I89" s="413">
        <v>6067.7269724786902</v>
      </c>
      <c r="J89" s="414">
        <f>SUM('[6]Table 3'!G18:G20)</f>
        <v>5117.9584991431657</v>
      </c>
      <c r="K89" s="414">
        <v>5501</v>
      </c>
      <c r="L89" s="414">
        <v>4940</v>
      </c>
      <c r="M89" s="414">
        <v>4150</v>
      </c>
      <c r="N89" s="414">
        <v>3765</v>
      </c>
      <c r="O89" s="414">
        <v>3907.6000000000004</v>
      </c>
      <c r="P89" s="414">
        <v>3701.7995746135712</v>
      </c>
      <c r="Q89" s="548">
        <v>3802.7927305698395</v>
      </c>
      <c r="S89" s="412" t="s">
        <v>326</v>
      </c>
      <c r="T89" s="478">
        <f>($Q89/B89)-1</f>
        <v>-0.6786824900236722</v>
      </c>
      <c r="U89" s="478">
        <f t="shared" ref="U89:AH89" si="30">($Q89/C89)-1</f>
        <v>-0.65629132948573399</v>
      </c>
      <c r="V89" s="478">
        <f t="shared" si="30"/>
        <v>-0.54752359114632343</v>
      </c>
      <c r="W89" s="478">
        <f t="shared" si="30"/>
        <v>-0.55198012128065033</v>
      </c>
      <c r="X89" s="478">
        <f t="shared" si="30"/>
        <v>-0.49383831617598306</v>
      </c>
      <c r="Y89" s="478" t="s">
        <v>14</v>
      </c>
      <c r="Z89" s="478">
        <f t="shared" si="30"/>
        <v>-0.43309589586019093</v>
      </c>
      <c r="AA89" s="478">
        <f t="shared" si="30"/>
        <v>-0.37327556961311592</v>
      </c>
      <c r="AB89" s="478">
        <f t="shared" si="30"/>
        <v>-0.2569707762955693</v>
      </c>
      <c r="AC89" s="478">
        <f t="shared" si="30"/>
        <v>-0.30870882920017462</v>
      </c>
      <c r="AD89" s="478">
        <f t="shared" si="30"/>
        <v>-0.23020390069436447</v>
      </c>
      <c r="AE89" s="478">
        <f t="shared" si="30"/>
        <v>-8.3664402272327854E-2</v>
      </c>
      <c r="AF89" s="478">
        <f t="shared" si="30"/>
        <v>1.0037909845906912E-2</v>
      </c>
      <c r="AG89" s="478">
        <f t="shared" si="30"/>
        <v>-2.6821391501218317E-2</v>
      </c>
      <c r="AH89" s="479">
        <f t="shared" si="30"/>
        <v>2.7282178281305525E-2</v>
      </c>
    </row>
    <row r="90" spans="1:34" x14ac:dyDescent="0.2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103"/>
      <c r="P90" s="277"/>
      <c r="Q90" s="651"/>
      <c r="R90" s="103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</row>
    <row r="91" spans="1:34" x14ac:dyDescent="0.2">
      <c r="A91" s="652" t="s">
        <v>342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103"/>
      <c r="P91" s="377"/>
      <c r="Q91" s="651"/>
      <c r="R91" s="103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</row>
    <row r="92" spans="1:34" x14ac:dyDescent="0.2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103"/>
      <c r="P92" s="377"/>
      <c r="Q92" s="651"/>
      <c r="R92" s="103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</row>
    <row r="93" spans="1:34" ht="15" x14ac:dyDescent="0.2">
      <c r="A93" s="263" t="s">
        <v>562</v>
      </c>
      <c r="B93" s="264"/>
      <c r="C93" s="264"/>
      <c r="D93" s="264"/>
      <c r="E93" s="416"/>
      <c r="F93" s="416"/>
      <c r="G93" s="416"/>
      <c r="H93" s="416"/>
      <c r="I93" s="416"/>
      <c r="K93" s="416"/>
      <c r="L93" s="416"/>
      <c r="M93" s="416"/>
      <c r="N93" s="416"/>
      <c r="O93" s="609"/>
      <c r="P93" s="653"/>
      <c r="Q93" s="417"/>
      <c r="R93" s="416"/>
      <c r="S93" s="263" t="s">
        <v>561</v>
      </c>
      <c r="T93" s="575"/>
      <c r="U93" s="575"/>
      <c r="V93" s="575"/>
      <c r="W93" s="654"/>
      <c r="X93" s="97"/>
      <c r="Y93" s="97"/>
      <c r="Z93" s="97"/>
      <c r="AA93" s="97"/>
      <c r="AB93" s="97"/>
      <c r="AC93" s="97"/>
      <c r="AD93" s="97"/>
    </row>
    <row r="94" spans="1:34" x14ac:dyDescent="0.2">
      <c r="A94" s="264"/>
      <c r="B94" s="640"/>
      <c r="C94" s="640"/>
      <c r="D94" s="640"/>
      <c r="E94" s="425"/>
      <c r="F94" s="425"/>
      <c r="G94" s="425"/>
      <c r="H94" s="425"/>
      <c r="I94" s="425"/>
      <c r="J94" s="425"/>
      <c r="K94" s="425"/>
      <c r="L94" s="425"/>
      <c r="M94" s="425"/>
      <c r="N94" s="425"/>
      <c r="O94" s="425"/>
      <c r="P94" s="425"/>
      <c r="Q94" s="425"/>
      <c r="R94" s="416"/>
      <c r="S94" s="264"/>
      <c r="T94" s="358"/>
      <c r="U94" s="358"/>
      <c r="V94" s="358"/>
      <c r="W94" s="264"/>
      <c r="X94" s="97"/>
      <c r="Y94" s="97"/>
      <c r="Z94" s="97"/>
      <c r="AA94" s="97"/>
      <c r="AB94" s="97"/>
      <c r="AC94" s="97"/>
      <c r="AD94" s="97"/>
    </row>
    <row r="95" spans="1:34" ht="15" customHeight="1" x14ac:dyDescent="0.2">
      <c r="A95" s="655"/>
      <c r="B95" s="925" t="s">
        <v>271</v>
      </c>
      <c r="C95" s="925"/>
      <c r="D95" s="925"/>
      <c r="E95" s="925"/>
      <c r="F95" s="925"/>
      <c r="G95" s="925"/>
      <c r="H95" s="925"/>
      <c r="I95" s="925"/>
      <c r="J95" s="925"/>
      <c r="K95" s="925"/>
      <c r="L95" s="925"/>
      <c r="M95" s="925"/>
      <c r="N95" s="925"/>
      <c r="O95" s="925"/>
      <c r="P95" s="925"/>
      <c r="Q95" s="926"/>
      <c r="S95" s="97"/>
      <c r="T95" s="927" t="s">
        <v>298</v>
      </c>
      <c r="U95" s="927"/>
      <c r="V95" s="927"/>
      <c r="W95" s="927"/>
      <c r="X95" s="927"/>
      <c r="Y95" s="927"/>
      <c r="Z95" s="927"/>
      <c r="AA95" s="927"/>
      <c r="AB95" s="927"/>
      <c r="AC95" s="927"/>
      <c r="AD95" s="927"/>
      <c r="AE95" s="927"/>
      <c r="AF95" s="927"/>
      <c r="AG95" s="927"/>
    </row>
    <row r="96" spans="1:34" ht="3.75" customHeight="1" x14ac:dyDescent="0.2">
      <c r="A96" s="362"/>
      <c r="B96" s="642"/>
      <c r="C96" s="642"/>
      <c r="D96" s="642"/>
      <c r="E96" s="642"/>
      <c r="F96" s="642"/>
      <c r="G96" s="642"/>
      <c r="H96" s="642"/>
      <c r="I96" s="642"/>
      <c r="J96" s="642"/>
      <c r="K96" s="642"/>
      <c r="L96" s="642"/>
      <c r="M96" s="642"/>
      <c r="N96" s="642"/>
      <c r="O96" s="642"/>
      <c r="P96" s="642"/>
      <c r="Q96" s="643"/>
      <c r="S96" s="97"/>
      <c r="T96" s="656"/>
      <c r="U96" s="656"/>
      <c r="V96" s="656"/>
      <c r="W96" s="656"/>
      <c r="X96" s="656"/>
      <c r="Y96" s="656"/>
      <c r="Z96" s="656"/>
      <c r="AA96" s="656"/>
      <c r="AB96" s="656"/>
      <c r="AC96" s="656"/>
      <c r="AD96" s="656"/>
    </row>
    <row r="97" spans="1:34" x14ac:dyDescent="0.2">
      <c r="A97" s="351" t="s">
        <v>51</v>
      </c>
      <c r="B97" s="368">
        <v>1990</v>
      </c>
      <c r="C97" s="368">
        <v>1992</v>
      </c>
      <c r="D97" s="368">
        <v>1994</v>
      </c>
      <c r="E97" s="369">
        <v>1996</v>
      </c>
      <c r="F97" s="369">
        <v>1998</v>
      </c>
      <c r="G97" s="369">
        <v>2000</v>
      </c>
      <c r="H97" s="369">
        <v>2002</v>
      </c>
      <c r="I97" s="369">
        <v>2004</v>
      </c>
      <c r="J97" s="369">
        <v>2006</v>
      </c>
      <c r="K97" s="369">
        <v>2008</v>
      </c>
      <c r="L97" s="369">
        <v>2010</v>
      </c>
      <c r="M97" s="369">
        <v>2012</v>
      </c>
      <c r="N97" s="369">
        <v>2014</v>
      </c>
      <c r="O97" s="369">
        <v>2016</v>
      </c>
      <c r="P97" s="369">
        <v>2018</v>
      </c>
      <c r="Q97" s="370">
        <v>2020</v>
      </c>
      <c r="S97" s="351" t="s">
        <v>51</v>
      </c>
      <c r="T97" s="372" t="s">
        <v>299</v>
      </c>
      <c r="U97" s="372" t="s">
        <v>300</v>
      </c>
      <c r="V97" s="372" t="s">
        <v>301</v>
      </c>
      <c r="W97" s="372" t="s">
        <v>302</v>
      </c>
      <c r="X97" s="372" t="s">
        <v>303</v>
      </c>
      <c r="Y97" s="372" t="s">
        <v>304</v>
      </c>
      <c r="Z97" s="372" t="s">
        <v>305</v>
      </c>
      <c r="AA97" s="372" t="s">
        <v>306</v>
      </c>
      <c r="AB97" s="372" t="s">
        <v>307</v>
      </c>
      <c r="AC97" s="372" t="s">
        <v>308</v>
      </c>
      <c r="AD97" s="372" t="s">
        <v>309</v>
      </c>
      <c r="AE97" s="372" t="s">
        <v>310</v>
      </c>
      <c r="AF97" s="372" t="s">
        <v>311</v>
      </c>
      <c r="AG97" s="372" t="s">
        <v>312</v>
      </c>
      <c r="AH97" s="373" t="s">
        <v>313</v>
      </c>
    </row>
    <row r="98" spans="1:34" s="8" customFormat="1" ht="6" customHeight="1" x14ac:dyDescent="0.2">
      <c r="A98" s="348"/>
      <c r="B98" s="422"/>
      <c r="C98" s="422"/>
      <c r="D98" s="422"/>
      <c r="E98" s="423"/>
      <c r="F98" s="423"/>
      <c r="G98" s="423"/>
      <c r="H98" s="423"/>
      <c r="I98" s="423"/>
      <c r="J98" s="423"/>
      <c r="K98" s="423"/>
      <c r="L98" s="423"/>
      <c r="M98" s="423"/>
      <c r="N98" s="423"/>
      <c r="O98" s="423"/>
      <c r="P98" s="423"/>
      <c r="Q98" s="424"/>
      <c r="S98" s="348"/>
      <c r="T98" s="426"/>
      <c r="U98" s="427"/>
      <c r="V98" s="427"/>
      <c r="W98" s="427"/>
      <c r="X98" s="426"/>
      <c r="Y98" s="524"/>
      <c r="Z98" s="524"/>
      <c r="AA98" s="524"/>
      <c r="AB98" s="524"/>
      <c r="AC98" s="524"/>
      <c r="AD98" s="524"/>
      <c r="AE98" s="645"/>
      <c r="AF98" s="645"/>
      <c r="AG98" s="645"/>
      <c r="AH98" s="645"/>
    </row>
    <row r="99" spans="1:34" ht="15" x14ac:dyDescent="0.25">
      <c r="A99" s="385" t="s">
        <v>52</v>
      </c>
      <c r="B99" s="430">
        <v>82.07</v>
      </c>
      <c r="C99" s="430">
        <v>83.28</v>
      </c>
      <c r="D99" s="430">
        <v>75.997299999999996</v>
      </c>
      <c r="E99" s="502">
        <v>69.41</v>
      </c>
      <c r="F99" s="502">
        <v>67.430000000000007</v>
      </c>
      <c r="G99" s="502" t="s">
        <v>14</v>
      </c>
      <c r="H99" s="502">
        <v>69.900800000000004</v>
      </c>
      <c r="I99" s="502">
        <v>51.326000000000001</v>
      </c>
      <c r="J99" s="502">
        <f>SUM('[6]Table 9'!M68:O68)/1000</f>
        <v>46.930999999999997</v>
      </c>
      <c r="K99" s="502">
        <v>45.018999999999998</v>
      </c>
      <c r="L99" s="502">
        <v>39.795999999999999</v>
      </c>
      <c r="M99" s="502">
        <v>27.403949999999998</v>
      </c>
      <c r="N99" s="432">
        <v>22.1838229747935</v>
      </c>
      <c r="O99" s="432">
        <v>27.297922560774918</v>
      </c>
      <c r="P99" s="432">
        <v>32.5</v>
      </c>
      <c r="Q99" s="657">
        <v>31.541009400054811</v>
      </c>
      <c r="S99" s="385" t="s">
        <v>52</v>
      </c>
      <c r="T99" s="436"/>
      <c r="U99" s="436">
        <f>($Q99/C99)-1</f>
        <v>-0.62126549711749746</v>
      </c>
      <c r="V99" s="436">
        <f t="shared" ref="V99:AH99" si="31">($Q99/D99)-1</f>
        <v>-0.58497197400361833</v>
      </c>
      <c r="W99" s="436">
        <f t="shared" si="31"/>
        <v>-0.54558407434008338</v>
      </c>
      <c r="X99" s="436">
        <f t="shared" si="31"/>
        <v>-0.53224070295039583</v>
      </c>
      <c r="Y99" s="436" t="s">
        <v>14</v>
      </c>
      <c r="Z99" s="436">
        <f t="shared" si="31"/>
        <v>-0.54877470071794865</v>
      </c>
      <c r="AA99" s="436">
        <f t="shared" si="31"/>
        <v>-0.3854769629416902</v>
      </c>
      <c r="AB99" s="436">
        <f t="shared" si="31"/>
        <v>-0.32792803477328814</v>
      </c>
      <c r="AC99" s="436">
        <f t="shared" si="31"/>
        <v>-0.29938449543404311</v>
      </c>
      <c r="AD99" s="436">
        <f t="shared" si="31"/>
        <v>-0.20743267162391166</v>
      </c>
      <c r="AE99" s="436">
        <f t="shared" si="31"/>
        <v>0.15096580602631415</v>
      </c>
      <c r="AF99" s="436">
        <f t="shared" si="31"/>
        <v>0.42180224913863906</v>
      </c>
      <c r="AG99" s="436">
        <f t="shared" si="31"/>
        <v>0.15543625452937926</v>
      </c>
      <c r="AH99" s="453">
        <f t="shared" si="31"/>
        <v>-2.9507403075236582E-2</v>
      </c>
    </row>
    <row r="100" spans="1:34" s="8" customFormat="1" ht="6" customHeight="1" x14ac:dyDescent="0.2">
      <c r="A100" s="348"/>
      <c r="B100" s="438"/>
      <c r="C100" s="438"/>
      <c r="D100" s="438"/>
      <c r="E100" s="439"/>
      <c r="F100" s="439"/>
      <c r="G100" s="439"/>
      <c r="H100" s="439"/>
      <c r="I100" s="439"/>
      <c r="J100" s="439"/>
      <c r="K100" s="439"/>
      <c r="L100" s="439"/>
      <c r="M100" s="439"/>
      <c r="N100" s="439"/>
      <c r="O100" s="439"/>
      <c r="P100" s="439"/>
      <c r="Q100" s="440"/>
      <c r="S100" s="348"/>
      <c r="T100" s="466"/>
      <c r="U100" s="466"/>
      <c r="V100" s="466"/>
      <c r="W100" s="466"/>
      <c r="X100" s="466"/>
      <c r="Y100" s="466"/>
      <c r="Z100" s="466"/>
      <c r="AA100" s="466"/>
      <c r="AB100" s="466"/>
      <c r="AC100" s="466"/>
      <c r="AD100" s="466"/>
      <c r="AE100" s="620"/>
      <c r="AF100" s="620"/>
      <c r="AG100" s="620"/>
      <c r="AH100" s="620"/>
    </row>
    <row r="101" spans="1:34" ht="15" x14ac:dyDescent="0.25">
      <c r="A101" s="385" t="s">
        <v>53</v>
      </c>
      <c r="B101" s="430">
        <v>197.2</v>
      </c>
      <c r="C101" s="430">
        <v>171.75</v>
      </c>
      <c r="D101" s="430">
        <v>97.282199999999989</v>
      </c>
      <c r="E101" s="502">
        <v>293.26</v>
      </c>
      <c r="F101" s="502">
        <v>290.23</v>
      </c>
      <c r="G101" s="502" t="s">
        <v>14</v>
      </c>
      <c r="H101" s="502">
        <v>354.00779999999997</v>
      </c>
      <c r="I101" s="502">
        <v>211.178</v>
      </c>
      <c r="J101" s="502">
        <f>SUM('[6]Table 9'!M155:O155)/1000</f>
        <v>101.78</v>
      </c>
      <c r="K101" s="502">
        <v>12.221</v>
      </c>
      <c r="L101" s="502">
        <v>11.698</v>
      </c>
      <c r="M101" s="502">
        <v>10.59155</v>
      </c>
      <c r="N101" s="432">
        <v>7.7754564186913404</v>
      </c>
      <c r="O101" s="432">
        <v>7.257561101279447</v>
      </c>
      <c r="P101" s="432">
        <v>10.79</v>
      </c>
      <c r="Q101" s="657">
        <v>6.6800319274626672</v>
      </c>
      <c r="S101" s="385" t="s">
        <v>53</v>
      </c>
      <c r="T101" s="436">
        <f>($Q101/B101)-1</f>
        <v>-0.96612559874511827</v>
      </c>
      <c r="U101" s="436">
        <f t="shared" ref="U101:AH101" si="32">($Q101/C101)-1</f>
        <v>-0.96110607320254637</v>
      </c>
      <c r="V101" s="436">
        <f t="shared" si="32"/>
        <v>-0.9313334615431943</v>
      </c>
      <c r="W101" s="436">
        <f t="shared" si="32"/>
        <v>-0.97722146925096276</v>
      </c>
      <c r="X101" s="436">
        <f t="shared" si="32"/>
        <v>-0.97698366148412408</v>
      </c>
      <c r="Y101" s="436" t="s">
        <v>14</v>
      </c>
      <c r="Z101" s="436">
        <f t="shared" si="32"/>
        <v>-0.98113026908598433</v>
      </c>
      <c r="AA101" s="436">
        <f t="shared" si="32"/>
        <v>-0.96836776592513107</v>
      </c>
      <c r="AB101" s="436">
        <f t="shared" si="32"/>
        <v>-0.93436793154389208</v>
      </c>
      <c r="AC101" s="436">
        <f t="shared" si="32"/>
        <v>-0.4533972729348934</v>
      </c>
      <c r="AD101" s="436">
        <f t="shared" si="32"/>
        <v>-0.42895948645386672</v>
      </c>
      <c r="AE101" s="436">
        <f t="shared" si="32"/>
        <v>-0.36930553814477884</v>
      </c>
      <c r="AF101" s="436">
        <f t="shared" si="32"/>
        <v>-0.14088233953641527</v>
      </c>
      <c r="AG101" s="436">
        <f t="shared" si="32"/>
        <v>-7.9576205526532329E-2</v>
      </c>
      <c r="AH101" s="453">
        <f t="shared" si="32"/>
        <v>-0.38090528939178236</v>
      </c>
    </row>
    <row r="102" spans="1:34" s="8" customFormat="1" ht="6" customHeight="1" x14ac:dyDescent="0.2">
      <c r="A102" s="348"/>
      <c r="B102" s="438"/>
      <c r="C102" s="438"/>
      <c r="D102" s="438"/>
      <c r="E102" s="439"/>
      <c r="F102" s="439"/>
      <c r="G102" s="439"/>
      <c r="H102" s="439"/>
      <c r="I102" s="439"/>
      <c r="J102" s="439"/>
      <c r="K102" s="439"/>
      <c r="L102" s="439"/>
      <c r="M102" s="439"/>
      <c r="N102" s="439"/>
      <c r="O102" s="439"/>
      <c r="P102" s="439"/>
      <c r="Q102" s="440"/>
      <c r="S102" s="348"/>
      <c r="T102" s="466"/>
      <c r="U102" s="466"/>
      <c r="V102" s="466"/>
      <c r="W102" s="466"/>
      <c r="X102" s="466"/>
      <c r="Y102" s="466"/>
      <c r="Z102" s="466"/>
      <c r="AA102" s="466"/>
      <c r="AB102" s="466"/>
      <c r="AC102" s="466"/>
      <c r="AD102" s="466"/>
      <c r="AE102" s="620"/>
      <c r="AF102" s="620"/>
      <c r="AG102" s="620"/>
      <c r="AH102" s="620"/>
    </row>
    <row r="103" spans="1:34" ht="15" x14ac:dyDescent="0.25">
      <c r="A103" s="385" t="s">
        <v>54</v>
      </c>
      <c r="B103" s="438"/>
      <c r="C103" s="438"/>
      <c r="D103" s="438"/>
      <c r="E103" s="439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40"/>
      <c r="S103" s="385" t="s">
        <v>54</v>
      </c>
      <c r="T103" s="466"/>
      <c r="U103" s="466"/>
      <c r="V103" s="466"/>
      <c r="W103" s="466"/>
      <c r="X103" s="466"/>
      <c r="Y103" s="466"/>
      <c r="Z103" s="466"/>
      <c r="AA103" s="466"/>
      <c r="AB103" s="466"/>
      <c r="AC103" s="466"/>
      <c r="AD103" s="466"/>
      <c r="AE103" s="620"/>
      <c r="AF103" s="620"/>
      <c r="AG103" s="620"/>
      <c r="AH103" s="620"/>
    </row>
    <row r="104" spans="1:34" s="8" customFormat="1" ht="3.75" customHeight="1" x14ac:dyDescent="0.2">
      <c r="A104" s="348"/>
      <c r="B104" s="438"/>
      <c r="C104" s="438"/>
      <c r="D104" s="438"/>
      <c r="E104" s="439"/>
      <c r="F104" s="439"/>
      <c r="G104" s="439"/>
      <c r="H104" s="439"/>
      <c r="I104" s="439"/>
      <c r="J104" s="439"/>
      <c r="K104" s="439"/>
      <c r="L104" s="439"/>
      <c r="M104" s="439"/>
      <c r="N104" s="439"/>
      <c r="O104" s="439"/>
      <c r="P104" s="439"/>
      <c r="Q104" s="440"/>
      <c r="S104" s="348"/>
      <c r="T104" s="466"/>
      <c r="U104" s="466"/>
      <c r="V104" s="466"/>
      <c r="W104" s="466"/>
      <c r="X104" s="466"/>
      <c r="Y104" s="466"/>
      <c r="Z104" s="466"/>
      <c r="AA104" s="466"/>
      <c r="AB104" s="466"/>
      <c r="AC104" s="466"/>
      <c r="AD104" s="466"/>
      <c r="AE104" s="620"/>
      <c r="AF104" s="620"/>
      <c r="AG104" s="620"/>
      <c r="AH104" s="620"/>
    </row>
    <row r="105" spans="1:34" x14ac:dyDescent="0.2">
      <c r="A105" s="400" t="s">
        <v>316</v>
      </c>
      <c r="B105" s="446" t="s">
        <v>14</v>
      </c>
      <c r="C105" s="446" t="s">
        <v>343</v>
      </c>
      <c r="D105" s="446" t="s">
        <v>14</v>
      </c>
      <c r="E105" s="505" t="s">
        <v>343</v>
      </c>
      <c r="F105" s="502" t="s">
        <v>14</v>
      </c>
      <c r="G105" s="502" t="s">
        <v>14</v>
      </c>
      <c r="H105" s="502">
        <v>5.0799999999999998E-2</v>
      </c>
      <c r="I105" s="447">
        <v>6.6000000000000003E-2</v>
      </c>
      <c r="J105" s="622">
        <f>4/1000</f>
        <v>4.0000000000000001E-3</v>
      </c>
      <c r="K105" s="622">
        <v>0.06</v>
      </c>
      <c r="L105" s="516" t="s">
        <v>14</v>
      </c>
      <c r="M105" s="449">
        <v>1.376E-2</v>
      </c>
      <c r="N105" s="449"/>
      <c r="O105" s="555">
        <v>2.6716999999999998E-2</v>
      </c>
      <c r="P105" s="555" t="s">
        <v>14</v>
      </c>
      <c r="Q105" s="658">
        <v>0</v>
      </c>
      <c r="S105" s="400" t="s">
        <v>316</v>
      </c>
      <c r="T105" s="436" t="s">
        <v>14</v>
      </c>
      <c r="U105" s="436" t="s">
        <v>14</v>
      </c>
      <c r="V105" s="436" t="s">
        <v>14</v>
      </c>
      <c r="W105" s="436" t="s">
        <v>14</v>
      </c>
      <c r="X105" s="436" t="s">
        <v>14</v>
      </c>
      <c r="Y105" s="436" t="s">
        <v>14</v>
      </c>
      <c r="Z105" s="436">
        <f t="shared" ref="Z105:AD113" si="33">($Q105/H105)-1</f>
        <v>-1</v>
      </c>
      <c r="AA105" s="436">
        <f t="shared" si="33"/>
        <v>-1</v>
      </c>
      <c r="AB105" s="436">
        <f t="shared" si="33"/>
        <v>-1</v>
      </c>
      <c r="AC105" s="436">
        <f t="shared" si="33"/>
        <v>-1</v>
      </c>
      <c r="AD105" s="436" t="s">
        <v>14</v>
      </c>
      <c r="AE105" s="436">
        <f t="shared" ref="AE105:AE111" si="34">($Q105/M105)-1</f>
        <v>-1</v>
      </c>
      <c r="AF105" s="436" t="s">
        <v>14</v>
      </c>
      <c r="AG105" s="436">
        <f t="shared" ref="AG105:AH113" si="35">($Q105/O105)-1</f>
        <v>-1</v>
      </c>
      <c r="AH105" s="453" t="s">
        <v>14</v>
      </c>
    </row>
    <row r="106" spans="1:34" x14ac:dyDescent="0.2">
      <c r="A106" s="400" t="s">
        <v>317</v>
      </c>
      <c r="B106" s="446" t="s">
        <v>14</v>
      </c>
      <c r="C106" s="446" t="s">
        <v>14</v>
      </c>
      <c r="D106" s="446" t="s">
        <v>14</v>
      </c>
      <c r="E106" s="447" t="s">
        <v>14</v>
      </c>
      <c r="F106" s="502" t="s">
        <v>14</v>
      </c>
      <c r="G106" s="502" t="s">
        <v>14</v>
      </c>
      <c r="H106" s="502" t="s">
        <v>14</v>
      </c>
      <c r="I106" s="447" t="s">
        <v>14</v>
      </c>
      <c r="J106" s="622" t="s">
        <v>14</v>
      </c>
      <c r="K106" s="516" t="s">
        <v>14</v>
      </c>
      <c r="L106" s="516" t="s">
        <v>14</v>
      </c>
      <c r="M106" s="516" t="s">
        <v>14</v>
      </c>
      <c r="N106" s="449">
        <v>0.22763</v>
      </c>
      <c r="O106" s="555" t="s">
        <v>14</v>
      </c>
      <c r="P106" s="555" t="s">
        <v>14</v>
      </c>
      <c r="Q106" s="658">
        <v>0</v>
      </c>
      <c r="S106" s="400" t="s">
        <v>317</v>
      </c>
      <c r="T106" s="436" t="s">
        <v>14</v>
      </c>
      <c r="U106" s="436" t="s">
        <v>14</v>
      </c>
      <c r="V106" s="436" t="s">
        <v>14</v>
      </c>
      <c r="W106" s="436" t="s">
        <v>14</v>
      </c>
      <c r="X106" s="436" t="s">
        <v>14</v>
      </c>
      <c r="Y106" s="436" t="s">
        <v>14</v>
      </c>
      <c r="Z106" s="436" t="s">
        <v>14</v>
      </c>
      <c r="AA106" s="436" t="s">
        <v>14</v>
      </c>
      <c r="AB106" s="436" t="s">
        <v>14</v>
      </c>
      <c r="AC106" s="436" t="s">
        <v>14</v>
      </c>
      <c r="AD106" s="436" t="s">
        <v>14</v>
      </c>
      <c r="AE106" s="436" t="s">
        <v>14</v>
      </c>
      <c r="AF106" s="436">
        <f t="shared" ref="AF106:AF111" si="36">($Q106/N106)-1</f>
        <v>-1</v>
      </c>
      <c r="AG106" s="436" t="s">
        <v>14</v>
      </c>
      <c r="AH106" s="453" t="s">
        <v>14</v>
      </c>
    </row>
    <row r="107" spans="1:34" x14ac:dyDescent="0.2">
      <c r="A107" s="400" t="s">
        <v>318</v>
      </c>
      <c r="B107" s="446">
        <v>0.17</v>
      </c>
      <c r="C107" s="446">
        <v>0.1</v>
      </c>
      <c r="D107" s="446">
        <v>0.28000000000000003</v>
      </c>
      <c r="E107" s="447">
        <v>0.26</v>
      </c>
      <c r="F107" s="502">
        <v>0.123</v>
      </c>
      <c r="G107" s="502" t="s">
        <v>14</v>
      </c>
      <c r="H107" s="502">
        <v>1.5900000000000001E-2</v>
      </c>
      <c r="I107" s="447">
        <v>0.124</v>
      </c>
      <c r="J107" s="622">
        <f>164/1000</f>
        <v>0.16400000000000001</v>
      </c>
      <c r="K107" s="516" t="s">
        <v>14</v>
      </c>
      <c r="L107" s="516" t="s">
        <v>14</v>
      </c>
      <c r="M107" s="516" t="s">
        <v>14</v>
      </c>
      <c r="N107" s="516"/>
      <c r="O107" s="659" t="s">
        <v>14</v>
      </c>
      <c r="P107" s="659" t="s">
        <v>14</v>
      </c>
      <c r="Q107" s="660">
        <v>0</v>
      </c>
      <c r="S107" s="400" t="s">
        <v>318</v>
      </c>
      <c r="T107" s="436">
        <f t="shared" ref="T107:X108" si="37">($Q107/B107)-1</f>
        <v>-1</v>
      </c>
      <c r="U107" s="436">
        <f t="shared" si="37"/>
        <v>-1</v>
      </c>
      <c r="V107" s="436">
        <f t="shared" si="37"/>
        <v>-1</v>
      </c>
      <c r="W107" s="436">
        <f t="shared" si="37"/>
        <v>-1</v>
      </c>
      <c r="X107" s="436">
        <f t="shared" si="37"/>
        <v>-1</v>
      </c>
      <c r="Y107" s="436" t="s">
        <v>14</v>
      </c>
      <c r="Z107" s="436">
        <f t="shared" si="33"/>
        <v>-1</v>
      </c>
      <c r="AA107" s="436">
        <f t="shared" si="33"/>
        <v>-1</v>
      </c>
      <c r="AB107" s="436">
        <f t="shared" si="33"/>
        <v>-1</v>
      </c>
      <c r="AC107" s="436" t="s">
        <v>14</v>
      </c>
      <c r="AD107" s="436" t="s">
        <v>14</v>
      </c>
      <c r="AE107" s="436" t="s">
        <v>14</v>
      </c>
      <c r="AF107" s="436" t="s">
        <v>14</v>
      </c>
      <c r="AG107" s="436" t="s">
        <v>14</v>
      </c>
      <c r="AH107" s="453" t="s">
        <v>14</v>
      </c>
    </row>
    <row r="108" spans="1:34" x14ac:dyDescent="0.2">
      <c r="A108" s="400" t="s">
        <v>319</v>
      </c>
      <c r="B108" s="446">
        <v>0.01</v>
      </c>
      <c r="C108" s="446" t="s">
        <v>14</v>
      </c>
      <c r="D108" s="446" t="s">
        <v>14</v>
      </c>
      <c r="E108" s="447">
        <v>0.02</v>
      </c>
      <c r="F108" s="447" t="s">
        <v>343</v>
      </c>
      <c r="G108" s="401" t="s">
        <v>14</v>
      </c>
      <c r="H108" s="447">
        <v>8.3000000000000001E-3</v>
      </c>
      <c r="I108" s="447">
        <v>0.01</v>
      </c>
      <c r="J108" s="622">
        <f>6/1000</f>
        <v>6.0000000000000001E-3</v>
      </c>
      <c r="K108" s="622">
        <v>7.0000000000000001E-3</v>
      </c>
      <c r="L108" s="622">
        <v>0.01</v>
      </c>
      <c r="M108" s="622">
        <v>4.1900000000000001E-3</v>
      </c>
      <c r="N108" s="622">
        <v>6.2500000000000003E-3</v>
      </c>
      <c r="O108" s="555">
        <v>1.1565999999999998E-2</v>
      </c>
      <c r="P108" s="555">
        <v>1.7899999999999999E-2</v>
      </c>
      <c r="Q108" s="658">
        <v>1.7238E-2</v>
      </c>
      <c r="S108" s="400" t="s">
        <v>319</v>
      </c>
      <c r="T108" s="436">
        <f>($Q108/B108)-1</f>
        <v>0.7238</v>
      </c>
      <c r="U108" s="436" t="s">
        <v>14</v>
      </c>
      <c r="V108" s="436" t="s">
        <v>14</v>
      </c>
      <c r="W108" s="436">
        <f t="shared" si="37"/>
        <v>-0.1381</v>
      </c>
      <c r="X108" s="436" t="s">
        <v>14</v>
      </c>
      <c r="Y108" s="436" t="s">
        <v>14</v>
      </c>
      <c r="Z108" s="436">
        <f t="shared" si="33"/>
        <v>1.076867469879518</v>
      </c>
      <c r="AA108" s="436">
        <f t="shared" si="33"/>
        <v>0.7238</v>
      </c>
      <c r="AB108" s="436">
        <f t="shared" si="33"/>
        <v>1.8729999999999998</v>
      </c>
      <c r="AC108" s="436">
        <f t="shared" si="33"/>
        <v>1.4625714285714286</v>
      </c>
      <c r="AD108" s="436">
        <f t="shared" si="33"/>
        <v>0.7238</v>
      </c>
      <c r="AE108" s="436">
        <f t="shared" si="34"/>
        <v>3.1140811455847253</v>
      </c>
      <c r="AF108" s="436">
        <f t="shared" si="36"/>
        <v>1.7580799999999996</v>
      </c>
      <c r="AG108" s="436">
        <f t="shared" si="35"/>
        <v>0.49040290506657458</v>
      </c>
      <c r="AH108" s="453">
        <f t="shared" si="35"/>
        <v>-3.6983240223463665E-2</v>
      </c>
    </row>
    <row r="109" spans="1:34" x14ac:dyDescent="0.2">
      <c r="A109" s="400" t="s">
        <v>320</v>
      </c>
      <c r="B109" s="502" t="s">
        <v>14</v>
      </c>
      <c r="C109" s="502" t="s">
        <v>14</v>
      </c>
      <c r="D109" s="502" t="s">
        <v>14</v>
      </c>
      <c r="E109" s="502" t="s">
        <v>14</v>
      </c>
      <c r="F109" s="502" t="s">
        <v>14</v>
      </c>
      <c r="G109" s="502" t="s">
        <v>14</v>
      </c>
      <c r="H109" s="502" t="s">
        <v>14</v>
      </c>
      <c r="I109" s="448">
        <v>0.10199999999999999</v>
      </c>
      <c r="J109" s="622">
        <f>5/1000</f>
        <v>5.0000000000000001E-3</v>
      </c>
      <c r="K109" s="516" t="s">
        <v>14</v>
      </c>
      <c r="L109" s="516" t="s">
        <v>14</v>
      </c>
      <c r="M109" s="622">
        <v>4.3299999999999998E-2</v>
      </c>
      <c r="N109" s="622" t="s">
        <v>14</v>
      </c>
      <c r="O109" s="555" t="s">
        <v>14</v>
      </c>
      <c r="P109" s="555" t="s">
        <v>14</v>
      </c>
      <c r="Q109" s="658">
        <v>0.11955</v>
      </c>
      <c r="S109" s="400" t="s">
        <v>320</v>
      </c>
      <c r="T109" s="436" t="s">
        <v>14</v>
      </c>
      <c r="U109" s="436" t="s">
        <v>14</v>
      </c>
      <c r="V109" s="436" t="s">
        <v>14</v>
      </c>
      <c r="W109" s="436" t="s">
        <v>14</v>
      </c>
      <c r="X109" s="436" t="s">
        <v>14</v>
      </c>
      <c r="Y109" s="436" t="s">
        <v>14</v>
      </c>
      <c r="Z109" s="436" t="s">
        <v>14</v>
      </c>
      <c r="AA109" s="436">
        <f t="shared" si="33"/>
        <v>0.17205882352941182</v>
      </c>
      <c r="AB109" s="436">
        <f t="shared" si="33"/>
        <v>22.91</v>
      </c>
      <c r="AC109" s="436" t="s">
        <v>14</v>
      </c>
      <c r="AD109" s="436" t="s">
        <v>14</v>
      </c>
      <c r="AE109" s="436">
        <f t="shared" si="34"/>
        <v>1.760969976905312</v>
      </c>
      <c r="AF109" s="436" t="s">
        <v>14</v>
      </c>
      <c r="AG109" s="436" t="s">
        <v>14</v>
      </c>
      <c r="AH109" s="453" t="s">
        <v>14</v>
      </c>
    </row>
    <row r="110" spans="1:34" x14ac:dyDescent="0.2">
      <c r="A110" s="406" t="s">
        <v>321</v>
      </c>
      <c r="B110" s="502" t="s">
        <v>14</v>
      </c>
      <c r="C110" s="502" t="s">
        <v>14</v>
      </c>
      <c r="D110" s="502" t="s">
        <v>14</v>
      </c>
      <c r="E110" s="502" t="s">
        <v>14</v>
      </c>
      <c r="F110" s="502" t="s">
        <v>14</v>
      </c>
      <c r="G110" s="502" t="s">
        <v>14</v>
      </c>
      <c r="H110" s="502" t="s">
        <v>14</v>
      </c>
      <c r="I110" s="448" t="s">
        <v>14</v>
      </c>
      <c r="J110" s="622">
        <f>10/1000</f>
        <v>0.01</v>
      </c>
      <c r="K110" s="622" t="s">
        <v>14</v>
      </c>
      <c r="L110" s="622">
        <v>6.0000000000000001E-3</v>
      </c>
      <c r="M110" s="622">
        <v>2.1139999999999999E-2</v>
      </c>
      <c r="N110" s="622" t="s">
        <v>14</v>
      </c>
      <c r="O110" s="555">
        <v>4.6108000000000003E-2</v>
      </c>
      <c r="P110" s="555">
        <v>3.3300000000000003E-2</v>
      </c>
      <c r="Q110" s="658">
        <v>0</v>
      </c>
      <c r="S110" s="406" t="s">
        <v>321</v>
      </c>
      <c r="T110" s="436" t="s">
        <v>14</v>
      </c>
      <c r="U110" s="436" t="s">
        <v>14</v>
      </c>
      <c r="V110" s="436" t="s">
        <v>14</v>
      </c>
      <c r="W110" s="436" t="s">
        <v>14</v>
      </c>
      <c r="X110" s="436" t="s">
        <v>14</v>
      </c>
      <c r="Y110" s="436" t="s">
        <v>14</v>
      </c>
      <c r="Z110" s="436" t="s">
        <v>14</v>
      </c>
      <c r="AA110" s="436" t="s">
        <v>14</v>
      </c>
      <c r="AB110" s="436">
        <f t="shared" si="33"/>
        <v>-1</v>
      </c>
      <c r="AC110" s="436" t="s">
        <v>14</v>
      </c>
      <c r="AD110" s="436">
        <f t="shared" si="33"/>
        <v>-1</v>
      </c>
      <c r="AE110" s="436">
        <f t="shared" si="34"/>
        <v>-1</v>
      </c>
      <c r="AF110" s="436" t="s">
        <v>14</v>
      </c>
      <c r="AG110" s="436">
        <f t="shared" si="35"/>
        <v>-1</v>
      </c>
      <c r="AH110" s="453">
        <f t="shared" si="35"/>
        <v>-1</v>
      </c>
    </row>
    <row r="111" spans="1:34" x14ac:dyDescent="0.2">
      <c r="A111" s="406" t="s">
        <v>322</v>
      </c>
      <c r="B111" s="516" t="s">
        <v>14</v>
      </c>
      <c r="C111" s="516" t="s">
        <v>14</v>
      </c>
      <c r="D111" s="516" t="s">
        <v>14</v>
      </c>
      <c r="E111" s="516" t="s">
        <v>14</v>
      </c>
      <c r="F111" s="516" t="s">
        <v>14</v>
      </c>
      <c r="G111" s="516" t="s">
        <v>14</v>
      </c>
      <c r="H111" s="516" t="s">
        <v>14</v>
      </c>
      <c r="I111" s="516" t="s">
        <v>14</v>
      </c>
      <c r="J111" s="622" t="s">
        <v>14</v>
      </c>
      <c r="K111" s="622">
        <v>0.02</v>
      </c>
      <c r="L111" s="622">
        <v>6.0000000000000001E-3</v>
      </c>
      <c r="M111" s="622">
        <v>5.28E-3</v>
      </c>
      <c r="N111" s="622">
        <v>8.1099999999999992E-3</v>
      </c>
      <c r="O111" s="555" t="s">
        <v>14</v>
      </c>
      <c r="P111" s="555" t="s">
        <v>14</v>
      </c>
      <c r="Q111" s="658">
        <v>3.1879999999999999E-2</v>
      </c>
      <c r="S111" s="406" t="s">
        <v>322</v>
      </c>
      <c r="T111" s="436" t="s">
        <v>14</v>
      </c>
      <c r="U111" s="436" t="s">
        <v>14</v>
      </c>
      <c r="V111" s="436" t="s">
        <v>14</v>
      </c>
      <c r="W111" s="436" t="s">
        <v>14</v>
      </c>
      <c r="X111" s="436" t="s">
        <v>14</v>
      </c>
      <c r="Y111" s="436" t="s">
        <v>14</v>
      </c>
      <c r="Z111" s="436" t="s">
        <v>14</v>
      </c>
      <c r="AA111" s="436" t="s">
        <v>14</v>
      </c>
      <c r="AB111" s="436" t="s">
        <v>14</v>
      </c>
      <c r="AC111" s="436">
        <f t="shared" si="33"/>
        <v>0.59399999999999986</v>
      </c>
      <c r="AD111" s="436">
        <f t="shared" si="33"/>
        <v>4.3133333333333326</v>
      </c>
      <c r="AE111" s="436">
        <f t="shared" si="34"/>
        <v>5.0378787878787881</v>
      </c>
      <c r="AF111" s="436">
        <f t="shared" si="36"/>
        <v>2.9309494451294702</v>
      </c>
      <c r="AG111" s="436" t="s">
        <v>14</v>
      </c>
      <c r="AH111" s="453" t="s">
        <v>14</v>
      </c>
    </row>
    <row r="112" spans="1:34" x14ac:dyDescent="0.2">
      <c r="A112" s="400" t="s">
        <v>323</v>
      </c>
      <c r="B112" s="502" t="s">
        <v>14</v>
      </c>
      <c r="C112" s="502" t="s">
        <v>14</v>
      </c>
      <c r="D112" s="502" t="s">
        <v>14</v>
      </c>
      <c r="E112" s="502" t="s">
        <v>14</v>
      </c>
      <c r="F112" s="502" t="s">
        <v>14</v>
      </c>
      <c r="G112" s="502" t="s">
        <v>14</v>
      </c>
      <c r="H112" s="502" t="s">
        <v>14</v>
      </c>
      <c r="I112" s="448">
        <v>5.0999999999999997E-2</v>
      </c>
      <c r="J112" s="622">
        <f>15/1000</f>
        <v>1.4999999999999999E-2</v>
      </c>
      <c r="K112" s="516" t="s">
        <v>14</v>
      </c>
      <c r="L112" s="622">
        <v>1.4E-2</v>
      </c>
      <c r="M112" s="622" t="s">
        <v>14</v>
      </c>
      <c r="N112" s="622" t="s">
        <v>14</v>
      </c>
      <c r="O112" s="555" t="s">
        <v>14</v>
      </c>
      <c r="P112" s="555" t="s">
        <v>14</v>
      </c>
      <c r="Q112" s="658">
        <v>60</v>
      </c>
      <c r="S112" s="400" t="s">
        <v>323</v>
      </c>
      <c r="T112" s="436" t="s">
        <v>14</v>
      </c>
      <c r="U112" s="436" t="s">
        <v>14</v>
      </c>
      <c r="V112" s="436" t="s">
        <v>14</v>
      </c>
      <c r="W112" s="436" t="s">
        <v>14</v>
      </c>
      <c r="X112" s="436" t="s">
        <v>14</v>
      </c>
      <c r="Y112" s="436" t="s">
        <v>14</v>
      </c>
      <c r="Z112" s="436" t="s">
        <v>14</v>
      </c>
      <c r="AA112" s="436">
        <f t="shared" si="33"/>
        <v>1175.4705882352941</v>
      </c>
      <c r="AB112" s="436">
        <f t="shared" si="33"/>
        <v>3999</v>
      </c>
      <c r="AC112" s="436" t="s">
        <v>14</v>
      </c>
      <c r="AD112" s="436">
        <f t="shared" si="33"/>
        <v>4284.7142857142853</v>
      </c>
      <c r="AE112" s="436" t="s">
        <v>14</v>
      </c>
      <c r="AF112" s="436" t="s">
        <v>14</v>
      </c>
      <c r="AG112" s="436" t="s">
        <v>14</v>
      </c>
      <c r="AH112" s="453" t="s">
        <v>14</v>
      </c>
    </row>
    <row r="113" spans="1:34" x14ac:dyDescent="0.2">
      <c r="A113" s="400" t="s">
        <v>324</v>
      </c>
      <c r="B113" s="502" t="s">
        <v>14</v>
      </c>
      <c r="C113" s="502" t="s">
        <v>14</v>
      </c>
      <c r="D113" s="502" t="s">
        <v>14</v>
      </c>
      <c r="E113" s="502" t="s">
        <v>14</v>
      </c>
      <c r="F113" s="502" t="s">
        <v>14</v>
      </c>
      <c r="G113" s="502" t="s">
        <v>14</v>
      </c>
      <c r="H113" s="502" t="s">
        <v>14</v>
      </c>
      <c r="I113" s="505">
        <v>3.0000000000000001E-3</v>
      </c>
      <c r="J113" s="661" t="s">
        <v>14</v>
      </c>
      <c r="K113" s="516" t="s">
        <v>14</v>
      </c>
      <c r="L113" s="516" t="s">
        <v>14</v>
      </c>
      <c r="M113" s="516" t="s">
        <v>14</v>
      </c>
      <c r="N113" s="516" t="s">
        <v>14</v>
      </c>
      <c r="O113" s="659">
        <v>1.2036E-2</v>
      </c>
      <c r="P113" s="659" t="s">
        <v>14</v>
      </c>
      <c r="Q113" s="660">
        <v>0</v>
      </c>
      <c r="S113" s="400" t="s">
        <v>324</v>
      </c>
      <c r="T113" s="436" t="s">
        <v>14</v>
      </c>
      <c r="U113" s="436" t="s">
        <v>14</v>
      </c>
      <c r="V113" s="436" t="s">
        <v>14</v>
      </c>
      <c r="W113" s="436" t="s">
        <v>14</v>
      </c>
      <c r="X113" s="436" t="s">
        <v>14</v>
      </c>
      <c r="Y113" s="436" t="s">
        <v>14</v>
      </c>
      <c r="Z113" s="436" t="s">
        <v>14</v>
      </c>
      <c r="AA113" s="436">
        <f t="shared" si="33"/>
        <v>-1</v>
      </c>
      <c r="AB113" s="436" t="s">
        <v>14</v>
      </c>
      <c r="AC113" s="436" t="s">
        <v>14</v>
      </c>
      <c r="AD113" s="436" t="s">
        <v>14</v>
      </c>
      <c r="AE113" s="436" t="s">
        <v>14</v>
      </c>
      <c r="AF113" s="436" t="s">
        <v>14</v>
      </c>
      <c r="AG113" s="436">
        <f t="shared" si="35"/>
        <v>-1</v>
      </c>
      <c r="AH113" s="453" t="s">
        <v>14</v>
      </c>
    </row>
    <row r="114" spans="1:34" s="8" customFormat="1" ht="3.75" customHeight="1" x14ac:dyDescent="0.2">
      <c r="A114" s="348"/>
      <c r="B114" s="662"/>
      <c r="C114" s="662"/>
      <c r="D114" s="459"/>
      <c r="E114" s="476"/>
      <c r="F114" s="476"/>
      <c r="G114" s="476"/>
      <c r="H114" s="476"/>
      <c r="I114" s="476"/>
      <c r="J114" s="476"/>
      <c r="K114" s="476"/>
      <c r="L114" s="476"/>
      <c r="M114" s="476"/>
      <c r="N114" s="476"/>
      <c r="O114" s="476"/>
      <c r="P114" s="476"/>
      <c r="Q114" s="492"/>
      <c r="S114" s="348"/>
      <c r="T114" s="466"/>
      <c r="U114" s="466"/>
      <c r="V114" s="466"/>
      <c r="W114" s="466"/>
      <c r="X114" s="466"/>
      <c r="Y114" s="466"/>
      <c r="Z114" s="466"/>
      <c r="AA114" s="466"/>
      <c r="AB114" s="466"/>
      <c r="AC114" s="466"/>
      <c r="AD114" s="466"/>
      <c r="AE114" s="620"/>
      <c r="AF114" s="620"/>
      <c r="AG114" s="620"/>
      <c r="AH114" s="620"/>
    </row>
    <row r="115" spans="1:34" x14ac:dyDescent="0.2">
      <c r="A115" s="351" t="s">
        <v>194</v>
      </c>
      <c r="B115" s="463">
        <v>0.17</v>
      </c>
      <c r="C115" s="463">
        <v>0.1</v>
      </c>
      <c r="D115" s="463">
        <v>0.27849999999999997</v>
      </c>
      <c r="E115" s="518">
        <v>0.28000000000000003</v>
      </c>
      <c r="F115" s="518">
        <v>0.13001356026274663</v>
      </c>
      <c r="G115" s="518" t="s">
        <v>14</v>
      </c>
      <c r="H115" s="518">
        <v>7.5200000000000003E-2</v>
      </c>
      <c r="I115" s="518">
        <v>0.36199999999999999</v>
      </c>
      <c r="J115" s="518">
        <f>SUM('[6]Table 9'!M171:O171)/1000</f>
        <v>0.20399999999999999</v>
      </c>
      <c r="K115" s="568">
        <v>8.6999999999999994E-2</v>
      </c>
      <c r="L115" s="518">
        <v>3.5999999999999997E-2</v>
      </c>
      <c r="M115" s="518">
        <v>8.7660000000000002E-2</v>
      </c>
      <c r="N115" s="464">
        <v>0.24198077041927199</v>
      </c>
      <c r="O115" s="464">
        <v>9.6429726332848451E-2</v>
      </c>
      <c r="P115" s="464">
        <v>5.117563297599554E-2</v>
      </c>
      <c r="Q115" s="663">
        <v>0.16867063093185425</v>
      </c>
      <c r="S115" s="351" t="s">
        <v>194</v>
      </c>
      <c r="T115" s="465">
        <f>($Q115/B115)-1</f>
        <v>-7.8198180479162049E-3</v>
      </c>
      <c r="U115" s="465">
        <f t="shared" ref="U115:AH115" si="38">($Q115/C115)-1</f>
        <v>0.68670630931854237</v>
      </c>
      <c r="V115" s="465">
        <f t="shared" si="38"/>
        <v>-0.39436039162709424</v>
      </c>
      <c r="W115" s="465">
        <f t="shared" si="38"/>
        <v>-0.39760488952909201</v>
      </c>
      <c r="X115" s="465">
        <f t="shared" si="38"/>
        <v>0.29733106755160676</v>
      </c>
      <c r="Y115" s="465" t="s">
        <v>14</v>
      </c>
      <c r="Z115" s="465">
        <f t="shared" si="38"/>
        <v>1.2429605177108276</v>
      </c>
      <c r="AA115" s="465">
        <f t="shared" si="38"/>
        <v>-0.53405903057498827</v>
      </c>
      <c r="AB115" s="465">
        <f t="shared" si="38"/>
        <v>-0.17318318170659674</v>
      </c>
      <c r="AC115" s="465">
        <f t="shared" si="38"/>
        <v>0.93874288427418695</v>
      </c>
      <c r="AD115" s="465">
        <f t="shared" si="38"/>
        <v>3.6852953036626186</v>
      </c>
      <c r="AE115" s="465">
        <f t="shared" si="38"/>
        <v>0.92414591526185541</v>
      </c>
      <c r="AF115" s="465">
        <f t="shared" si="38"/>
        <v>-0.30295853410333273</v>
      </c>
      <c r="AG115" s="465">
        <f t="shared" si="38"/>
        <v>0.74915596410229757</v>
      </c>
      <c r="AH115" s="465">
        <f t="shared" si="38"/>
        <v>2.295916847984488</v>
      </c>
    </row>
    <row r="116" spans="1:34" s="8" customFormat="1" ht="6" customHeight="1" x14ac:dyDescent="0.2">
      <c r="A116" s="348"/>
      <c r="B116" s="476"/>
      <c r="C116" s="476"/>
      <c r="D116" s="438"/>
      <c r="E116" s="439"/>
      <c r="F116" s="439"/>
      <c r="G116" s="439"/>
      <c r="H116" s="439"/>
      <c r="I116" s="439"/>
      <c r="J116" s="439"/>
      <c r="K116" s="439"/>
      <c r="L116" s="439"/>
      <c r="M116" s="439"/>
      <c r="N116" s="439"/>
      <c r="O116" s="439"/>
      <c r="P116" s="439"/>
      <c r="Q116" s="440"/>
      <c r="S116" s="348"/>
      <c r="T116" s="466"/>
      <c r="U116" s="466"/>
      <c r="V116" s="466"/>
      <c r="W116" s="466"/>
      <c r="X116" s="466"/>
      <c r="Y116" s="466"/>
      <c r="Z116" s="466"/>
      <c r="AA116" s="466"/>
      <c r="AB116" s="466"/>
      <c r="AC116" s="466"/>
      <c r="AD116" s="466"/>
      <c r="AE116" s="620"/>
      <c r="AF116" s="620"/>
      <c r="AG116" s="620"/>
      <c r="AH116" s="620"/>
    </row>
    <row r="117" spans="1:34" ht="15" x14ac:dyDescent="0.25">
      <c r="A117" s="385" t="s">
        <v>55</v>
      </c>
      <c r="B117" s="386" t="s">
        <v>14</v>
      </c>
      <c r="C117" s="386" t="s">
        <v>14</v>
      </c>
      <c r="D117" s="386" t="s">
        <v>14</v>
      </c>
      <c r="E117" s="502">
        <v>0.04</v>
      </c>
      <c r="F117" s="502">
        <v>9.7724986374318951E-2</v>
      </c>
      <c r="G117" s="502" t="s">
        <v>14</v>
      </c>
      <c r="H117" s="502">
        <v>0.26250000000000001</v>
      </c>
      <c r="I117" s="502">
        <v>1.6E-2</v>
      </c>
      <c r="J117" s="502">
        <f>SUM('[6]Table 9'!M178:O178)/1000</f>
        <v>0.22800000000000001</v>
      </c>
      <c r="K117" s="502">
        <v>7.3999999999999996E-2</v>
      </c>
      <c r="L117" s="502">
        <v>0.09</v>
      </c>
      <c r="M117" s="502">
        <v>0.23752999999999999</v>
      </c>
      <c r="N117" s="432">
        <v>3.8292833931373498E-2</v>
      </c>
      <c r="O117" s="432">
        <v>0.30241121376874136</v>
      </c>
      <c r="P117" s="432">
        <v>0.20502927541732788</v>
      </c>
      <c r="Q117" s="657">
        <v>0.7032350273132324</v>
      </c>
      <c r="S117" s="385" t="s">
        <v>55</v>
      </c>
      <c r="T117" s="436" t="s">
        <v>14</v>
      </c>
      <c r="U117" s="436" t="s">
        <v>14</v>
      </c>
      <c r="V117" s="436" t="s">
        <v>14</v>
      </c>
      <c r="W117" s="436">
        <f>($Q117/E117)-1</f>
        <v>16.580875682830811</v>
      </c>
      <c r="X117" s="436">
        <f t="shared" ref="X117:AH117" si="39">($Q117/F117)-1</f>
        <v>6.1960616563261537</v>
      </c>
      <c r="Y117" s="436" t="s">
        <v>14</v>
      </c>
      <c r="Z117" s="436">
        <f t="shared" si="39"/>
        <v>1.6789905802408853</v>
      </c>
      <c r="AA117" s="436">
        <f t="shared" si="39"/>
        <v>42.952189207077026</v>
      </c>
      <c r="AB117" s="436">
        <f t="shared" si="39"/>
        <v>2.0843641548825982</v>
      </c>
      <c r="AC117" s="436">
        <f t="shared" si="39"/>
        <v>8.5031760447734115</v>
      </c>
      <c r="AD117" s="436">
        <f t="shared" si="39"/>
        <v>6.8137225257025822</v>
      </c>
      <c r="AE117" s="436">
        <f t="shared" si="39"/>
        <v>1.9606156161884076</v>
      </c>
      <c r="AF117" s="436">
        <f t="shared" si="39"/>
        <v>17.364663962284304</v>
      </c>
      <c r="AG117" s="436">
        <f t="shared" si="39"/>
        <v>1.325426423674247</v>
      </c>
      <c r="AH117" s="453">
        <f t="shared" si="39"/>
        <v>2.4299249503849101</v>
      </c>
    </row>
    <row r="118" spans="1:34" s="8" customFormat="1" ht="6" customHeight="1" x14ac:dyDescent="0.2">
      <c r="A118" s="348"/>
      <c r="B118" s="476"/>
      <c r="C118" s="476"/>
      <c r="D118" s="438"/>
      <c r="E118" s="439"/>
      <c r="F118" s="439"/>
      <c r="G118" s="439"/>
      <c r="H118" s="439"/>
      <c r="I118" s="439"/>
      <c r="J118" s="439"/>
      <c r="K118" s="439"/>
      <c r="L118" s="439"/>
      <c r="M118" s="439"/>
      <c r="N118" s="439"/>
      <c r="O118" s="439"/>
      <c r="P118" s="439"/>
      <c r="Q118" s="440"/>
      <c r="S118" s="348"/>
      <c r="T118" s="466"/>
      <c r="U118" s="466"/>
      <c r="V118" s="466"/>
      <c r="W118" s="466"/>
      <c r="X118" s="466"/>
      <c r="Y118" s="466"/>
      <c r="Z118" s="466"/>
      <c r="AA118" s="466"/>
      <c r="AB118" s="466"/>
      <c r="AC118" s="466"/>
      <c r="AD118" s="466"/>
      <c r="AE118" s="620"/>
      <c r="AF118" s="620"/>
      <c r="AG118" s="620"/>
      <c r="AH118" s="620"/>
    </row>
    <row r="119" spans="1:34" ht="15" x14ac:dyDescent="0.25">
      <c r="A119" s="385" t="s">
        <v>56</v>
      </c>
      <c r="B119" s="430">
        <v>0.51</v>
      </c>
      <c r="C119" s="430">
        <v>0.41</v>
      </c>
      <c r="D119" s="430">
        <v>0.29480000000000001</v>
      </c>
      <c r="E119" s="502">
        <v>0.3</v>
      </c>
      <c r="F119" s="502">
        <v>0.28247497607762645</v>
      </c>
      <c r="G119" s="502" t="s">
        <v>14</v>
      </c>
      <c r="H119" s="432">
        <v>0.1273</v>
      </c>
      <c r="I119" s="502" t="s">
        <v>14</v>
      </c>
      <c r="J119" s="502" t="s">
        <v>14</v>
      </c>
      <c r="K119" s="502" t="s">
        <v>14</v>
      </c>
      <c r="L119" s="502" t="s">
        <v>14</v>
      </c>
      <c r="M119" s="502" t="s">
        <v>14</v>
      </c>
      <c r="N119" s="516"/>
      <c r="O119" s="516" t="s">
        <v>14</v>
      </c>
      <c r="P119" s="516" t="s">
        <v>14</v>
      </c>
      <c r="Q119" s="664">
        <v>0</v>
      </c>
      <c r="S119" s="385" t="s">
        <v>56</v>
      </c>
      <c r="T119" s="436">
        <f>($Q119/B119)-1</f>
        <v>-1</v>
      </c>
      <c r="U119" s="436">
        <f t="shared" ref="U119:Z119" si="40">($Q119/C119)-1</f>
        <v>-1</v>
      </c>
      <c r="V119" s="436">
        <f t="shared" si="40"/>
        <v>-1</v>
      </c>
      <c r="W119" s="436">
        <f t="shared" si="40"/>
        <v>-1</v>
      </c>
      <c r="X119" s="436">
        <f t="shared" si="40"/>
        <v>-1</v>
      </c>
      <c r="Y119" s="436" t="s">
        <v>14</v>
      </c>
      <c r="Z119" s="436">
        <f t="shared" si="40"/>
        <v>-1</v>
      </c>
      <c r="AA119" s="436" t="s">
        <v>14</v>
      </c>
      <c r="AB119" s="436" t="s">
        <v>14</v>
      </c>
      <c r="AC119" s="436" t="s">
        <v>14</v>
      </c>
      <c r="AD119" s="436" t="s">
        <v>14</v>
      </c>
      <c r="AE119" s="436" t="s">
        <v>14</v>
      </c>
      <c r="AF119" s="436" t="s">
        <v>14</v>
      </c>
      <c r="AG119" s="436" t="s">
        <v>14</v>
      </c>
      <c r="AH119" s="453" t="s">
        <v>14</v>
      </c>
    </row>
    <row r="120" spans="1:34" s="8" customFormat="1" ht="6" customHeight="1" x14ac:dyDescent="0.2">
      <c r="A120" s="348"/>
      <c r="B120" s="438"/>
      <c r="C120" s="438"/>
      <c r="D120" s="438"/>
      <c r="E120" s="439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40"/>
      <c r="S120" s="348"/>
      <c r="T120" s="442"/>
      <c r="U120" s="466"/>
      <c r="V120" s="466"/>
      <c r="W120" s="466"/>
      <c r="X120" s="466"/>
      <c r="Y120" s="466"/>
      <c r="Z120" s="466"/>
      <c r="AA120" s="466"/>
      <c r="AB120" s="466"/>
      <c r="AC120" s="466"/>
      <c r="AD120" s="466"/>
      <c r="AE120" s="620"/>
      <c r="AF120" s="620"/>
      <c r="AG120" s="620"/>
      <c r="AH120" s="620"/>
    </row>
    <row r="121" spans="1:34" ht="15" x14ac:dyDescent="0.25">
      <c r="A121" s="385" t="s">
        <v>325</v>
      </c>
      <c r="B121" s="430" t="s">
        <v>14</v>
      </c>
      <c r="C121" s="430" t="s">
        <v>14</v>
      </c>
      <c r="D121" s="430" t="s">
        <v>14</v>
      </c>
      <c r="E121" s="502" t="s">
        <v>14</v>
      </c>
      <c r="F121" s="502" t="s">
        <v>14</v>
      </c>
      <c r="G121" s="502" t="s">
        <v>14</v>
      </c>
      <c r="H121" s="446">
        <v>0.1721</v>
      </c>
      <c r="I121" s="502" t="s">
        <v>14</v>
      </c>
      <c r="J121" s="502" t="s">
        <v>14</v>
      </c>
      <c r="K121" s="502">
        <v>6.9000000000000006E-2</v>
      </c>
      <c r="L121" s="502">
        <v>0.16800000000000001</v>
      </c>
      <c r="M121" s="502">
        <v>3.0509999999999999E-2</v>
      </c>
      <c r="N121" s="432">
        <v>0.27912127567795703</v>
      </c>
      <c r="O121" s="432" t="s">
        <v>14</v>
      </c>
      <c r="P121" s="432">
        <v>3.7486347198486328E-2</v>
      </c>
      <c r="Q121" s="657">
        <v>0</v>
      </c>
      <c r="S121" s="385" t="s">
        <v>325</v>
      </c>
      <c r="T121" s="436" t="s">
        <v>14</v>
      </c>
      <c r="U121" s="436" t="s">
        <v>14</v>
      </c>
      <c r="V121" s="436" t="s">
        <v>14</v>
      </c>
      <c r="W121" s="436" t="s">
        <v>14</v>
      </c>
      <c r="X121" s="436" t="s">
        <v>14</v>
      </c>
      <c r="Y121" s="436" t="s">
        <v>14</v>
      </c>
      <c r="Z121" s="436">
        <f t="shared" ref="Z121" si="41">($Q121/H121)-1</f>
        <v>-1</v>
      </c>
      <c r="AA121" s="436" t="s">
        <v>14</v>
      </c>
      <c r="AB121" s="436" t="s">
        <v>14</v>
      </c>
      <c r="AC121" s="436">
        <f t="shared" ref="AC121:AF121" si="42">($Q121/K121)-1</f>
        <v>-1</v>
      </c>
      <c r="AD121" s="436">
        <f t="shared" si="42"/>
        <v>-1</v>
      </c>
      <c r="AE121" s="436">
        <f t="shared" si="42"/>
        <v>-1</v>
      </c>
      <c r="AF121" s="436">
        <f t="shared" si="42"/>
        <v>-1</v>
      </c>
      <c r="AG121" s="436" t="s">
        <v>14</v>
      </c>
      <c r="AH121" s="453">
        <f t="shared" ref="AH121" si="43">($Q121/P121)-1</f>
        <v>-1</v>
      </c>
    </row>
    <row r="122" spans="1:34" s="8" customFormat="1" ht="6" customHeight="1" x14ac:dyDescent="0.2">
      <c r="A122" s="348"/>
      <c r="B122" s="438"/>
      <c r="C122" s="438"/>
      <c r="D122" s="438"/>
      <c r="E122" s="439"/>
      <c r="F122" s="439"/>
      <c r="G122" s="439"/>
      <c r="H122" s="439"/>
      <c r="I122" s="439"/>
      <c r="J122" s="439"/>
      <c r="K122" s="439"/>
      <c r="L122" s="439"/>
      <c r="M122" s="439"/>
      <c r="N122" s="439"/>
      <c r="O122" s="439"/>
      <c r="P122" s="439"/>
      <c r="Q122" s="440"/>
      <c r="S122" s="348"/>
      <c r="T122" s="466"/>
      <c r="U122" s="466"/>
      <c r="V122" s="466"/>
      <c r="W122" s="466"/>
      <c r="X122" s="466"/>
      <c r="Y122" s="466"/>
      <c r="Z122" s="466"/>
      <c r="AA122" s="466"/>
      <c r="AB122" s="466"/>
      <c r="AC122" s="466"/>
      <c r="AD122" s="466"/>
      <c r="AE122" s="620"/>
      <c r="AF122" s="620"/>
      <c r="AG122" s="620"/>
      <c r="AH122" s="620"/>
    </row>
    <row r="123" spans="1:34" ht="15" x14ac:dyDescent="0.25">
      <c r="A123" s="385" t="s">
        <v>58</v>
      </c>
      <c r="B123" s="430" t="s">
        <v>341</v>
      </c>
      <c r="C123" s="430">
        <v>2.71</v>
      </c>
      <c r="D123" s="430">
        <v>1.2039</v>
      </c>
      <c r="E123" s="502">
        <v>0.61</v>
      </c>
      <c r="F123" s="446">
        <v>1.9888138787311345</v>
      </c>
      <c r="G123" s="446" t="s">
        <v>14</v>
      </c>
      <c r="H123" s="455">
        <v>1.2193000000000001</v>
      </c>
      <c r="I123" s="430">
        <v>0.89800000000000002</v>
      </c>
      <c r="J123" s="430">
        <f>SUM('[6]Table 9'!M230:O230)/1000</f>
        <v>2.6040000000000001</v>
      </c>
      <c r="K123" s="430">
        <v>0.72599999999999998</v>
      </c>
      <c r="L123" s="430">
        <v>0.69499999999999995</v>
      </c>
      <c r="M123" s="430">
        <v>1.11049</v>
      </c>
      <c r="N123" s="432">
        <v>0.73608038558028099</v>
      </c>
      <c r="O123" s="432">
        <v>1.7964610680007445</v>
      </c>
      <c r="P123" s="432">
        <v>0.64017701860517262</v>
      </c>
      <c r="Q123" s="657">
        <v>9.5417225837707523E-2</v>
      </c>
      <c r="S123" s="385" t="s">
        <v>58</v>
      </c>
      <c r="T123" s="436" t="s">
        <v>14</v>
      </c>
      <c r="U123" s="436">
        <f>($Q123/C123)-1</f>
        <v>-0.96479069157280162</v>
      </c>
      <c r="V123" s="436">
        <f t="shared" ref="V123:AH123" si="44">($Q123/D123)-1</f>
        <v>-0.9207432296389173</v>
      </c>
      <c r="W123" s="436">
        <f t="shared" si="44"/>
        <v>-0.84357831829884011</v>
      </c>
      <c r="X123" s="436">
        <f t="shared" si="44"/>
        <v>-0.95202304908562696</v>
      </c>
      <c r="Y123" s="436" t="s">
        <v>14</v>
      </c>
      <c r="Z123" s="436">
        <f t="shared" si="44"/>
        <v>-0.92174425831402651</v>
      </c>
      <c r="AA123" s="436">
        <f t="shared" si="44"/>
        <v>-0.89374473737449045</v>
      </c>
      <c r="AB123" s="436">
        <f t="shared" si="44"/>
        <v>-0.96335744015449021</v>
      </c>
      <c r="AC123" s="436">
        <f t="shared" si="44"/>
        <v>-0.86857131427313017</v>
      </c>
      <c r="AD123" s="436">
        <f t="shared" si="44"/>
        <v>-0.86270902757164381</v>
      </c>
      <c r="AE123" s="436">
        <f t="shared" si="44"/>
        <v>-0.91407646549027233</v>
      </c>
      <c r="AF123" s="436">
        <f t="shared" si="44"/>
        <v>-0.8703711881108116</v>
      </c>
      <c r="AG123" s="436">
        <f t="shared" si="44"/>
        <v>-0.94688600407917778</v>
      </c>
      <c r="AH123" s="453">
        <f t="shared" si="44"/>
        <v>-0.85095181010151844</v>
      </c>
    </row>
    <row r="124" spans="1:34" s="8" customFormat="1" ht="6" customHeight="1" x14ac:dyDescent="0.2">
      <c r="A124" s="348"/>
      <c r="B124" s="476"/>
      <c r="C124" s="476"/>
      <c r="D124" s="438"/>
      <c r="E124" s="439"/>
      <c r="F124" s="439"/>
      <c r="G124" s="439"/>
      <c r="H124" s="439"/>
      <c r="I124" s="439"/>
      <c r="J124" s="439"/>
      <c r="K124" s="439"/>
      <c r="L124" s="439"/>
      <c r="M124" s="439"/>
      <c r="N124" s="439"/>
      <c r="O124" s="439"/>
      <c r="P124" s="439"/>
      <c r="Q124" s="440"/>
      <c r="S124" s="348"/>
      <c r="T124" s="466"/>
      <c r="U124" s="466"/>
      <c r="V124" s="466"/>
      <c r="W124" s="466"/>
      <c r="X124" s="466"/>
      <c r="Y124" s="466"/>
      <c r="Z124" s="466"/>
      <c r="AA124" s="466"/>
      <c r="AB124" s="466"/>
      <c r="AC124" s="466"/>
      <c r="AD124" s="466"/>
      <c r="AE124" s="620"/>
      <c r="AF124" s="620"/>
      <c r="AG124" s="620"/>
      <c r="AH124" s="620"/>
    </row>
    <row r="125" spans="1:34" x14ac:dyDescent="0.2">
      <c r="A125" s="351" t="s">
        <v>62</v>
      </c>
      <c r="B125" s="472">
        <v>279.95</v>
      </c>
      <c r="C125" s="472">
        <v>258.25</v>
      </c>
      <c r="D125" s="472">
        <v>175.0565</v>
      </c>
      <c r="E125" s="519">
        <v>363.89</v>
      </c>
      <c r="F125" s="519">
        <v>360.16</v>
      </c>
      <c r="G125" s="519" t="s">
        <v>14</v>
      </c>
      <c r="H125" s="519">
        <v>425.83510000000001</v>
      </c>
      <c r="I125" s="472">
        <v>263.78100000000001</v>
      </c>
      <c r="J125" s="519">
        <f>J99+J101+J115+J117+J123</f>
        <v>151.74700000000004</v>
      </c>
      <c r="K125" s="519">
        <v>58.197000000000003</v>
      </c>
      <c r="L125" s="519">
        <v>52.48</v>
      </c>
      <c r="M125" s="519">
        <v>39.461689999999997</v>
      </c>
      <c r="N125" s="519">
        <v>31.254754659093699</v>
      </c>
      <c r="O125" s="519">
        <v>36.750785670156723</v>
      </c>
      <c r="P125" s="519">
        <v>44.221077431015672</v>
      </c>
      <c r="Q125" s="665">
        <v>39.188364211600273</v>
      </c>
      <c r="S125" s="351" t="s">
        <v>62</v>
      </c>
      <c r="T125" s="474">
        <f>($Q125/B125)-1</f>
        <v>-0.86001655934416765</v>
      </c>
      <c r="U125" s="474">
        <f t="shared" ref="U125:AH125" si="45">($Q125/C125)-1</f>
        <v>-0.84825415600541998</v>
      </c>
      <c r="V125" s="474">
        <f t="shared" si="45"/>
        <v>-0.77613876541802063</v>
      </c>
      <c r="W125" s="474">
        <f t="shared" si="45"/>
        <v>-0.89230711420594055</v>
      </c>
      <c r="X125" s="474">
        <f t="shared" si="45"/>
        <v>-0.89119179194913301</v>
      </c>
      <c r="Y125" s="474" t="s">
        <v>14</v>
      </c>
      <c r="Z125" s="474">
        <f t="shared" si="45"/>
        <v>-0.90797291202251695</v>
      </c>
      <c r="AA125" s="474">
        <f t="shared" si="45"/>
        <v>-0.85143598586857938</v>
      </c>
      <c r="AB125" s="474">
        <f t="shared" si="45"/>
        <v>-0.74175196734300997</v>
      </c>
      <c r="AC125" s="474">
        <f t="shared" si="45"/>
        <v>-0.32662569871986058</v>
      </c>
      <c r="AD125" s="474">
        <f t="shared" si="45"/>
        <v>-0.25327049901676302</v>
      </c>
      <c r="AE125" s="474">
        <f t="shared" si="45"/>
        <v>-6.9263579030630629E-3</v>
      </c>
      <c r="AF125" s="474">
        <f t="shared" si="45"/>
        <v>0.25383688462895226</v>
      </c>
      <c r="AG125" s="474">
        <f t="shared" si="45"/>
        <v>6.6327249798715737E-2</v>
      </c>
      <c r="AH125" s="474">
        <f t="shared" si="45"/>
        <v>-0.11380801897616288</v>
      </c>
    </row>
    <row r="126" spans="1:34" s="8" customFormat="1" ht="12.75" customHeight="1" x14ac:dyDescent="0.2">
      <c r="A126" s="339"/>
      <c r="B126" s="546"/>
      <c r="C126" s="546"/>
      <c r="D126" s="546"/>
      <c r="E126" s="572"/>
      <c r="F126" s="572"/>
      <c r="G126" s="572"/>
      <c r="H126" s="572"/>
      <c r="I126" s="572"/>
      <c r="J126" s="572"/>
      <c r="K126" s="572"/>
      <c r="L126" s="572"/>
      <c r="M126" s="572"/>
      <c r="N126" s="572"/>
      <c r="O126" s="572"/>
      <c r="P126" s="572"/>
      <c r="Q126" s="666"/>
      <c r="S126" s="339"/>
      <c r="T126" s="466"/>
      <c r="U126" s="466"/>
      <c r="V126" s="466"/>
      <c r="W126" s="466"/>
      <c r="X126" s="466"/>
      <c r="Y126" s="466"/>
      <c r="Z126" s="466"/>
      <c r="AA126" s="466"/>
      <c r="AB126" s="466"/>
      <c r="AC126" s="466"/>
      <c r="AD126" s="466"/>
      <c r="AE126" s="620"/>
      <c r="AF126" s="620"/>
      <c r="AG126" s="620"/>
      <c r="AH126" s="620"/>
    </row>
    <row r="127" spans="1:34" x14ac:dyDescent="0.2">
      <c r="A127" s="412" t="s">
        <v>326</v>
      </c>
      <c r="B127" s="413">
        <v>11835</v>
      </c>
      <c r="C127" s="413">
        <v>11064</v>
      </c>
      <c r="D127" s="413">
        <v>8404.4</v>
      </c>
      <c r="E127" s="413">
        <v>8488</v>
      </c>
      <c r="F127" s="413">
        <v>7513</v>
      </c>
      <c r="G127" s="413" t="s">
        <v>14</v>
      </c>
      <c r="H127" s="413">
        <v>6708</v>
      </c>
      <c r="I127" s="413">
        <v>6067.7269724786902</v>
      </c>
      <c r="J127" s="414">
        <f>SUM('[6]Table 3'!G18:G20)</f>
        <v>5117.9584991431657</v>
      </c>
      <c r="K127" s="414">
        <v>5501</v>
      </c>
      <c r="L127" s="414">
        <v>4940</v>
      </c>
      <c r="M127" s="414">
        <v>4150</v>
      </c>
      <c r="N127" s="414">
        <v>3765</v>
      </c>
      <c r="O127" s="414">
        <v>3907.6000000000004</v>
      </c>
      <c r="P127" s="414">
        <v>3701.7995746135712</v>
      </c>
      <c r="Q127" s="548">
        <v>3802.7927305698395</v>
      </c>
      <c r="S127" s="412" t="s">
        <v>326</v>
      </c>
      <c r="T127" s="478">
        <f>($Q127/B127)-1</f>
        <v>-0.6786824900236722</v>
      </c>
      <c r="U127" s="478">
        <f t="shared" ref="U127:AH127" si="46">($Q127/C127)-1</f>
        <v>-0.65629132948573399</v>
      </c>
      <c r="V127" s="478">
        <f t="shared" si="46"/>
        <v>-0.54752359114632343</v>
      </c>
      <c r="W127" s="478">
        <f t="shared" si="46"/>
        <v>-0.55198012128065033</v>
      </c>
      <c r="X127" s="478">
        <f t="shared" si="46"/>
        <v>-0.49383831617598306</v>
      </c>
      <c r="Y127" s="478" t="s">
        <v>14</v>
      </c>
      <c r="Z127" s="478">
        <f t="shared" si="46"/>
        <v>-0.43309589586019093</v>
      </c>
      <c r="AA127" s="478">
        <f t="shared" si="46"/>
        <v>-0.37327556961311592</v>
      </c>
      <c r="AB127" s="478">
        <f t="shared" si="46"/>
        <v>-0.2569707762955693</v>
      </c>
      <c r="AC127" s="478">
        <f t="shared" si="46"/>
        <v>-0.30870882920017462</v>
      </c>
      <c r="AD127" s="478">
        <f t="shared" si="46"/>
        <v>-0.23020390069436447</v>
      </c>
      <c r="AE127" s="478">
        <f t="shared" si="46"/>
        <v>-8.3664402272327854E-2</v>
      </c>
      <c r="AF127" s="478">
        <f t="shared" si="46"/>
        <v>1.0037909845906912E-2</v>
      </c>
      <c r="AG127" s="478">
        <f t="shared" si="46"/>
        <v>-2.6821391501218317E-2</v>
      </c>
      <c r="AH127" s="478">
        <f t="shared" si="46"/>
        <v>2.7282178281305525E-2</v>
      </c>
    </row>
    <row r="128" spans="1:34" x14ac:dyDescent="0.2">
      <c r="A128" s="264"/>
      <c r="B128" s="667"/>
      <c r="C128" s="667"/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488"/>
      <c r="P128" s="668"/>
      <c r="Q128" s="669"/>
      <c r="R128" s="488"/>
      <c r="S128" s="264"/>
      <c r="T128" s="358"/>
      <c r="U128" s="358"/>
      <c r="V128" s="358"/>
      <c r="W128" s="264"/>
      <c r="X128" s="97"/>
      <c r="Y128" s="97"/>
      <c r="Z128" s="97"/>
      <c r="AA128" s="97"/>
      <c r="AB128" s="97"/>
      <c r="AC128" s="97"/>
      <c r="AD128" s="97"/>
    </row>
    <row r="129" spans="1:33" x14ac:dyDescent="0.2">
      <c r="A129" s="652"/>
      <c r="B129" s="670"/>
      <c r="C129" s="670"/>
      <c r="D129" s="670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416"/>
      <c r="P129" s="423"/>
      <c r="Q129" s="425"/>
      <c r="R129" s="416"/>
      <c r="S129" s="264"/>
      <c r="T129" s="358"/>
      <c r="U129" s="358"/>
      <c r="V129" s="358"/>
      <c r="W129" s="480"/>
      <c r="X129" s="97"/>
      <c r="Y129" s="97"/>
      <c r="Z129" s="97"/>
      <c r="AA129" s="97"/>
      <c r="AB129" s="97"/>
      <c r="AC129" s="97"/>
      <c r="AD129" s="97"/>
    </row>
    <row r="130" spans="1:33" x14ac:dyDescent="0.2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671"/>
      <c r="Q130" s="334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</row>
    <row r="131" spans="1:33" x14ac:dyDescent="0.2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671"/>
      <c r="Q131" s="334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</row>
    <row r="132" spans="1:33" x14ac:dyDescent="0.2">
      <c r="A132" s="928" t="s">
        <v>344</v>
      </c>
      <c r="B132" s="928"/>
      <c r="C132" s="928"/>
      <c r="D132" s="928"/>
      <c r="E132" s="928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383"/>
      <c r="Q132" s="334"/>
      <c r="R132" s="97"/>
      <c r="S132" s="99"/>
      <c r="T132" s="99"/>
      <c r="U132" s="99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x14ac:dyDescent="0.2">
      <c r="A133" s="928"/>
      <c r="B133" s="928"/>
      <c r="C133" s="928"/>
      <c r="D133" s="928"/>
      <c r="E133" s="928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383"/>
      <c r="Q133" s="334"/>
      <c r="R133" s="97"/>
      <c r="S133" s="99"/>
      <c r="T133" s="99"/>
      <c r="U133" s="99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x14ac:dyDescent="0.2">
      <c r="A134" s="928"/>
      <c r="B134" s="928"/>
      <c r="C134" s="928"/>
      <c r="D134" s="928"/>
      <c r="E134" s="928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383"/>
      <c r="Q134" s="334"/>
      <c r="R134" s="97"/>
      <c r="S134" s="99"/>
      <c r="T134" s="99"/>
      <c r="U134" s="99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x14ac:dyDescent="0.2">
      <c r="A135" s="928"/>
      <c r="B135" s="928"/>
      <c r="C135" s="928"/>
      <c r="D135" s="928"/>
      <c r="E135" s="928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383"/>
      <c r="Q135" s="334"/>
      <c r="R135" s="97"/>
      <c r="S135" s="99"/>
      <c r="T135" s="99"/>
      <c r="U135" s="99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x14ac:dyDescent="0.2">
      <c r="A136" s="928"/>
      <c r="B136" s="928"/>
      <c r="C136" s="928"/>
      <c r="D136" s="928"/>
      <c r="E136" s="928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383"/>
      <c r="Q136" s="334"/>
      <c r="R136" s="97"/>
      <c r="S136" s="99"/>
      <c r="T136" s="99"/>
      <c r="U136" s="99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x14ac:dyDescent="0.2">
      <c r="A137" s="928"/>
      <c r="B137" s="928"/>
      <c r="C137" s="928"/>
      <c r="D137" s="928"/>
      <c r="E137" s="928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383"/>
      <c r="Q137" s="334"/>
      <c r="R137" s="97"/>
      <c r="S137" s="99"/>
      <c r="T137" s="99"/>
      <c r="U137" s="99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x14ac:dyDescent="0.2">
      <c r="A138" s="928"/>
      <c r="B138" s="928"/>
      <c r="C138" s="928"/>
      <c r="D138" s="928"/>
      <c r="E138" s="928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383"/>
      <c r="Q138" s="334"/>
      <c r="R138" s="97"/>
      <c r="S138" s="99"/>
      <c r="T138" s="99"/>
      <c r="U138" s="99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x14ac:dyDescent="0.2">
      <c r="A139" s="928"/>
      <c r="B139" s="928"/>
      <c r="C139" s="928"/>
      <c r="D139" s="928"/>
      <c r="E139" s="928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383"/>
      <c r="Q139" s="334"/>
      <c r="R139" s="97"/>
      <c r="S139" s="99"/>
      <c r="T139" s="99"/>
      <c r="U139" s="99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x14ac:dyDescent="0.2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383"/>
      <c r="Q140" s="334"/>
      <c r="R140" s="97"/>
      <c r="S140" s="99"/>
      <c r="T140" s="99"/>
      <c r="U140" s="99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x14ac:dyDescent="0.2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383"/>
      <c r="Q141" s="334"/>
      <c r="R141" s="97"/>
      <c r="S141" s="99"/>
      <c r="T141" s="99"/>
      <c r="U141" s="99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x14ac:dyDescent="0.2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383"/>
      <c r="Q142" s="334"/>
      <c r="R142" s="97"/>
      <c r="S142" s="99"/>
      <c r="T142" s="99"/>
      <c r="U142" s="99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x14ac:dyDescent="0.2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383"/>
      <c r="Q143" s="334"/>
      <c r="R143" s="97"/>
      <c r="S143" s="99"/>
      <c r="T143" s="99"/>
      <c r="U143" s="99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x14ac:dyDescent="0.2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383"/>
      <c r="Q144" s="334"/>
      <c r="R144" s="97"/>
      <c r="S144" s="99"/>
      <c r="T144" s="99"/>
      <c r="U144" s="99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x14ac:dyDescent="0.2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383"/>
      <c r="Q145" s="334"/>
      <c r="R145" s="97"/>
      <c r="S145" s="99"/>
      <c r="T145" s="99"/>
      <c r="U145" s="99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x14ac:dyDescent="0.2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383"/>
      <c r="Q146" s="334"/>
      <c r="R146" s="97"/>
      <c r="S146" s="99"/>
      <c r="T146" s="99"/>
      <c r="U146" s="99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x14ac:dyDescent="0.2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383"/>
      <c r="Q147" s="334"/>
      <c r="R147" s="97"/>
      <c r="S147" s="99"/>
      <c r="T147" s="99"/>
      <c r="U147" s="99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x14ac:dyDescent="0.2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383"/>
      <c r="Q148" s="334"/>
      <c r="R148" s="97"/>
      <c r="S148" s="99"/>
      <c r="T148" s="99"/>
      <c r="U148" s="99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x14ac:dyDescent="0.2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383"/>
      <c r="Q149" s="334"/>
      <c r="R149" s="97"/>
      <c r="S149" s="99"/>
      <c r="T149" s="99"/>
      <c r="U149" s="99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x14ac:dyDescent="0.2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383"/>
      <c r="Q150" s="334"/>
      <c r="R150" s="97"/>
      <c r="S150" s="99"/>
      <c r="T150" s="99"/>
      <c r="U150" s="99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x14ac:dyDescent="0.2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383"/>
      <c r="Q151" s="334"/>
      <c r="R151" s="97"/>
      <c r="S151" s="99"/>
      <c r="T151" s="99"/>
      <c r="U151" s="99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x14ac:dyDescent="0.2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383"/>
      <c r="Q152" s="334"/>
      <c r="R152" s="97"/>
      <c r="S152" s="99"/>
      <c r="T152" s="99"/>
      <c r="U152" s="99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x14ac:dyDescent="0.2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383"/>
      <c r="Q153" s="334"/>
      <c r="R153" s="97"/>
      <c r="S153" s="99"/>
      <c r="T153" s="99"/>
      <c r="U153" s="99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x14ac:dyDescent="0.2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383"/>
      <c r="Q154" s="334"/>
      <c r="R154" s="97"/>
      <c r="S154" s="99"/>
      <c r="T154" s="99"/>
      <c r="U154" s="99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x14ac:dyDescent="0.2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383"/>
      <c r="Q155" s="334"/>
      <c r="R155" s="97"/>
      <c r="S155" s="99"/>
      <c r="T155" s="99"/>
      <c r="U155" s="99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x14ac:dyDescent="0.2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383"/>
      <c r="Q156" s="334"/>
      <c r="R156" s="97"/>
      <c r="S156" s="99"/>
      <c r="T156" s="99"/>
      <c r="U156" s="99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x14ac:dyDescent="0.2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383"/>
      <c r="Q157" s="334"/>
      <c r="R157" s="97"/>
      <c r="S157" s="99"/>
      <c r="T157" s="99"/>
      <c r="U157" s="99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x14ac:dyDescent="0.2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383"/>
      <c r="Q158" s="334"/>
      <c r="R158" s="97"/>
      <c r="S158" s="99"/>
      <c r="T158" s="99"/>
      <c r="U158" s="99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x14ac:dyDescent="0.2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383"/>
      <c r="Q159" s="334"/>
      <c r="R159" s="97"/>
      <c r="S159" s="99"/>
      <c r="T159" s="99"/>
      <c r="U159" s="99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x14ac:dyDescent="0.2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383"/>
      <c r="Q160" s="334"/>
      <c r="R160" s="97"/>
      <c r="S160" s="99"/>
      <c r="T160" s="99"/>
      <c r="U160" s="99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x14ac:dyDescent="0.2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383"/>
      <c r="Q161" s="334"/>
      <c r="R161" s="97"/>
      <c r="S161" s="99"/>
      <c r="T161" s="99"/>
      <c r="U161" s="99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x14ac:dyDescent="0.2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383"/>
      <c r="Q162" s="334"/>
      <c r="R162" s="97"/>
      <c r="S162" s="99"/>
      <c r="T162" s="99"/>
      <c r="U162" s="99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x14ac:dyDescent="0.2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383"/>
      <c r="Q163" s="334"/>
      <c r="R163" s="97"/>
      <c r="S163" s="99"/>
      <c r="T163" s="99"/>
      <c r="U163" s="99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x14ac:dyDescent="0.2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383"/>
      <c r="Q164" s="334"/>
      <c r="R164" s="97"/>
      <c r="S164" s="99"/>
      <c r="T164" s="99"/>
      <c r="U164" s="99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x14ac:dyDescent="0.2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383"/>
      <c r="Q165" s="334"/>
      <c r="R165" s="97"/>
      <c r="S165" s="99"/>
      <c r="T165" s="99"/>
      <c r="U165" s="99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x14ac:dyDescent="0.2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383"/>
      <c r="Q166" s="334"/>
      <c r="R166" s="97"/>
      <c r="S166" s="99"/>
      <c r="T166" s="99"/>
      <c r="U166" s="99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x14ac:dyDescent="0.2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383"/>
      <c r="Q167" s="334"/>
      <c r="R167" s="97"/>
      <c r="S167" s="99"/>
      <c r="T167" s="99"/>
      <c r="U167" s="99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x14ac:dyDescent="0.2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383"/>
      <c r="Q168" s="334"/>
      <c r="R168" s="97"/>
      <c r="S168" s="99"/>
      <c r="T168" s="99"/>
      <c r="U168" s="99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x14ac:dyDescent="0.2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383"/>
      <c r="Q169" s="334"/>
      <c r="R169" s="97"/>
      <c r="S169" s="99"/>
      <c r="T169" s="99"/>
      <c r="U169" s="99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x14ac:dyDescent="0.2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383"/>
      <c r="Q170" s="334"/>
      <c r="R170" s="97"/>
      <c r="S170" s="99"/>
      <c r="T170" s="99"/>
      <c r="U170" s="99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x14ac:dyDescent="0.2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383"/>
      <c r="Q171" s="334"/>
      <c r="R171" s="97"/>
      <c r="S171" s="99"/>
      <c r="T171" s="99"/>
      <c r="U171" s="99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x14ac:dyDescent="0.2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383"/>
      <c r="Q172" s="334"/>
      <c r="R172" s="97"/>
      <c r="S172" s="99"/>
      <c r="T172" s="99"/>
      <c r="U172" s="99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x14ac:dyDescent="0.2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383"/>
      <c r="Q173" s="334"/>
      <c r="R173" s="97"/>
      <c r="S173" s="99"/>
      <c r="T173" s="99"/>
      <c r="U173" s="99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x14ac:dyDescent="0.2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383"/>
      <c r="Q174" s="334"/>
      <c r="R174" s="97"/>
      <c r="S174" s="99"/>
      <c r="T174" s="99"/>
      <c r="U174" s="99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x14ac:dyDescent="0.2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383"/>
      <c r="Q175" s="334"/>
      <c r="R175" s="97"/>
      <c r="S175" s="99"/>
      <c r="T175" s="99"/>
      <c r="U175" s="99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x14ac:dyDescent="0.2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383"/>
      <c r="Q176" s="334"/>
      <c r="R176" s="97"/>
      <c r="S176" s="99"/>
      <c r="T176" s="99"/>
      <c r="U176" s="99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x14ac:dyDescent="0.2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383"/>
      <c r="Q177" s="334"/>
      <c r="R177" s="97"/>
      <c r="S177" s="99"/>
      <c r="T177" s="99"/>
      <c r="U177" s="99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x14ac:dyDescent="0.2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383"/>
      <c r="Q178" s="334"/>
      <c r="R178" s="97"/>
      <c r="S178" s="99"/>
      <c r="T178" s="99"/>
      <c r="U178" s="99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x14ac:dyDescent="0.2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383"/>
      <c r="Q179" s="334"/>
      <c r="R179" s="97"/>
      <c r="S179" s="99"/>
      <c r="T179" s="99"/>
      <c r="U179" s="99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x14ac:dyDescent="0.2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383"/>
      <c r="Q180" s="334"/>
      <c r="R180" s="97"/>
      <c r="S180" s="99"/>
      <c r="T180" s="99"/>
      <c r="U180" s="99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x14ac:dyDescent="0.2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383"/>
      <c r="Q181" s="334"/>
      <c r="R181" s="97"/>
      <c r="S181" s="99"/>
      <c r="T181" s="99"/>
      <c r="U181" s="99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x14ac:dyDescent="0.2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383"/>
      <c r="Q182" s="334"/>
      <c r="R182" s="97"/>
      <c r="S182" s="99"/>
      <c r="T182" s="99"/>
      <c r="U182" s="99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x14ac:dyDescent="0.2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383"/>
      <c r="Q183" s="334"/>
      <c r="R183" s="97"/>
      <c r="S183" s="99"/>
      <c r="T183" s="99"/>
      <c r="U183" s="99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x14ac:dyDescent="0.2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383"/>
      <c r="Q184" s="334"/>
      <c r="R184" s="97"/>
      <c r="S184" s="99"/>
      <c r="T184" s="99"/>
      <c r="U184" s="99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x14ac:dyDescent="0.2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383"/>
      <c r="Q185" s="334"/>
      <c r="R185" s="97"/>
      <c r="S185" s="99"/>
      <c r="T185" s="99"/>
      <c r="U185" s="99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x14ac:dyDescent="0.2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383"/>
      <c r="Q186" s="334"/>
      <c r="R186" s="97"/>
      <c r="S186" s="99"/>
      <c r="T186" s="99"/>
      <c r="U186" s="99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x14ac:dyDescent="0.2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383"/>
      <c r="Q187" s="334"/>
      <c r="R187" s="97"/>
      <c r="S187" s="99"/>
      <c r="T187" s="99"/>
      <c r="U187" s="99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x14ac:dyDescent="0.2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383"/>
      <c r="Q188" s="334"/>
      <c r="R188" s="97"/>
      <c r="S188" s="99"/>
      <c r="T188" s="99"/>
      <c r="U188" s="99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x14ac:dyDescent="0.2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383"/>
      <c r="Q189" s="334"/>
      <c r="R189" s="97"/>
      <c r="S189" s="99"/>
      <c r="T189" s="99"/>
      <c r="U189" s="99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x14ac:dyDescent="0.2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383"/>
      <c r="Q190" s="334"/>
      <c r="R190" s="97"/>
      <c r="S190" s="99"/>
      <c r="T190" s="99"/>
      <c r="U190" s="99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x14ac:dyDescent="0.2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383"/>
      <c r="Q191" s="334"/>
      <c r="R191" s="97"/>
      <c r="S191" s="99"/>
      <c r="T191" s="99"/>
      <c r="U191" s="99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x14ac:dyDescent="0.2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383"/>
      <c r="Q192" s="334"/>
      <c r="R192" s="97"/>
      <c r="S192" s="99"/>
      <c r="T192" s="99"/>
      <c r="U192" s="99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x14ac:dyDescent="0.2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383"/>
      <c r="Q193" s="334"/>
      <c r="R193" s="97"/>
      <c r="S193" s="99"/>
      <c r="T193" s="99"/>
      <c r="U193" s="99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x14ac:dyDescent="0.2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383"/>
      <c r="Q194" s="334"/>
      <c r="R194" s="97"/>
      <c r="S194" s="99"/>
      <c r="T194" s="99"/>
      <c r="U194" s="99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x14ac:dyDescent="0.2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383"/>
      <c r="Q195" s="334"/>
      <c r="R195" s="97"/>
      <c r="S195" s="99"/>
      <c r="T195" s="99"/>
      <c r="U195" s="99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x14ac:dyDescent="0.2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383"/>
      <c r="Q196" s="334"/>
      <c r="R196" s="97"/>
      <c r="S196" s="99"/>
      <c r="T196" s="99"/>
      <c r="U196" s="99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x14ac:dyDescent="0.2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383"/>
      <c r="Q197" s="334"/>
      <c r="R197" s="97"/>
      <c r="S197" s="99"/>
      <c r="T197" s="99"/>
      <c r="U197" s="99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x14ac:dyDescent="0.2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383"/>
      <c r="Q198" s="334"/>
      <c r="R198" s="97"/>
      <c r="S198" s="99"/>
      <c r="T198" s="99"/>
      <c r="U198" s="99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x14ac:dyDescent="0.2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383"/>
      <c r="Q199" s="334"/>
      <c r="R199" s="97"/>
      <c r="S199" s="99"/>
      <c r="T199" s="99"/>
      <c r="U199" s="99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x14ac:dyDescent="0.2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383"/>
      <c r="Q200" s="334"/>
      <c r="R200" s="97"/>
      <c r="S200" s="99"/>
      <c r="T200" s="99"/>
      <c r="U200" s="99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x14ac:dyDescent="0.2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383"/>
      <c r="Q201" s="334"/>
      <c r="R201" s="97"/>
      <c r="S201" s="99"/>
      <c r="T201" s="99"/>
      <c r="U201" s="99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x14ac:dyDescent="0.2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383"/>
      <c r="Q202" s="334"/>
      <c r="R202" s="97"/>
      <c r="S202" s="99"/>
      <c r="T202" s="99"/>
      <c r="U202" s="99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x14ac:dyDescent="0.2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383"/>
      <c r="Q203" s="334"/>
      <c r="R203" s="97"/>
      <c r="S203" s="99"/>
      <c r="T203" s="99"/>
      <c r="U203" s="99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x14ac:dyDescent="0.2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383"/>
      <c r="Q204" s="334"/>
      <c r="R204" s="97"/>
      <c r="S204" s="99"/>
      <c r="T204" s="99"/>
      <c r="U204" s="99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x14ac:dyDescent="0.2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383"/>
      <c r="Q205" s="334"/>
      <c r="R205" s="97"/>
      <c r="S205" s="99"/>
      <c r="T205" s="99"/>
      <c r="U205" s="99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x14ac:dyDescent="0.2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383"/>
      <c r="Q206" s="334"/>
      <c r="R206" s="97"/>
      <c r="S206" s="99"/>
      <c r="T206" s="99"/>
      <c r="U206" s="99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x14ac:dyDescent="0.2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383"/>
      <c r="Q207" s="334"/>
      <c r="R207" s="97"/>
      <c r="S207" s="99"/>
      <c r="T207" s="99"/>
      <c r="U207" s="99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x14ac:dyDescent="0.2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383"/>
      <c r="Q208" s="334"/>
      <c r="R208" s="97"/>
      <c r="S208" s="99"/>
      <c r="T208" s="99"/>
      <c r="U208" s="99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x14ac:dyDescent="0.2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383"/>
      <c r="Q209" s="334"/>
      <c r="R209" s="97"/>
      <c r="S209" s="99"/>
      <c r="T209" s="99"/>
      <c r="U209" s="99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x14ac:dyDescent="0.2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383"/>
      <c r="Q210" s="334"/>
      <c r="R210" s="97"/>
      <c r="S210" s="99"/>
      <c r="T210" s="99"/>
      <c r="U210" s="99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x14ac:dyDescent="0.2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383"/>
      <c r="Q211" s="334"/>
      <c r="R211" s="97"/>
      <c r="S211" s="99"/>
      <c r="T211" s="99"/>
      <c r="U211" s="99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x14ac:dyDescent="0.2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383"/>
      <c r="Q212" s="334"/>
      <c r="R212" s="97"/>
      <c r="S212" s="99"/>
      <c r="T212" s="99"/>
      <c r="U212" s="99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x14ac:dyDescent="0.2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383"/>
      <c r="Q213" s="334"/>
      <c r="R213" s="97"/>
      <c r="S213" s="99"/>
      <c r="T213" s="99"/>
      <c r="U213" s="99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x14ac:dyDescent="0.2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383"/>
      <c r="Q214" s="334"/>
      <c r="R214" s="97"/>
      <c r="S214" s="99"/>
      <c r="T214" s="99"/>
      <c r="U214" s="99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x14ac:dyDescent="0.2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383"/>
      <c r="Q215" s="334"/>
      <c r="R215" s="97"/>
      <c r="S215" s="99"/>
      <c r="T215" s="99"/>
      <c r="U215" s="99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x14ac:dyDescent="0.2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383"/>
      <c r="Q216" s="334"/>
      <c r="R216" s="97"/>
      <c r="S216" s="99"/>
      <c r="T216" s="99"/>
      <c r="U216" s="99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x14ac:dyDescent="0.2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383"/>
      <c r="Q217" s="334"/>
      <c r="R217" s="97"/>
      <c r="S217" s="99"/>
      <c r="T217" s="99"/>
      <c r="U217" s="99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x14ac:dyDescent="0.2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383"/>
      <c r="Q218" s="334"/>
      <c r="R218" s="97"/>
      <c r="S218" s="99"/>
      <c r="T218" s="99"/>
      <c r="U218" s="99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x14ac:dyDescent="0.2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383"/>
      <c r="Q219" s="334"/>
      <c r="R219" s="97"/>
      <c r="S219" s="99"/>
      <c r="T219" s="99"/>
      <c r="U219" s="99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x14ac:dyDescent="0.2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383"/>
      <c r="Q220" s="334"/>
      <c r="R220" s="97"/>
      <c r="S220" s="99"/>
      <c r="T220" s="99"/>
      <c r="U220" s="99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x14ac:dyDescent="0.2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383"/>
      <c r="Q221" s="334"/>
      <c r="R221" s="97"/>
      <c r="S221" s="99"/>
      <c r="T221" s="99"/>
      <c r="U221" s="99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x14ac:dyDescent="0.2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383"/>
      <c r="Q222" s="334"/>
      <c r="R222" s="97"/>
      <c r="S222" s="99"/>
      <c r="T222" s="99"/>
      <c r="U222" s="99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x14ac:dyDescent="0.2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383"/>
      <c r="Q223" s="334"/>
      <c r="R223" s="97"/>
      <c r="S223" s="99"/>
      <c r="T223" s="99"/>
      <c r="U223" s="99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x14ac:dyDescent="0.2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383"/>
      <c r="Q224" s="334"/>
      <c r="R224" s="97"/>
      <c r="S224" s="99"/>
      <c r="T224" s="99"/>
      <c r="U224" s="99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x14ac:dyDescent="0.2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383"/>
      <c r="Q225" s="334"/>
      <c r="R225" s="97"/>
      <c r="S225" s="99"/>
      <c r="T225" s="99"/>
      <c r="U225" s="99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x14ac:dyDescent="0.2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383"/>
      <c r="Q226" s="334"/>
      <c r="R226" s="97"/>
      <c r="S226" s="99"/>
      <c r="T226" s="99"/>
      <c r="U226" s="99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x14ac:dyDescent="0.2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383"/>
      <c r="Q227" s="334"/>
      <c r="R227" s="97"/>
      <c r="S227" s="99"/>
      <c r="T227" s="99"/>
      <c r="U227" s="99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x14ac:dyDescent="0.2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383"/>
      <c r="Q228" s="334"/>
      <c r="R228" s="97"/>
      <c r="S228" s="99"/>
      <c r="T228" s="99"/>
      <c r="U228" s="99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x14ac:dyDescent="0.2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383"/>
      <c r="Q229" s="334"/>
      <c r="R229" s="97"/>
      <c r="S229" s="99"/>
      <c r="T229" s="99"/>
      <c r="U229" s="99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x14ac:dyDescent="0.2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383"/>
      <c r="Q230" s="334"/>
      <c r="R230" s="97"/>
      <c r="S230" s="99"/>
      <c r="T230" s="99"/>
      <c r="U230" s="99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x14ac:dyDescent="0.2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383"/>
      <c r="Q231" s="334"/>
      <c r="R231" s="97"/>
      <c r="S231" s="99"/>
      <c r="T231" s="99"/>
      <c r="U231" s="99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x14ac:dyDescent="0.2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383"/>
      <c r="Q232" s="334"/>
      <c r="R232" s="97"/>
      <c r="S232" s="99"/>
      <c r="T232" s="99"/>
      <c r="U232" s="99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x14ac:dyDescent="0.2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383"/>
      <c r="Q233" s="334"/>
      <c r="R233" s="97"/>
      <c r="S233" s="99"/>
      <c r="T233" s="99"/>
      <c r="U233" s="99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x14ac:dyDescent="0.2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383"/>
      <c r="Q234" s="334"/>
      <c r="R234" s="97"/>
      <c r="S234" s="99"/>
      <c r="T234" s="99"/>
      <c r="U234" s="99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x14ac:dyDescent="0.2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383"/>
      <c r="Q235" s="334"/>
      <c r="R235" s="97"/>
      <c r="S235" s="99"/>
      <c r="T235" s="99"/>
      <c r="U235" s="99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x14ac:dyDescent="0.2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383"/>
      <c r="Q236" s="334"/>
      <c r="R236" s="97"/>
      <c r="S236" s="99"/>
      <c r="T236" s="99"/>
      <c r="U236" s="99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x14ac:dyDescent="0.2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383"/>
      <c r="Q237" s="334"/>
      <c r="R237" s="97"/>
      <c r="S237" s="99"/>
      <c r="T237" s="99"/>
      <c r="U237" s="99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x14ac:dyDescent="0.2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383"/>
      <c r="Q238" s="334"/>
      <c r="R238" s="97"/>
      <c r="S238" s="99"/>
      <c r="T238" s="99"/>
      <c r="U238" s="99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x14ac:dyDescent="0.2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383"/>
      <c r="Q239" s="334"/>
      <c r="R239" s="97"/>
      <c r="S239" s="99"/>
      <c r="T239" s="99"/>
      <c r="U239" s="99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x14ac:dyDescent="0.2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383"/>
      <c r="Q240" s="334"/>
      <c r="R240" s="97"/>
      <c r="S240" s="99"/>
      <c r="T240" s="99"/>
      <c r="U240" s="99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</sheetData>
  <mergeCells count="11">
    <mergeCell ref="B57:Q57"/>
    <mergeCell ref="T57:AH57"/>
    <mergeCell ref="B95:Q95"/>
    <mergeCell ref="T95:AG95"/>
    <mergeCell ref="A132:E139"/>
    <mergeCell ref="B3:M3"/>
    <mergeCell ref="T3:AD3"/>
    <mergeCell ref="O13:Q15"/>
    <mergeCell ref="AE13:AF16"/>
    <mergeCell ref="B30:M30"/>
    <mergeCell ref="T30:AD30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7030A0"/>
  </sheetPr>
  <dimension ref="A1:B70"/>
  <sheetViews>
    <sheetView showGridLines="0" zoomScaleNormal="100" workbookViewId="0">
      <selection activeCell="B9" sqref="B9"/>
    </sheetView>
  </sheetViews>
  <sheetFormatPr defaultRowHeight="15" x14ac:dyDescent="0.25"/>
  <cols>
    <col min="1" max="1" width="43.42578125" style="672" customWidth="1"/>
    <col min="2" max="2" width="55" style="672" customWidth="1"/>
    <col min="3" max="16384" width="9.140625" style="672"/>
  </cols>
  <sheetData>
    <row r="1" spans="1:2" x14ac:dyDescent="0.25">
      <c r="A1" s="1" t="s">
        <v>546</v>
      </c>
    </row>
    <row r="2" spans="1:2" x14ac:dyDescent="0.25">
      <c r="A2" s="880" t="s">
        <v>549</v>
      </c>
    </row>
    <row r="3" spans="1:2" x14ac:dyDescent="0.25">
      <c r="A3" s="880" t="s">
        <v>550</v>
      </c>
    </row>
    <row r="5" spans="1:2" ht="15.75" x14ac:dyDescent="0.25">
      <c r="A5" s="673" t="s">
        <v>345</v>
      </c>
      <c r="B5" s="673" t="s">
        <v>547</v>
      </c>
    </row>
    <row r="6" spans="1:2" ht="15" customHeight="1" x14ac:dyDescent="0.3">
      <c r="A6" s="929" t="s">
        <v>52</v>
      </c>
      <c r="B6" s="929"/>
    </row>
    <row r="7" spans="1:2" x14ac:dyDescent="0.25">
      <c r="A7" s="674" t="s">
        <v>346</v>
      </c>
      <c r="B7" s="675" t="s">
        <v>417</v>
      </c>
    </row>
    <row r="8" spans="1:2" x14ac:dyDescent="0.25">
      <c r="A8" s="674" t="s">
        <v>347</v>
      </c>
      <c r="B8" s="675" t="s">
        <v>418</v>
      </c>
    </row>
    <row r="9" spans="1:2" x14ac:dyDescent="0.25">
      <c r="A9" s="674" t="s">
        <v>348</v>
      </c>
      <c r="B9" s="675" t="s">
        <v>76</v>
      </c>
    </row>
    <row r="10" spans="1:2" x14ac:dyDescent="0.25">
      <c r="A10" s="674" t="s">
        <v>349</v>
      </c>
      <c r="B10" s="675" t="s">
        <v>78</v>
      </c>
    </row>
    <row r="11" spans="1:2" x14ac:dyDescent="0.25">
      <c r="A11" s="674" t="s">
        <v>350</v>
      </c>
      <c r="B11" s="675" t="s">
        <v>82</v>
      </c>
    </row>
    <row r="12" spans="1:2" x14ac:dyDescent="0.25">
      <c r="A12" s="674" t="s">
        <v>351</v>
      </c>
      <c r="B12" s="675" t="s">
        <v>83</v>
      </c>
    </row>
    <row r="13" spans="1:2" x14ac:dyDescent="0.25">
      <c r="A13" s="676" t="s">
        <v>352</v>
      </c>
      <c r="B13" s="675" t="s">
        <v>84</v>
      </c>
    </row>
    <row r="14" spans="1:2" x14ac:dyDescent="0.25">
      <c r="A14" s="674" t="s">
        <v>353</v>
      </c>
      <c r="B14" s="675" t="s">
        <v>419</v>
      </c>
    </row>
    <row r="15" spans="1:2" x14ac:dyDescent="0.25">
      <c r="A15" s="674" t="s">
        <v>354</v>
      </c>
      <c r="B15" s="675" t="s">
        <v>420</v>
      </c>
    </row>
    <row r="16" spans="1:2" x14ac:dyDescent="0.25">
      <c r="A16" s="674" t="s">
        <v>355</v>
      </c>
      <c r="B16" s="675" t="s">
        <v>421</v>
      </c>
    </row>
    <row r="17" spans="1:2" x14ac:dyDescent="0.25">
      <c r="A17" s="674" t="s">
        <v>356</v>
      </c>
      <c r="B17" s="675" t="s">
        <v>108</v>
      </c>
    </row>
    <row r="18" spans="1:2" x14ac:dyDescent="0.25">
      <c r="A18" s="674" t="s">
        <v>357</v>
      </c>
      <c r="B18" s="675" t="s">
        <v>422</v>
      </c>
    </row>
    <row r="19" spans="1:2" x14ac:dyDescent="0.25">
      <c r="A19" s="677"/>
      <c r="B19" s="675" t="s">
        <v>119</v>
      </c>
    </row>
    <row r="20" spans="1:2" x14ac:dyDescent="0.25">
      <c r="A20" s="678"/>
      <c r="B20" s="675" t="s">
        <v>120</v>
      </c>
    </row>
    <row r="21" spans="1:2" x14ac:dyDescent="0.25">
      <c r="A21" s="678"/>
      <c r="B21" s="675" t="s">
        <v>423</v>
      </c>
    </row>
    <row r="22" spans="1:2" x14ac:dyDescent="0.25">
      <c r="A22" s="678"/>
      <c r="B22" s="675" t="s">
        <v>424</v>
      </c>
    </row>
    <row r="24" spans="1:2" ht="15" customHeight="1" x14ac:dyDescent="0.3">
      <c r="A24" s="930" t="s">
        <v>53</v>
      </c>
      <c r="B24" s="931"/>
    </row>
    <row r="25" spans="1:2" x14ac:dyDescent="0.25">
      <c r="A25" s="679" t="s">
        <v>358</v>
      </c>
      <c r="B25" s="853" t="s">
        <v>425</v>
      </c>
    </row>
    <row r="26" spans="1:2" x14ac:dyDescent="0.25">
      <c r="A26" s="680" t="s">
        <v>359</v>
      </c>
      <c r="B26" s="681" t="s">
        <v>426</v>
      </c>
    </row>
    <row r="27" spans="1:2" x14ac:dyDescent="0.25">
      <c r="A27" s="680" t="s">
        <v>360</v>
      </c>
      <c r="B27" s="681" t="s">
        <v>144</v>
      </c>
    </row>
    <row r="28" spans="1:2" x14ac:dyDescent="0.25">
      <c r="A28" s="680" t="s">
        <v>361</v>
      </c>
      <c r="B28" s="681" t="s">
        <v>145</v>
      </c>
    </row>
    <row r="29" spans="1:2" x14ac:dyDescent="0.25">
      <c r="A29" s="680" t="s">
        <v>362</v>
      </c>
      <c r="B29" s="681" t="s">
        <v>427</v>
      </c>
    </row>
    <row r="30" spans="1:2" x14ac:dyDescent="0.25">
      <c r="A30" s="680" t="s">
        <v>363</v>
      </c>
      <c r="B30" s="681" t="s">
        <v>161</v>
      </c>
    </row>
    <row r="31" spans="1:2" x14ac:dyDescent="0.25">
      <c r="A31" s="680" t="s">
        <v>364</v>
      </c>
      <c r="B31" s="681" t="s">
        <v>428</v>
      </c>
    </row>
    <row r="32" spans="1:2" x14ac:dyDescent="0.25">
      <c r="A32" s="680" t="s">
        <v>365</v>
      </c>
      <c r="B32" s="681" t="s">
        <v>429</v>
      </c>
    </row>
    <row r="33" spans="1:2" x14ac:dyDescent="0.25">
      <c r="A33" s="680" t="s">
        <v>366</v>
      </c>
      <c r="B33" s="681" t="s">
        <v>172</v>
      </c>
    </row>
    <row r="34" spans="1:2" x14ac:dyDescent="0.25">
      <c r="A34" s="680" t="s">
        <v>367</v>
      </c>
      <c r="B34" s="681" t="s">
        <v>430</v>
      </c>
    </row>
    <row r="35" spans="1:2" x14ac:dyDescent="0.25">
      <c r="A35" s="680" t="s">
        <v>368</v>
      </c>
      <c r="B35" s="682"/>
    </row>
    <row r="36" spans="1:2" x14ac:dyDescent="0.25">
      <c r="A36" s="680" t="s">
        <v>369</v>
      </c>
      <c r="B36" s="683"/>
    </row>
    <row r="37" spans="1:2" x14ac:dyDescent="0.25">
      <c r="A37" s="680" t="s">
        <v>227</v>
      </c>
      <c r="B37" s="683"/>
    </row>
    <row r="38" spans="1:2" x14ac:dyDescent="0.25">
      <c r="A38" s="680" t="s">
        <v>370</v>
      </c>
      <c r="B38" s="683"/>
    </row>
    <row r="39" spans="1:2" x14ac:dyDescent="0.25">
      <c r="A39" s="680" t="s">
        <v>234</v>
      </c>
      <c r="B39" s="684"/>
    </row>
    <row r="40" spans="1:2" x14ac:dyDescent="0.25">
      <c r="A40" s="680" t="s">
        <v>371</v>
      </c>
      <c r="B40" s="684"/>
    </row>
    <row r="41" spans="1:2" x14ac:dyDescent="0.25">
      <c r="A41" s="680" t="s">
        <v>372</v>
      </c>
      <c r="B41" s="684"/>
    </row>
    <row r="42" spans="1:2" x14ac:dyDescent="0.25">
      <c r="A42" s="680" t="s">
        <v>373</v>
      </c>
      <c r="B42" s="684"/>
    </row>
    <row r="43" spans="1:2" x14ac:dyDescent="0.25">
      <c r="A43" s="680" t="s">
        <v>226</v>
      </c>
      <c r="B43" s="684"/>
    </row>
    <row r="45" spans="1:2" x14ac:dyDescent="0.25">
      <c r="A45" s="1" t="s">
        <v>548</v>
      </c>
    </row>
    <row r="46" spans="1:2" x14ac:dyDescent="0.25">
      <c r="A46" s="880" t="s">
        <v>549</v>
      </c>
    </row>
    <row r="47" spans="1:2" x14ac:dyDescent="0.25">
      <c r="A47" s="880" t="s">
        <v>550</v>
      </c>
    </row>
    <row r="49" spans="1:2" ht="15.75" x14ac:dyDescent="0.25">
      <c r="A49" s="673" t="s">
        <v>345</v>
      </c>
      <c r="B49" s="673" t="s">
        <v>547</v>
      </c>
    </row>
    <row r="50" spans="1:2" ht="15" customHeight="1" x14ac:dyDescent="0.3">
      <c r="A50" s="929" t="s">
        <v>54</v>
      </c>
      <c r="B50" s="929"/>
    </row>
    <row r="51" spans="1:2" x14ac:dyDescent="0.25">
      <c r="A51" s="685"/>
      <c r="B51" s="881" t="s">
        <v>193</v>
      </c>
    </row>
    <row r="53" spans="1:2" ht="15" customHeight="1" x14ac:dyDescent="0.3">
      <c r="A53" s="929" t="s">
        <v>55</v>
      </c>
      <c r="B53" s="929"/>
    </row>
    <row r="54" spans="1:2" x14ac:dyDescent="0.25">
      <c r="A54" s="882" t="s">
        <v>374</v>
      </c>
      <c r="B54" s="686"/>
    </row>
    <row r="56" spans="1:2" ht="15" customHeight="1" x14ac:dyDescent="0.3">
      <c r="A56" s="929" t="s">
        <v>56</v>
      </c>
      <c r="B56" s="929"/>
    </row>
    <row r="57" spans="1:2" x14ac:dyDescent="0.25">
      <c r="A57" s="883" t="s">
        <v>375</v>
      </c>
      <c r="B57" s="884" t="s">
        <v>198</v>
      </c>
    </row>
    <row r="58" spans="1:2" ht="15" customHeight="1" x14ac:dyDescent="0.25"/>
    <row r="59" spans="1:2" ht="15" customHeight="1" x14ac:dyDescent="0.3">
      <c r="A59" s="929" t="s">
        <v>205</v>
      </c>
      <c r="B59" s="929"/>
    </row>
    <row r="60" spans="1:2" x14ac:dyDescent="0.25">
      <c r="A60" s="885" t="s">
        <v>376</v>
      </c>
      <c r="B60" s="686"/>
    </row>
    <row r="61" spans="1:2" x14ac:dyDescent="0.25">
      <c r="A61" s="676" t="s">
        <v>377</v>
      </c>
      <c r="B61" s="686"/>
    </row>
    <row r="62" spans="1:2" x14ac:dyDescent="0.25">
      <c r="A62" s="676" t="s">
        <v>378</v>
      </c>
      <c r="B62" s="686"/>
    </row>
    <row r="64" spans="1:2" ht="15" customHeight="1" x14ac:dyDescent="0.3">
      <c r="A64" s="929" t="s">
        <v>58</v>
      </c>
      <c r="B64" s="929"/>
    </row>
    <row r="65" spans="1:2" x14ac:dyDescent="0.25">
      <c r="A65" s="885" t="s">
        <v>379</v>
      </c>
      <c r="B65" s="886" t="s">
        <v>431</v>
      </c>
    </row>
    <row r="66" spans="1:2" x14ac:dyDescent="0.25">
      <c r="A66" s="674" t="s">
        <v>380</v>
      </c>
      <c r="B66" s="675" t="s">
        <v>432</v>
      </c>
    </row>
    <row r="67" spans="1:2" x14ac:dyDescent="0.25">
      <c r="A67" s="674" t="s">
        <v>381</v>
      </c>
      <c r="B67" s="675" t="s">
        <v>433</v>
      </c>
    </row>
    <row r="68" spans="1:2" x14ac:dyDescent="0.25">
      <c r="A68" s="674" t="s">
        <v>382</v>
      </c>
      <c r="B68" s="675" t="s">
        <v>434</v>
      </c>
    </row>
    <row r="69" spans="1:2" x14ac:dyDescent="0.25">
      <c r="A69" s="674" t="s">
        <v>383</v>
      </c>
      <c r="B69" s="682"/>
    </row>
    <row r="70" spans="1:2" x14ac:dyDescent="0.25">
      <c r="A70" s="674" t="s">
        <v>384</v>
      </c>
      <c r="B70" s="687"/>
    </row>
  </sheetData>
  <mergeCells count="7">
    <mergeCell ref="A64:B64"/>
    <mergeCell ref="A6:B6"/>
    <mergeCell ref="A24:B24"/>
    <mergeCell ref="A50:B50"/>
    <mergeCell ref="A53:B53"/>
    <mergeCell ref="A56:B56"/>
    <mergeCell ref="A59:B59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B0F0"/>
  </sheetPr>
  <dimension ref="A1:O40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27.28515625" style="3" customWidth="1"/>
    <col min="2" max="2" width="11.140625" style="3" bestFit="1" customWidth="1"/>
    <col min="3" max="3" width="10.85546875" style="3" bestFit="1" customWidth="1"/>
    <col min="4" max="5" width="11.140625" style="3" bestFit="1" customWidth="1"/>
    <col min="6" max="6" width="10.42578125" style="3" bestFit="1" customWidth="1"/>
    <col min="7" max="7" width="11.140625" style="3" bestFit="1" customWidth="1"/>
    <col min="8" max="8" width="10.85546875" style="3" bestFit="1" customWidth="1"/>
    <col min="9" max="9" width="10.42578125" style="3" bestFit="1" customWidth="1"/>
    <col min="10" max="10" width="10.85546875" style="3" bestFit="1" customWidth="1"/>
    <col min="11" max="11" width="10.42578125" style="3" bestFit="1" customWidth="1"/>
    <col min="12" max="12" width="10.42578125" style="3" customWidth="1"/>
    <col min="13" max="16384" width="9.140625" style="3"/>
  </cols>
  <sheetData>
    <row r="1" spans="1:15" ht="15" x14ac:dyDescent="0.25">
      <c r="A1" s="1" t="s">
        <v>385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7"/>
    </row>
    <row r="2" spans="1: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97"/>
    </row>
    <row r="3" spans="1:15" x14ac:dyDescent="0.2">
      <c r="A3" s="688"/>
      <c r="B3" s="932" t="s">
        <v>386</v>
      </c>
      <c r="C3" s="932"/>
      <c r="D3" s="932"/>
      <c r="E3" s="932"/>
      <c r="F3" s="932"/>
      <c r="G3" s="932"/>
      <c r="H3" s="932"/>
      <c r="I3" s="932"/>
      <c r="J3" s="932"/>
      <c r="K3" s="932"/>
      <c r="L3" s="932"/>
      <c r="M3" s="932"/>
      <c r="N3" s="932"/>
      <c r="O3" s="932"/>
    </row>
    <row r="4" spans="1:15" ht="3.75" customHeight="1" x14ac:dyDescent="0.2">
      <c r="A4" s="688"/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90"/>
    </row>
    <row r="5" spans="1:15" x14ac:dyDescent="0.2">
      <c r="A5" s="691"/>
      <c r="B5" s="854">
        <v>1992</v>
      </c>
      <c r="C5" s="854">
        <v>1994</v>
      </c>
      <c r="D5" s="854">
        <v>1996</v>
      </c>
      <c r="E5" s="854">
        <v>1998</v>
      </c>
      <c r="F5" s="854">
        <v>2002</v>
      </c>
      <c r="G5" s="854">
        <v>2004</v>
      </c>
      <c r="H5" s="854">
        <v>2006</v>
      </c>
      <c r="I5" s="854">
        <v>2008</v>
      </c>
      <c r="J5" s="854">
        <v>2010</v>
      </c>
      <c r="K5" s="854">
        <v>2012</v>
      </c>
      <c r="L5" s="854" t="s">
        <v>387</v>
      </c>
      <c r="M5" s="855">
        <v>2016</v>
      </c>
      <c r="N5" s="855">
        <v>2018</v>
      </c>
      <c r="O5" s="855" t="s">
        <v>388</v>
      </c>
    </row>
    <row r="6" spans="1:15" ht="6" customHeight="1" x14ac:dyDescent="0.2">
      <c r="A6" s="692"/>
      <c r="B6" s="693"/>
      <c r="C6" s="693"/>
      <c r="D6" s="693"/>
      <c r="E6" s="693"/>
      <c r="F6" s="693"/>
      <c r="G6" s="693"/>
      <c r="H6" s="693"/>
      <c r="I6" s="693"/>
      <c r="J6" s="693"/>
      <c r="K6" s="693"/>
      <c r="L6" s="693"/>
      <c r="M6" s="694"/>
      <c r="N6" s="694"/>
      <c r="O6" s="694"/>
    </row>
    <row r="7" spans="1:15" x14ac:dyDescent="0.2">
      <c r="A7" s="695" t="s">
        <v>389</v>
      </c>
      <c r="B7" s="696">
        <v>139570</v>
      </c>
      <c r="C7" s="696">
        <v>84868</v>
      </c>
      <c r="D7" s="696">
        <v>135933</v>
      </c>
      <c r="E7" s="696">
        <v>112675</v>
      </c>
      <c r="F7" s="696">
        <v>44322</v>
      </c>
      <c r="G7" s="696">
        <v>122348</v>
      </c>
      <c r="H7" s="696">
        <f>'[6]Tables 47-54 (Potato Storage)'!B10</f>
        <v>92913.854096039388</v>
      </c>
      <c r="I7" s="696">
        <v>60855</v>
      </c>
      <c r="J7" s="696">
        <v>94771</v>
      </c>
      <c r="K7" s="696">
        <v>56072.694324304175</v>
      </c>
      <c r="L7" s="697" t="s">
        <v>14</v>
      </c>
      <c r="M7" s="698">
        <v>60512</v>
      </c>
      <c r="N7" s="698">
        <v>36619</v>
      </c>
      <c r="O7" s="699" t="s">
        <v>14</v>
      </c>
    </row>
    <row r="8" spans="1:15" x14ac:dyDescent="0.2">
      <c r="A8" s="695" t="s">
        <v>390</v>
      </c>
      <c r="B8" s="696">
        <v>16289</v>
      </c>
      <c r="C8" s="696">
        <v>11630</v>
      </c>
      <c r="D8" s="696">
        <v>19022</v>
      </c>
      <c r="E8" s="696">
        <v>5899</v>
      </c>
      <c r="F8" s="696">
        <v>9024</v>
      </c>
      <c r="G8" s="696">
        <v>3099</v>
      </c>
      <c r="H8" s="700" t="s">
        <v>14</v>
      </c>
      <c r="I8" s="700">
        <v>4680</v>
      </c>
      <c r="J8" s="700">
        <v>9644</v>
      </c>
      <c r="K8" s="696">
        <v>3183.43244905949</v>
      </c>
      <c r="L8" s="696" t="s">
        <v>14</v>
      </c>
      <c r="M8" s="701">
        <v>609</v>
      </c>
      <c r="N8" s="701" t="s">
        <v>14</v>
      </c>
      <c r="O8" s="75" t="s">
        <v>14</v>
      </c>
    </row>
    <row r="9" spans="1:15" x14ac:dyDescent="0.2">
      <c r="A9" s="695" t="s">
        <v>391</v>
      </c>
      <c r="B9" s="696">
        <v>1998</v>
      </c>
      <c r="C9" s="696">
        <v>1001</v>
      </c>
      <c r="D9" s="696">
        <v>750</v>
      </c>
      <c r="E9" s="696">
        <v>227</v>
      </c>
      <c r="F9" s="696">
        <v>439</v>
      </c>
      <c r="G9" s="696">
        <v>148.47</v>
      </c>
      <c r="H9" s="700" t="s">
        <v>14</v>
      </c>
      <c r="I9" s="700">
        <v>173</v>
      </c>
      <c r="J9" s="702">
        <v>202.53</v>
      </c>
      <c r="K9" s="702">
        <v>78.312438246863422</v>
      </c>
      <c r="L9" s="702" t="s">
        <v>14</v>
      </c>
      <c r="M9" s="703">
        <v>17</v>
      </c>
      <c r="N9" s="703" t="s">
        <v>14</v>
      </c>
      <c r="O9" s="704" t="s">
        <v>14</v>
      </c>
    </row>
    <row r="10" spans="1:15" x14ac:dyDescent="0.2">
      <c r="A10" s="705" t="s">
        <v>392</v>
      </c>
      <c r="B10" s="706">
        <v>123281</v>
      </c>
      <c r="C10" s="706">
        <v>73238</v>
      </c>
      <c r="D10" s="706">
        <v>116910</v>
      </c>
      <c r="E10" s="706">
        <v>106777</v>
      </c>
      <c r="F10" s="706">
        <v>35298</v>
      </c>
      <c r="G10" s="706">
        <v>119249</v>
      </c>
      <c r="H10" s="706">
        <f>H7</f>
        <v>92913.854096039388</v>
      </c>
      <c r="I10" s="706">
        <v>56175</v>
      </c>
      <c r="J10" s="706">
        <v>85127</v>
      </c>
      <c r="K10" s="706">
        <v>52889</v>
      </c>
      <c r="L10" s="707" t="s">
        <v>14</v>
      </c>
      <c r="M10" s="708">
        <f>M7-M8</f>
        <v>59903</v>
      </c>
      <c r="N10" s="708">
        <v>36619</v>
      </c>
      <c r="O10" s="709" t="s">
        <v>14</v>
      </c>
    </row>
    <row r="11" spans="1:15" x14ac:dyDescent="0.2">
      <c r="A11" s="2"/>
      <c r="B11" s="2"/>
      <c r="C11" s="2"/>
      <c r="D11" s="2"/>
      <c r="E11" s="2"/>
      <c r="F11" s="710"/>
      <c r="G11" s="710"/>
      <c r="H11" s="2"/>
      <c r="I11" s="710"/>
      <c r="J11" s="2"/>
      <c r="K11" s="2"/>
      <c r="L11" s="2"/>
      <c r="M11" s="2"/>
      <c r="N11" s="97"/>
    </row>
    <row r="12" spans="1:15" x14ac:dyDescent="0.2">
      <c r="A12" s="652" t="s">
        <v>393</v>
      </c>
      <c r="B12" s="2"/>
      <c r="C12" s="2"/>
      <c r="D12" s="497" t="s">
        <v>394</v>
      </c>
      <c r="E12" s="2"/>
      <c r="F12" s="2"/>
      <c r="G12" s="2"/>
      <c r="H12" s="2"/>
      <c r="I12" s="2"/>
      <c r="J12" s="2"/>
      <c r="K12" s="2"/>
      <c r="L12" s="2"/>
      <c r="M12" s="2"/>
      <c r="N12" s="97"/>
    </row>
    <row r="13" spans="1:1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97"/>
    </row>
    <row r="14" spans="1:1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97"/>
    </row>
    <row r="15" spans="1:15" ht="15" x14ac:dyDescent="0.25">
      <c r="A15" s="1" t="s">
        <v>395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97"/>
    </row>
    <row r="16" spans="1: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97"/>
    </row>
    <row r="17" spans="1:15" x14ac:dyDescent="0.2">
      <c r="A17" s="688"/>
      <c r="B17" s="932" t="s">
        <v>32</v>
      </c>
      <c r="C17" s="932"/>
      <c r="D17" s="932"/>
      <c r="E17" s="932"/>
      <c r="F17" s="932"/>
      <c r="G17" s="932"/>
      <c r="H17" s="932"/>
      <c r="I17" s="932"/>
      <c r="J17" s="932"/>
      <c r="K17" s="932"/>
      <c r="L17" s="932"/>
      <c r="M17" s="932"/>
      <c r="N17" s="932"/>
      <c r="O17" s="932"/>
    </row>
    <row r="18" spans="1:15" ht="3.75" customHeight="1" x14ac:dyDescent="0.2">
      <c r="A18" s="688"/>
      <c r="B18" s="689"/>
      <c r="C18" s="689"/>
      <c r="D18" s="689"/>
      <c r="E18" s="689"/>
      <c r="F18" s="689"/>
      <c r="G18" s="689"/>
      <c r="H18" s="689"/>
      <c r="I18" s="689"/>
      <c r="J18" s="689"/>
      <c r="K18" s="689"/>
      <c r="L18" s="689"/>
      <c r="M18" s="689"/>
      <c r="N18" s="690"/>
    </row>
    <row r="19" spans="1:15" x14ac:dyDescent="0.2">
      <c r="A19" s="691"/>
      <c r="B19" s="854">
        <v>1992</v>
      </c>
      <c r="C19" s="854">
        <v>1994</v>
      </c>
      <c r="D19" s="854">
        <v>1996</v>
      </c>
      <c r="E19" s="854">
        <v>1998</v>
      </c>
      <c r="F19" s="854">
        <v>2002</v>
      </c>
      <c r="G19" s="854">
        <v>2004</v>
      </c>
      <c r="H19" s="854">
        <v>2006</v>
      </c>
      <c r="I19" s="854">
        <v>2008</v>
      </c>
      <c r="J19" s="854">
        <v>2010</v>
      </c>
      <c r="K19" s="854">
        <v>2012</v>
      </c>
      <c r="L19" s="854" t="s">
        <v>387</v>
      </c>
      <c r="M19" s="855">
        <v>2016</v>
      </c>
      <c r="N19" s="855">
        <v>2018</v>
      </c>
      <c r="O19" s="855" t="s">
        <v>388</v>
      </c>
    </row>
    <row r="20" spans="1:15" ht="6" customHeight="1" x14ac:dyDescent="0.2">
      <c r="A20" s="692"/>
      <c r="B20" s="711"/>
      <c r="C20" s="711"/>
      <c r="D20" s="711"/>
      <c r="E20" s="711"/>
      <c r="F20" s="711"/>
      <c r="G20" s="711"/>
      <c r="H20" s="10"/>
      <c r="I20" s="10"/>
      <c r="J20" s="10"/>
      <c r="K20" s="10"/>
      <c r="L20" s="10"/>
      <c r="M20" s="712"/>
      <c r="N20" s="712"/>
      <c r="O20" s="694"/>
    </row>
    <row r="21" spans="1:15" x14ac:dyDescent="0.2">
      <c r="A21" s="695" t="s">
        <v>389</v>
      </c>
      <c r="B21" s="696">
        <v>33420</v>
      </c>
      <c r="C21" s="696">
        <v>24238</v>
      </c>
      <c r="D21" s="696">
        <v>39290</v>
      </c>
      <c r="E21" s="696">
        <v>39809</v>
      </c>
      <c r="F21" s="696">
        <v>16032</v>
      </c>
      <c r="G21" s="696">
        <v>33321</v>
      </c>
      <c r="H21" s="696">
        <f>'[6]Tables 47-54 (Potato Storage)'!C10</f>
        <v>24640.05631302105</v>
      </c>
      <c r="I21" s="696">
        <v>5138</v>
      </c>
      <c r="J21" s="696">
        <v>16256</v>
      </c>
      <c r="K21" s="696">
        <v>12731.698327281805</v>
      </c>
      <c r="L21" s="696" t="s">
        <v>14</v>
      </c>
      <c r="M21" s="701">
        <v>6711</v>
      </c>
      <c r="N21" s="701">
        <v>9542</v>
      </c>
      <c r="O21" s="699" t="s">
        <v>14</v>
      </c>
    </row>
    <row r="22" spans="1:15" x14ac:dyDescent="0.2">
      <c r="A22" s="695" t="s">
        <v>390</v>
      </c>
      <c r="B22" s="696">
        <v>7536</v>
      </c>
      <c r="C22" s="696">
        <v>14950</v>
      </c>
      <c r="D22" s="696">
        <v>12915</v>
      </c>
      <c r="E22" s="696">
        <v>5628</v>
      </c>
      <c r="F22" s="696">
        <v>4029</v>
      </c>
      <c r="G22" s="696">
        <v>673</v>
      </c>
      <c r="H22" s="702">
        <f>'[6]Tables 47-54 (Potato Storage)'!B18</f>
        <v>76.119304762392233</v>
      </c>
      <c r="I22" s="702" t="s">
        <v>14</v>
      </c>
      <c r="J22" s="702" t="s">
        <v>14</v>
      </c>
      <c r="K22" s="696">
        <v>4950.8814768270768</v>
      </c>
      <c r="L22" s="696" t="s">
        <v>14</v>
      </c>
      <c r="M22" s="701">
        <v>2043</v>
      </c>
      <c r="N22" s="701" t="s">
        <v>14</v>
      </c>
      <c r="O22" s="75" t="s">
        <v>14</v>
      </c>
    </row>
    <row r="23" spans="1:15" x14ac:dyDescent="0.2">
      <c r="A23" s="695" t="s">
        <v>391</v>
      </c>
      <c r="B23" s="696">
        <v>1052</v>
      </c>
      <c r="C23" s="696">
        <v>851</v>
      </c>
      <c r="D23" s="696">
        <v>480</v>
      </c>
      <c r="E23" s="696">
        <v>896</v>
      </c>
      <c r="F23" s="696">
        <v>48</v>
      </c>
      <c r="G23" s="696">
        <v>5.48</v>
      </c>
      <c r="H23" s="713">
        <f>'[6]Tables 47-54 (Potato Storage)'!B27</f>
        <v>0.76119304762392248</v>
      </c>
      <c r="I23" s="713" t="s">
        <v>14</v>
      </c>
      <c r="J23" s="713" t="s">
        <v>14</v>
      </c>
      <c r="K23" s="702">
        <v>139.43060378433944</v>
      </c>
      <c r="L23" s="702" t="s">
        <v>14</v>
      </c>
      <c r="M23" s="703">
        <v>20.43</v>
      </c>
      <c r="N23" s="703" t="s">
        <v>14</v>
      </c>
      <c r="O23" s="704" t="s">
        <v>14</v>
      </c>
    </row>
    <row r="24" spans="1:15" x14ac:dyDescent="0.2">
      <c r="A24" s="705" t="s">
        <v>392</v>
      </c>
      <c r="B24" s="706">
        <v>27033</v>
      </c>
      <c r="C24" s="706">
        <v>9288</v>
      </c>
      <c r="D24" s="706">
        <v>26652</v>
      </c>
      <c r="E24" s="706">
        <v>34181</v>
      </c>
      <c r="F24" s="706">
        <v>12003</v>
      </c>
      <c r="G24" s="706">
        <v>32648</v>
      </c>
      <c r="H24" s="706">
        <f>H21-H22</f>
        <v>24563.937008258657</v>
      </c>
      <c r="I24" s="706" t="s">
        <v>14</v>
      </c>
      <c r="J24" s="706" t="s">
        <v>14</v>
      </c>
      <c r="K24" s="706">
        <v>7781</v>
      </c>
      <c r="L24" s="706" t="s">
        <v>14</v>
      </c>
      <c r="M24" s="714">
        <f>M21-M22</f>
        <v>4668</v>
      </c>
      <c r="N24" s="714">
        <v>9542</v>
      </c>
      <c r="O24" s="709" t="s">
        <v>14</v>
      </c>
    </row>
    <row r="25" spans="1:15" x14ac:dyDescent="0.2">
      <c r="A25" s="2"/>
      <c r="B25" s="2"/>
      <c r="C25" s="2"/>
      <c r="D25" s="2"/>
      <c r="E25" s="2"/>
      <c r="F25" s="710"/>
      <c r="G25" s="710"/>
      <c r="H25" s="2"/>
      <c r="I25" s="2"/>
      <c r="J25" s="2"/>
      <c r="K25" s="2"/>
      <c r="L25" s="2"/>
      <c r="M25" s="2"/>
      <c r="N25" s="97"/>
    </row>
    <row r="26" spans="1:15" x14ac:dyDescent="0.2">
      <c r="A26" s="652" t="s">
        <v>393</v>
      </c>
      <c r="B26" s="2"/>
      <c r="C26" s="2"/>
      <c r="D26" s="497" t="s">
        <v>394</v>
      </c>
      <c r="E26" s="2"/>
      <c r="F26" s="2"/>
      <c r="G26" s="2"/>
      <c r="H26" s="2"/>
      <c r="I26" s="2"/>
      <c r="J26" s="2"/>
      <c r="K26" s="2"/>
      <c r="L26" s="2"/>
      <c r="M26" s="2"/>
      <c r="N26" s="97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7"/>
    </row>
    <row r="28" spans="1: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97"/>
    </row>
    <row r="29" spans="1:15" ht="15" x14ac:dyDescent="0.25">
      <c r="A29" s="1" t="s">
        <v>396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97"/>
    </row>
    <row r="30" spans="1: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97"/>
    </row>
    <row r="31" spans="1:15" x14ac:dyDescent="0.2">
      <c r="A31" s="2"/>
      <c r="B31" s="932" t="s">
        <v>293</v>
      </c>
      <c r="C31" s="932"/>
      <c r="D31" s="932"/>
      <c r="E31" s="932"/>
      <c r="F31" s="932"/>
      <c r="G31" s="932"/>
      <c r="H31" s="932"/>
      <c r="I31" s="932"/>
      <c r="J31" s="932"/>
      <c r="K31" s="932"/>
      <c r="L31" s="932"/>
      <c r="M31" s="932"/>
      <c r="N31" s="932"/>
      <c r="O31" s="932"/>
    </row>
    <row r="32" spans="1:15" ht="3.75" customHeight="1" x14ac:dyDescent="0.2">
      <c r="A32" s="2"/>
      <c r="B32" s="689"/>
      <c r="C32" s="689"/>
      <c r="D32" s="689"/>
      <c r="E32" s="689"/>
      <c r="F32" s="689"/>
      <c r="G32" s="689"/>
      <c r="H32" s="689"/>
      <c r="I32" s="715"/>
      <c r="J32" s="715"/>
      <c r="K32" s="715"/>
      <c r="L32" s="715"/>
      <c r="M32" s="2"/>
      <c r="N32" s="690"/>
    </row>
    <row r="33" spans="1:15" x14ac:dyDescent="0.2">
      <c r="A33" s="716"/>
      <c r="B33" s="854">
        <v>1992</v>
      </c>
      <c r="C33" s="854">
        <v>1994</v>
      </c>
      <c r="D33" s="854">
        <v>1996</v>
      </c>
      <c r="E33" s="854">
        <v>1998</v>
      </c>
      <c r="F33" s="854">
        <v>2002</v>
      </c>
      <c r="G33" s="854">
        <v>2004</v>
      </c>
      <c r="H33" s="854">
        <v>2006</v>
      </c>
      <c r="I33" s="854">
        <v>2008</v>
      </c>
      <c r="J33" s="854">
        <v>2010</v>
      </c>
      <c r="K33" s="854">
        <v>2012</v>
      </c>
      <c r="L33" s="854">
        <v>2014</v>
      </c>
      <c r="M33" s="855">
        <v>2016</v>
      </c>
      <c r="N33" s="855">
        <v>2018</v>
      </c>
      <c r="O33" s="855" t="s">
        <v>388</v>
      </c>
    </row>
    <row r="34" spans="1:15" ht="6" customHeight="1" x14ac:dyDescent="0.2">
      <c r="A34" s="692"/>
      <c r="B34" s="717"/>
      <c r="C34" s="717"/>
      <c r="D34" s="717"/>
      <c r="E34" s="717"/>
      <c r="F34" s="717"/>
      <c r="G34" s="717"/>
      <c r="H34" s="711"/>
      <c r="I34" s="711"/>
      <c r="J34" s="711"/>
      <c r="K34" s="711"/>
      <c r="L34" s="711"/>
      <c r="M34" s="718"/>
      <c r="N34" s="718"/>
      <c r="O34" s="694"/>
    </row>
    <row r="35" spans="1:15" x14ac:dyDescent="0.2">
      <c r="A35" s="695" t="s">
        <v>389</v>
      </c>
      <c r="B35" s="696">
        <v>191019</v>
      </c>
      <c r="C35" s="696">
        <v>119447</v>
      </c>
      <c r="D35" s="696">
        <v>190392</v>
      </c>
      <c r="E35" s="696">
        <v>162608</v>
      </c>
      <c r="F35" s="696">
        <v>60353</v>
      </c>
      <c r="G35" s="696">
        <v>155669</v>
      </c>
      <c r="H35" s="696">
        <f>'[6]Tables 47-54 (Potato Storage)'!D10</f>
        <v>117553.91040906039</v>
      </c>
      <c r="I35" s="696">
        <v>70794</v>
      </c>
      <c r="J35" s="696">
        <v>111028</v>
      </c>
      <c r="K35" s="696">
        <v>68804.392651585964</v>
      </c>
      <c r="L35" s="697">
        <v>41336</v>
      </c>
      <c r="M35" s="698">
        <v>67283</v>
      </c>
      <c r="N35" s="698">
        <v>46161</v>
      </c>
      <c r="O35" s="699" t="s">
        <v>14</v>
      </c>
    </row>
    <row r="36" spans="1:15" x14ac:dyDescent="0.2">
      <c r="A36" s="695" t="s">
        <v>390</v>
      </c>
      <c r="B36" s="696">
        <v>23825</v>
      </c>
      <c r="C36" s="696">
        <v>26580</v>
      </c>
      <c r="D36" s="696">
        <v>38624</v>
      </c>
      <c r="E36" s="696">
        <v>14051</v>
      </c>
      <c r="F36" s="696">
        <v>13053</v>
      </c>
      <c r="G36" s="696">
        <v>3772</v>
      </c>
      <c r="H36" s="696">
        <f>'[6]Tables 47-54 (Potato Storage)'!C18</f>
        <v>76.119304762392233</v>
      </c>
      <c r="I36" s="696">
        <v>4680</v>
      </c>
      <c r="J36" s="696">
        <v>9644</v>
      </c>
      <c r="K36" s="696">
        <v>8134.3139258865649</v>
      </c>
      <c r="L36" s="696" t="s">
        <v>14</v>
      </c>
      <c r="M36" s="701">
        <v>2652</v>
      </c>
      <c r="N36" s="701" t="s">
        <v>14</v>
      </c>
      <c r="O36" s="75" t="s">
        <v>14</v>
      </c>
    </row>
    <row r="37" spans="1:15" x14ac:dyDescent="0.2">
      <c r="A37" s="695" t="s">
        <v>391</v>
      </c>
      <c r="B37" s="696">
        <v>3050</v>
      </c>
      <c r="C37" s="696">
        <v>1852</v>
      </c>
      <c r="D37" s="696">
        <v>1605</v>
      </c>
      <c r="E37" s="696">
        <v>1245</v>
      </c>
      <c r="F37" s="696">
        <v>488</v>
      </c>
      <c r="G37" s="696">
        <v>153.94999999999999</v>
      </c>
      <c r="H37" s="696">
        <f>'[6]Tables 47-54 (Potato Storage)'!C27</f>
        <v>0.76119304762392248</v>
      </c>
      <c r="I37" s="696">
        <v>173</v>
      </c>
      <c r="J37" s="696">
        <v>202.53</v>
      </c>
      <c r="K37" s="696">
        <v>217.74304203120289</v>
      </c>
      <c r="L37" s="702" t="s">
        <v>14</v>
      </c>
      <c r="M37" s="703">
        <v>37.47</v>
      </c>
      <c r="N37" s="703" t="s">
        <v>14</v>
      </c>
      <c r="O37" s="704" t="s">
        <v>14</v>
      </c>
    </row>
    <row r="38" spans="1:15" x14ac:dyDescent="0.2">
      <c r="A38" s="705" t="s">
        <v>392</v>
      </c>
      <c r="B38" s="706">
        <v>168344</v>
      </c>
      <c r="C38" s="706">
        <v>92868</v>
      </c>
      <c r="D38" s="706">
        <v>152027</v>
      </c>
      <c r="E38" s="706">
        <v>148557</v>
      </c>
      <c r="F38" s="706">
        <v>47300</v>
      </c>
      <c r="G38" s="706">
        <v>151897</v>
      </c>
      <c r="H38" s="706">
        <f>H35-H36</f>
        <v>117477.791104298</v>
      </c>
      <c r="I38" s="706">
        <v>66114</v>
      </c>
      <c r="J38" s="706">
        <v>101384</v>
      </c>
      <c r="K38" s="706">
        <v>60670</v>
      </c>
      <c r="L38" s="707">
        <v>41336</v>
      </c>
      <c r="M38" s="708">
        <f>M35-M36</f>
        <v>64631</v>
      </c>
      <c r="N38" s="708">
        <v>46161</v>
      </c>
      <c r="O38" s="709" t="s">
        <v>14</v>
      </c>
    </row>
    <row r="40" spans="1:15" x14ac:dyDescent="0.2">
      <c r="A40" s="497" t="s">
        <v>394</v>
      </c>
    </row>
  </sheetData>
  <mergeCells count="3">
    <mergeCell ref="B3:O3"/>
    <mergeCell ref="B17:O17"/>
    <mergeCell ref="B31:O3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DE18"/>
  <sheetViews>
    <sheetView showGridLines="0" zoomScaleNormal="100" workbookViewId="0">
      <selection activeCell="H1" sqref="H1"/>
    </sheetView>
  </sheetViews>
  <sheetFormatPr defaultRowHeight="12.75" x14ac:dyDescent="0.2"/>
  <cols>
    <col min="1" max="1" width="22.7109375" style="3" customWidth="1"/>
    <col min="2" max="7" width="14.7109375" style="3" customWidth="1"/>
    <col min="8" max="16384" width="9.140625" style="3"/>
  </cols>
  <sheetData>
    <row r="1" spans="1:109" ht="15" customHeight="1" x14ac:dyDescent="0.2">
      <c r="A1" s="45" t="s">
        <v>515</v>
      </c>
      <c r="B1" s="46"/>
      <c r="C1" s="46"/>
      <c r="D1" s="46"/>
      <c r="E1" s="46"/>
      <c r="F1" s="46"/>
      <c r="G1" s="46"/>
      <c r="H1" s="47"/>
      <c r="I1" s="48"/>
      <c r="J1" s="48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</row>
    <row r="2" spans="1:109" ht="15" customHeight="1" x14ac:dyDescent="0.2">
      <c r="A2" s="45" t="s">
        <v>59</v>
      </c>
      <c r="B2" s="46"/>
      <c r="C2" s="46"/>
      <c r="D2" s="46"/>
      <c r="E2" s="46"/>
      <c r="F2" s="46"/>
      <c r="G2" s="46"/>
      <c r="H2" s="47"/>
      <c r="I2" s="48"/>
      <c r="J2" s="48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</row>
    <row r="3" spans="1:109" ht="15" customHeight="1" x14ac:dyDescent="0.2">
      <c r="A3" s="46"/>
      <c r="B3" s="46"/>
      <c r="C3" s="46"/>
      <c r="D3" s="46"/>
      <c r="E3" s="46"/>
      <c r="F3" s="46"/>
      <c r="G3" s="46"/>
      <c r="H3" s="47"/>
      <c r="I3" s="48"/>
      <c r="J3" s="48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</row>
    <row r="4" spans="1:109" ht="15" customHeight="1" x14ac:dyDescent="0.2">
      <c r="A4" s="46"/>
      <c r="B4" s="895" t="s">
        <v>10</v>
      </c>
      <c r="C4" s="895"/>
      <c r="D4" s="895"/>
      <c r="E4" s="895"/>
      <c r="F4" s="895"/>
      <c r="G4" s="50"/>
      <c r="H4" s="47"/>
      <c r="I4" s="48"/>
      <c r="J4" s="48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</row>
    <row r="5" spans="1:109" ht="3.75" customHeight="1" x14ac:dyDescent="0.2">
      <c r="A5" s="46"/>
      <c r="B5" s="46"/>
      <c r="C5" s="46"/>
      <c r="D5" s="46"/>
      <c r="E5" s="46"/>
      <c r="F5" s="46"/>
      <c r="G5" s="46"/>
      <c r="H5" s="47"/>
      <c r="I5" s="48"/>
      <c r="J5" s="48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</row>
    <row r="6" spans="1:109" x14ac:dyDescent="0.2">
      <c r="A6" s="896" t="s">
        <v>51</v>
      </c>
      <c r="B6" s="894" t="s">
        <v>13</v>
      </c>
      <c r="C6" s="894" t="s">
        <v>15</v>
      </c>
      <c r="D6" s="894" t="s">
        <v>16</v>
      </c>
      <c r="E6" s="894" t="s">
        <v>17</v>
      </c>
      <c r="F6" s="894" t="s">
        <v>18</v>
      </c>
      <c r="G6" s="894" t="s">
        <v>19</v>
      </c>
      <c r="H6" s="47"/>
      <c r="I6" s="48"/>
      <c r="J6" s="48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</row>
    <row r="7" spans="1:109" x14ac:dyDescent="0.2">
      <c r="A7" s="896"/>
      <c r="B7" s="894"/>
      <c r="C7" s="894"/>
      <c r="D7" s="894"/>
      <c r="E7" s="894"/>
      <c r="F7" s="894"/>
      <c r="G7" s="894"/>
      <c r="H7" s="47"/>
      <c r="I7" s="48"/>
      <c r="J7" s="48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</row>
    <row r="8" spans="1:109" ht="3.75" customHeight="1" x14ac:dyDescent="0.2">
      <c r="A8" s="51"/>
      <c r="B8" s="51"/>
      <c r="C8" s="51"/>
      <c r="D8" s="51"/>
      <c r="E8" s="51"/>
      <c r="F8" s="51"/>
      <c r="G8" s="51"/>
      <c r="H8" s="47"/>
      <c r="I8" s="48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</row>
    <row r="9" spans="1:109" ht="12.75" customHeight="1" x14ac:dyDescent="0.2">
      <c r="A9" s="52" t="s">
        <v>52</v>
      </c>
      <c r="B9" s="28">
        <v>4581.8947178721428</v>
      </c>
      <c r="C9" s="28">
        <v>2830.4880174994469</v>
      </c>
      <c r="D9" s="28">
        <v>41891.318163216114</v>
      </c>
      <c r="E9" s="28">
        <v>4389.8619910925627</v>
      </c>
      <c r="F9" s="28">
        <v>1393.2409176826477</v>
      </c>
      <c r="G9" s="41">
        <v>55086.803807362914</v>
      </c>
      <c r="H9" s="47"/>
      <c r="I9" s="48"/>
      <c r="J9" s="48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</row>
    <row r="10" spans="1:109" ht="12.75" customHeight="1" x14ac:dyDescent="0.2">
      <c r="A10" s="52" t="s">
        <v>53</v>
      </c>
      <c r="B10" s="28">
        <v>4647.0279383510351</v>
      </c>
      <c r="C10" s="28">
        <v>1568.1954400837421</v>
      </c>
      <c r="D10" s="28">
        <v>22351.480194281787</v>
      </c>
      <c r="E10" s="28">
        <v>5647.156084375456</v>
      </c>
      <c r="F10" s="28">
        <v>1909.5500406622887</v>
      </c>
      <c r="G10" s="41">
        <v>36123.409697754309</v>
      </c>
      <c r="H10" s="47"/>
      <c r="I10" s="48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</row>
    <row r="11" spans="1:109" ht="12.75" customHeight="1" x14ac:dyDescent="0.2">
      <c r="A11" s="52" t="s">
        <v>54</v>
      </c>
      <c r="B11" s="28">
        <v>11.103357687592506</v>
      </c>
      <c r="C11" s="28">
        <v>13.546646609902382</v>
      </c>
      <c r="D11" s="28">
        <v>204.23789535276592</v>
      </c>
      <c r="E11" s="28">
        <v>10.002722401171923</v>
      </c>
      <c r="F11" s="28" t="s">
        <v>14</v>
      </c>
      <c r="G11" s="41">
        <v>238.89062205143273</v>
      </c>
      <c r="H11" s="47"/>
      <c r="I11" s="48"/>
      <c r="J11" s="48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</row>
    <row r="12" spans="1:109" ht="12.75" customHeight="1" x14ac:dyDescent="0.2">
      <c r="A12" s="52" t="s">
        <v>55</v>
      </c>
      <c r="B12" s="28">
        <v>19.637067794799805</v>
      </c>
      <c r="C12" s="28">
        <v>12.581721305847168</v>
      </c>
      <c r="D12" s="28">
        <v>690.77415466308594</v>
      </c>
      <c r="E12" s="28">
        <v>5.7310450077056885</v>
      </c>
      <c r="F12" s="28">
        <v>368.42716574668884</v>
      </c>
      <c r="G12" s="41">
        <v>1097.1511545181274</v>
      </c>
      <c r="H12" s="47"/>
      <c r="I12" s="48"/>
      <c r="J12" s="48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</row>
    <row r="13" spans="1:109" ht="12.75" customHeight="1" x14ac:dyDescent="0.2">
      <c r="A13" s="52" t="s">
        <v>56</v>
      </c>
      <c r="B13" s="28">
        <v>1512.9978096485138</v>
      </c>
      <c r="C13" s="28">
        <v>1165.9066830873489</v>
      </c>
      <c r="D13" s="28">
        <v>7452.4439804032445</v>
      </c>
      <c r="E13" s="28">
        <v>3525.191428154707</v>
      </c>
      <c r="F13" s="28">
        <v>294.30028069019318</v>
      </c>
      <c r="G13" s="41">
        <v>13950.840181984007</v>
      </c>
      <c r="H13" s="47"/>
      <c r="I13" s="48"/>
      <c r="J13" s="48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</row>
    <row r="14" spans="1:109" ht="12.75" customHeight="1" x14ac:dyDescent="0.2">
      <c r="A14" s="52" t="s">
        <v>57</v>
      </c>
      <c r="B14" s="28" t="s">
        <v>14</v>
      </c>
      <c r="C14" s="28" t="s">
        <v>14</v>
      </c>
      <c r="D14" s="28">
        <v>36.117691040039063</v>
      </c>
      <c r="E14" s="28">
        <v>81.398097991943359</v>
      </c>
      <c r="F14" s="28" t="s">
        <v>14</v>
      </c>
      <c r="G14" s="41">
        <v>117.51578903198242</v>
      </c>
      <c r="H14" s="47"/>
      <c r="I14" s="48"/>
      <c r="J14" s="48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</row>
    <row r="15" spans="1:109" ht="12.75" customHeight="1" x14ac:dyDescent="0.2">
      <c r="A15" s="55" t="s">
        <v>58</v>
      </c>
      <c r="B15" s="61">
        <v>44.951301887631416</v>
      </c>
      <c r="C15" s="62">
        <v>21.880588591098785</v>
      </c>
      <c r="D15" s="62">
        <v>224.54068246483803</v>
      </c>
      <c r="E15" s="62">
        <v>38.483849823474884</v>
      </c>
      <c r="F15" s="62">
        <v>23.80941241979599</v>
      </c>
      <c r="G15" s="63">
        <v>353.6658351868391</v>
      </c>
      <c r="H15" s="47"/>
      <c r="I15" s="48"/>
      <c r="J15" s="48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</row>
    <row r="16" spans="1:109" s="8" customFormat="1" ht="3.75" customHeight="1" x14ac:dyDescent="0.2">
      <c r="A16" s="58"/>
      <c r="B16" s="59"/>
      <c r="C16" s="59"/>
      <c r="D16" s="59"/>
      <c r="E16" s="59"/>
      <c r="F16" s="59"/>
      <c r="G16" s="60"/>
      <c r="H16" s="47"/>
      <c r="I16" s="48"/>
      <c r="J16" s="48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</row>
    <row r="17" spans="1:109" x14ac:dyDescent="0.2">
      <c r="A17" s="732" t="s">
        <v>397</v>
      </c>
      <c r="B17" s="733">
        <v>10817.612193241715</v>
      </c>
      <c r="C17" s="733">
        <v>5612.5990971773863</v>
      </c>
      <c r="D17" s="733">
        <v>72850.912761421874</v>
      </c>
      <c r="E17" s="733">
        <v>13697.825218847021</v>
      </c>
      <c r="F17" s="733">
        <v>3989.3278172016144</v>
      </c>
      <c r="G17" s="733">
        <v>106968.27708788961</v>
      </c>
      <c r="H17" s="47"/>
      <c r="I17" s="48"/>
      <c r="J17" s="48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</row>
    <row r="18" spans="1:109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</row>
  </sheetData>
  <mergeCells count="8">
    <mergeCell ref="G6:G7"/>
    <mergeCell ref="B4:F4"/>
    <mergeCell ref="A6:A7"/>
    <mergeCell ref="B6:B7"/>
    <mergeCell ref="C6:C7"/>
    <mergeCell ref="D6:D7"/>
    <mergeCell ref="E6:E7"/>
    <mergeCell ref="F6:F7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Q24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19.7109375" style="3" customWidth="1"/>
    <col min="2" max="17" width="7.7109375" style="3" customWidth="1"/>
    <col min="18" max="18" width="10" style="3" customWidth="1"/>
    <col min="19" max="19" width="11.140625" style="3" customWidth="1"/>
    <col min="20" max="20" width="11.28515625" style="3" customWidth="1"/>
    <col min="21" max="21" width="11.42578125" style="3" customWidth="1"/>
    <col min="22" max="22" width="9.140625" style="3"/>
    <col min="23" max="24" width="11.42578125" style="3" customWidth="1"/>
    <col min="25" max="25" width="10.7109375" style="3" customWidth="1"/>
    <col min="26" max="26" width="11.140625" style="3" customWidth="1"/>
    <col min="27" max="16384" width="9.140625" style="3"/>
  </cols>
  <sheetData>
    <row r="1" spans="1:17" s="16" customFormat="1" ht="15" customHeight="1" x14ac:dyDescent="0.2">
      <c r="A1" s="64" t="s">
        <v>516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s="16" customFormat="1" ht="1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s="16" customFormat="1" ht="15" customHeight="1" x14ac:dyDescent="0.2">
      <c r="A3" s="66"/>
      <c r="B3" s="899" t="s">
        <v>51</v>
      </c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  <c r="P3" s="67"/>
    </row>
    <row r="4" spans="1:17" s="47" customFormat="1" ht="3.75" customHeight="1" x14ac:dyDescent="0.2">
      <c r="A4" s="67"/>
      <c r="B4" s="67"/>
      <c r="C4" s="67"/>
      <c r="D4" s="67"/>
      <c r="E4" s="67"/>
      <c r="F4" s="67"/>
      <c r="G4" s="67"/>
      <c r="I4" s="68"/>
      <c r="J4" s="67"/>
      <c r="K4" s="67"/>
      <c r="L4" s="67"/>
      <c r="M4" s="67"/>
      <c r="N4" s="67"/>
      <c r="O4" s="67"/>
      <c r="P4" s="67"/>
    </row>
    <row r="5" spans="1:17" s="16" customFormat="1" ht="12.75" customHeight="1" x14ac:dyDescent="0.2">
      <c r="A5" s="734"/>
      <c r="B5" s="897" t="s">
        <v>52</v>
      </c>
      <c r="C5" s="900"/>
      <c r="D5" s="897" t="s">
        <v>60</v>
      </c>
      <c r="E5" s="900"/>
      <c r="F5" s="897" t="s">
        <v>54</v>
      </c>
      <c r="G5" s="900"/>
      <c r="H5" s="897" t="s">
        <v>55</v>
      </c>
      <c r="I5" s="900"/>
      <c r="J5" s="897" t="s">
        <v>56</v>
      </c>
      <c r="K5" s="900"/>
      <c r="L5" s="897" t="s">
        <v>61</v>
      </c>
      <c r="M5" s="900"/>
      <c r="N5" s="897" t="s">
        <v>58</v>
      </c>
      <c r="O5" s="900"/>
      <c r="P5" s="897" t="s">
        <v>62</v>
      </c>
      <c r="Q5" s="898"/>
    </row>
    <row r="6" spans="1:17" s="16" customFormat="1" ht="12.75" customHeight="1" x14ac:dyDescent="0.2">
      <c r="A6" s="734"/>
      <c r="B6" s="897"/>
      <c r="C6" s="900"/>
      <c r="D6" s="897"/>
      <c r="E6" s="900"/>
      <c r="F6" s="897"/>
      <c r="G6" s="900"/>
      <c r="H6" s="897"/>
      <c r="I6" s="900"/>
      <c r="J6" s="897"/>
      <c r="K6" s="900"/>
      <c r="L6" s="897"/>
      <c r="M6" s="900"/>
      <c r="N6" s="897"/>
      <c r="O6" s="900"/>
      <c r="P6" s="897"/>
      <c r="Q6" s="898"/>
    </row>
    <row r="7" spans="1:17" s="16" customFormat="1" x14ac:dyDescent="0.2">
      <c r="A7" s="734" t="s">
        <v>21</v>
      </c>
      <c r="B7" s="735" t="s">
        <v>63</v>
      </c>
      <c r="C7" s="735" t="s">
        <v>517</v>
      </c>
      <c r="D7" s="735" t="s">
        <v>63</v>
      </c>
      <c r="E7" s="869" t="s">
        <v>517</v>
      </c>
      <c r="F7" s="735" t="s">
        <v>63</v>
      </c>
      <c r="G7" s="869" t="s">
        <v>517</v>
      </c>
      <c r="H7" s="735" t="s">
        <v>63</v>
      </c>
      <c r="I7" s="869" t="s">
        <v>517</v>
      </c>
      <c r="J7" s="735" t="s">
        <v>63</v>
      </c>
      <c r="K7" s="869" t="s">
        <v>517</v>
      </c>
      <c r="L7" s="735" t="s">
        <v>63</v>
      </c>
      <c r="M7" s="869" t="s">
        <v>517</v>
      </c>
      <c r="N7" s="735" t="s">
        <v>63</v>
      </c>
      <c r="O7" s="869" t="s">
        <v>517</v>
      </c>
      <c r="P7" s="735" t="s">
        <v>63</v>
      </c>
      <c r="Q7" s="869" t="s">
        <v>517</v>
      </c>
    </row>
    <row r="8" spans="1:17" s="47" customFormat="1" ht="3.75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7" s="16" customFormat="1" x14ac:dyDescent="0.2">
      <c r="A9" s="27" t="s">
        <v>26</v>
      </c>
      <c r="B9" s="70">
        <v>940.44358611106873</v>
      </c>
      <c r="C9" s="71">
        <v>87.992814302444458</v>
      </c>
      <c r="D9" s="70">
        <v>411.9344482421875</v>
      </c>
      <c r="E9" s="71">
        <v>87.992814302444458</v>
      </c>
      <c r="F9" s="70" t="s">
        <v>14</v>
      </c>
      <c r="G9" s="71" t="s">
        <v>14</v>
      </c>
      <c r="H9" s="70" t="s">
        <v>14</v>
      </c>
      <c r="I9" s="71" t="s">
        <v>14</v>
      </c>
      <c r="J9" s="70" t="s">
        <v>14</v>
      </c>
      <c r="K9" s="71" t="s">
        <v>14</v>
      </c>
      <c r="L9" s="70" t="s">
        <v>14</v>
      </c>
      <c r="M9" s="71" t="s">
        <v>14</v>
      </c>
      <c r="N9" s="70">
        <v>87.992814302444458</v>
      </c>
      <c r="O9" s="71">
        <v>87.992814302444458</v>
      </c>
      <c r="P9" s="70">
        <v>1440.3708486557007</v>
      </c>
      <c r="Q9" s="71">
        <v>87.992814302444458</v>
      </c>
    </row>
    <row r="10" spans="1:17" s="16" customFormat="1" x14ac:dyDescent="0.2">
      <c r="A10" s="27" t="s">
        <v>28</v>
      </c>
      <c r="B10" s="70">
        <v>426.06034088134766</v>
      </c>
      <c r="C10" s="71">
        <v>405.13034057617188</v>
      </c>
      <c r="D10" s="70">
        <v>1717.3973503112793</v>
      </c>
      <c r="E10" s="71">
        <v>347.66547012329102</v>
      </c>
      <c r="F10" s="70" t="s">
        <v>14</v>
      </c>
      <c r="G10" s="71" t="s">
        <v>14</v>
      </c>
      <c r="H10" s="70" t="s">
        <v>14</v>
      </c>
      <c r="I10" s="71" t="s">
        <v>14</v>
      </c>
      <c r="J10" s="70" t="s">
        <v>14</v>
      </c>
      <c r="K10" s="71" t="s">
        <v>14</v>
      </c>
      <c r="L10" s="72" t="s">
        <v>14</v>
      </c>
      <c r="M10" s="73" t="s">
        <v>14</v>
      </c>
      <c r="N10" s="70">
        <v>125.02737045288086</v>
      </c>
      <c r="O10" s="71">
        <v>125.02737045288086</v>
      </c>
      <c r="P10" s="74">
        <v>2268.4850616455078</v>
      </c>
      <c r="Q10" s="75">
        <v>405.13034057617188</v>
      </c>
    </row>
    <row r="11" spans="1:17" s="16" customFormat="1" x14ac:dyDescent="0.2">
      <c r="A11" s="27" t="s">
        <v>30</v>
      </c>
      <c r="B11" s="70">
        <v>1688.5865478515625</v>
      </c>
      <c r="C11" s="71">
        <v>1297.6610412597656</v>
      </c>
      <c r="D11" s="70">
        <v>130.30850219726563</v>
      </c>
      <c r="E11" s="71">
        <v>130.30850219726563</v>
      </c>
      <c r="F11" s="70">
        <v>130.30850219726563</v>
      </c>
      <c r="G11" s="71">
        <v>130.30850219726563</v>
      </c>
      <c r="H11" s="70" t="s">
        <v>14</v>
      </c>
      <c r="I11" s="71" t="s">
        <v>14</v>
      </c>
      <c r="J11" s="70">
        <v>1297.6610412597656</v>
      </c>
      <c r="K11" s="71">
        <v>1297.6610412597656</v>
      </c>
      <c r="L11" s="72" t="s">
        <v>14</v>
      </c>
      <c r="M11" s="71" t="s">
        <v>14</v>
      </c>
      <c r="N11" s="70">
        <v>1762.6479797363281</v>
      </c>
      <c r="O11" s="71">
        <v>1762.6479797363281</v>
      </c>
      <c r="P11" s="74">
        <v>5009.5125732421875</v>
      </c>
      <c r="Q11" s="75">
        <v>1762.6479797363281</v>
      </c>
    </row>
    <row r="12" spans="1:17" s="16" customFormat="1" x14ac:dyDescent="0.2">
      <c r="A12" s="27" t="s">
        <v>32</v>
      </c>
      <c r="B12" s="70">
        <v>4782</v>
      </c>
      <c r="C12" s="71">
        <v>398.5</v>
      </c>
      <c r="D12" s="70">
        <v>1594</v>
      </c>
      <c r="E12" s="71">
        <v>398.5</v>
      </c>
      <c r="F12" s="70">
        <v>1195.5</v>
      </c>
      <c r="G12" s="71">
        <v>398.5</v>
      </c>
      <c r="H12" s="70" t="s">
        <v>14</v>
      </c>
      <c r="I12" s="71" t="s">
        <v>14</v>
      </c>
      <c r="J12" s="70" t="s">
        <v>14</v>
      </c>
      <c r="K12" s="71" t="s">
        <v>14</v>
      </c>
      <c r="L12" s="72" t="s">
        <v>14</v>
      </c>
      <c r="M12" s="73" t="s">
        <v>14</v>
      </c>
      <c r="N12" s="70">
        <v>398.5</v>
      </c>
      <c r="O12" s="71">
        <v>398.5</v>
      </c>
      <c r="P12" s="74">
        <v>7970</v>
      </c>
      <c r="Q12" s="75">
        <v>398.5</v>
      </c>
    </row>
    <row r="13" spans="1:17" s="16" customFormat="1" x14ac:dyDescent="0.2">
      <c r="A13" s="27" t="s">
        <v>34</v>
      </c>
      <c r="B13" s="70">
        <v>21594.613636016846</v>
      </c>
      <c r="C13" s="71">
        <v>10736.67111492157</v>
      </c>
      <c r="D13" s="70">
        <v>29088.634491920471</v>
      </c>
      <c r="E13" s="71">
        <v>11423.263800621033</v>
      </c>
      <c r="F13" s="70">
        <v>7999.0913677215576</v>
      </c>
      <c r="G13" s="71">
        <v>7152.1853160858154</v>
      </c>
      <c r="H13" s="70">
        <v>1772.1363639831543</v>
      </c>
      <c r="I13" s="71">
        <v>354.42727279663086</v>
      </c>
      <c r="J13" s="70">
        <v>8621.7590360641479</v>
      </c>
      <c r="K13" s="71">
        <v>6892.5120611190796</v>
      </c>
      <c r="L13" s="72" t="s">
        <v>14</v>
      </c>
      <c r="M13" s="71" t="s">
        <v>14</v>
      </c>
      <c r="N13" s="70">
        <v>11717.102219581604</v>
      </c>
      <c r="O13" s="71">
        <v>11681.658440589905</v>
      </c>
      <c r="P13" s="74">
        <v>80793.337115287781</v>
      </c>
      <c r="Q13" s="75">
        <v>12564.499884605408</v>
      </c>
    </row>
    <row r="14" spans="1:17" s="16" customFormat="1" x14ac:dyDescent="0.2">
      <c r="A14" s="27" t="s">
        <v>36</v>
      </c>
      <c r="B14" s="70">
        <v>1942.0299892425537</v>
      </c>
      <c r="C14" s="71">
        <v>982.30682945251465</v>
      </c>
      <c r="D14" s="70">
        <v>2079.9193725585938</v>
      </c>
      <c r="E14" s="71">
        <v>1036.1549816131592</v>
      </c>
      <c r="F14" s="70">
        <v>53.594118118286133</v>
      </c>
      <c r="G14" s="71">
        <v>53.594118118286133</v>
      </c>
      <c r="H14" s="70" t="s">
        <v>14</v>
      </c>
      <c r="I14" s="71" t="s">
        <v>14</v>
      </c>
      <c r="J14" s="70">
        <v>873.46721076965332</v>
      </c>
      <c r="K14" s="71">
        <v>708.77155113220215</v>
      </c>
      <c r="L14" s="72" t="s">
        <v>14</v>
      </c>
      <c r="M14" s="73" t="s">
        <v>14</v>
      </c>
      <c r="N14" s="70">
        <v>1056.2594795227051</v>
      </c>
      <c r="O14" s="71">
        <v>1056.2594795227051</v>
      </c>
      <c r="P14" s="74">
        <v>6005.270170211792</v>
      </c>
      <c r="Q14" s="75">
        <v>1076.4999752044678</v>
      </c>
    </row>
    <row r="15" spans="1:17" s="16" customFormat="1" x14ac:dyDescent="0.2">
      <c r="A15" s="27" t="s">
        <v>37</v>
      </c>
      <c r="B15" s="70">
        <v>574.83401107788086</v>
      </c>
      <c r="C15" s="71">
        <v>290.51401901245117</v>
      </c>
      <c r="D15" s="70">
        <v>985.91552734375</v>
      </c>
      <c r="E15" s="71">
        <v>418.29876327514648</v>
      </c>
      <c r="F15" s="70">
        <v>34.255775451660156</v>
      </c>
      <c r="G15" s="71">
        <v>34.255775451660156</v>
      </c>
      <c r="H15" s="70" t="s">
        <v>14</v>
      </c>
      <c r="I15" s="71" t="s">
        <v>14</v>
      </c>
      <c r="J15" s="70">
        <v>423.10510635375977</v>
      </c>
      <c r="K15" s="71">
        <v>385.04313278198242</v>
      </c>
      <c r="L15" s="72" t="s">
        <v>14</v>
      </c>
      <c r="M15" s="71" t="s">
        <v>14</v>
      </c>
      <c r="N15" s="70">
        <v>418.29876327514648</v>
      </c>
      <c r="O15" s="71">
        <v>418.29876327514648</v>
      </c>
      <c r="P15" s="74">
        <v>2436.4091835021973</v>
      </c>
      <c r="Q15" s="75">
        <v>418.30001831054688</v>
      </c>
    </row>
    <row r="16" spans="1:17" s="16" customFormat="1" x14ac:dyDescent="0.2">
      <c r="A16" s="27" t="s">
        <v>39</v>
      </c>
      <c r="B16" s="70">
        <v>555.22601318359375</v>
      </c>
      <c r="C16" s="71">
        <v>138.80650329589844</v>
      </c>
      <c r="D16" s="70">
        <v>138.80650329589844</v>
      </c>
      <c r="E16" s="71">
        <v>138.80650329589844</v>
      </c>
      <c r="F16" s="70">
        <v>138.80650329589844</v>
      </c>
      <c r="G16" s="71">
        <v>138.80650329589844</v>
      </c>
      <c r="H16" s="70" t="s">
        <v>14</v>
      </c>
      <c r="I16" s="71" t="s">
        <v>14</v>
      </c>
      <c r="J16" s="70">
        <v>277.61300659179688</v>
      </c>
      <c r="K16" s="71">
        <v>138.80650329589844</v>
      </c>
      <c r="L16" s="72" t="s">
        <v>14</v>
      </c>
      <c r="M16" s="73" t="s">
        <v>14</v>
      </c>
      <c r="N16" s="70">
        <v>138.80650329589844</v>
      </c>
      <c r="O16" s="71">
        <v>138.80650329589844</v>
      </c>
      <c r="P16" s="74">
        <v>1249.2585296630859</v>
      </c>
      <c r="Q16" s="75">
        <v>138.80650329589844</v>
      </c>
    </row>
    <row r="17" spans="1:17" s="16" customFormat="1" x14ac:dyDescent="0.2">
      <c r="A17" s="31" t="s">
        <v>41</v>
      </c>
      <c r="B17" s="70">
        <v>40350.598750114441</v>
      </c>
      <c r="C17" s="71">
        <v>3316.299916267395</v>
      </c>
      <c r="D17" s="70">
        <v>14167.012420654297</v>
      </c>
      <c r="E17" s="71">
        <v>3316.299916267395</v>
      </c>
      <c r="F17" s="70">
        <v>2298.7474365234375</v>
      </c>
      <c r="G17" s="71">
        <v>996.11883544921875</v>
      </c>
      <c r="H17" s="70">
        <v>3548.5247268676758</v>
      </c>
      <c r="I17" s="71">
        <v>2226.0392837524414</v>
      </c>
      <c r="J17" s="70" t="s">
        <v>14</v>
      </c>
      <c r="K17" s="71" t="s">
        <v>14</v>
      </c>
      <c r="L17" s="72" t="s">
        <v>14</v>
      </c>
      <c r="M17" s="71" t="s">
        <v>14</v>
      </c>
      <c r="N17" s="70">
        <v>2856.5541887283325</v>
      </c>
      <c r="O17" s="71">
        <v>2856.5541887283325</v>
      </c>
      <c r="P17" s="74">
        <v>63221.437522888184</v>
      </c>
      <c r="Q17" s="75">
        <v>3316.299916267395</v>
      </c>
    </row>
    <row r="18" spans="1:17" s="16" customFormat="1" x14ac:dyDescent="0.2">
      <c r="A18" s="27" t="s">
        <v>42</v>
      </c>
      <c r="B18" s="70">
        <v>25537.408538341522</v>
      </c>
      <c r="C18" s="71">
        <v>7337.171603679657</v>
      </c>
      <c r="D18" s="70">
        <v>20171.225781917572</v>
      </c>
      <c r="E18" s="71">
        <v>7313.2192320823669</v>
      </c>
      <c r="F18" s="70">
        <v>3338.0243835449219</v>
      </c>
      <c r="G18" s="71">
        <v>2559.9190101623535</v>
      </c>
      <c r="H18" s="70" t="s">
        <v>14</v>
      </c>
      <c r="I18" s="71" t="s">
        <v>14</v>
      </c>
      <c r="J18" s="70">
        <v>10812.486304283142</v>
      </c>
      <c r="K18" s="71">
        <v>6508.315402507782</v>
      </c>
      <c r="L18" s="72" t="s">
        <v>14</v>
      </c>
      <c r="M18" s="73" t="s">
        <v>14</v>
      </c>
      <c r="N18" s="70">
        <v>7712.6467270851135</v>
      </c>
      <c r="O18" s="71">
        <v>6814.6623673439026</v>
      </c>
      <c r="P18" s="74">
        <v>67571.791735172272</v>
      </c>
      <c r="Q18" s="75">
        <v>7771.9001097679138</v>
      </c>
    </row>
    <row r="19" spans="1:17" s="16" customFormat="1" x14ac:dyDescent="0.2">
      <c r="A19" s="27" t="s">
        <v>44</v>
      </c>
      <c r="B19" s="70">
        <v>2231.0606074333191</v>
      </c>
      <c r="C19" s="71">
        <v>802.70000791549683</v>
      </c>
      <c r="D19" s="70">
        <v>2054.6578688621521</v>
      </c>
      <c r="E19" s="71">
        <v>802.70000791549683</v>
      </c>
      <c r="F19" s="70">
        <v>157.49640369415283</v>
      </c>
      <c r="G19" s="71">
        <v>157.49640369415283</v>
      </c>
      <c r="H19" s="70" t="s">
        <v>14</v>
      </c>
      <c r="I19" s="71" t="s">
        <v>14</v>
      </c>
      <c r="J19" s="70">
        <v>1721.0396862030029</v>
      </c>
      <c r="K19" s="71">
        <v>795.57007217407227</v>
      </c>
      <c r="L19" s="72" t="s">
        <v>14</v>
      </c>
      <c r="M19" s="71" t="s">
        <v>14</v>
      </c>
      <c r="N19" s="70">
        <v>611.44241666793823</v>
      </c>
      <c r="O19" s="71">
        <v>611.44241666793823</v>
      </c>
      <c r="P19" s="74">
        <v>6775.6969828605652</v>
      </c>
      <c r="Q19" s="75">
        <v>802.70000791549683</v>
      </c>
    </row>
    <row r="20" spans="1:17" s="76" customFormat="1" x14ac:dyDescent="0.2">
      <c r="A20" s="27" t="s">
        <v>45</v>
      </c>
      <c r="B20" s="70">
        <v>1691.4316749572754</v>
      </c>
      <c r="C20" s="71">
        <v>617.45089912414551</v>
      </c>
      <c r="D20" s="70">
        <v>1530.6467914581299</v>
      </c>
      <c r="E20" s="71">
        <v>617.45089912414551</v>
      </c>
      <c r="F20" s="70">
        <v>44.380001068115234</v>
      </c>
      <c r="G20" s="71">
        <v>44.380001068115234</v>
      </c>
      <c r="H20" s="70">
        <v>197.39118576049805</v>
      </c>
      <c r="I20" s="71">
        <v>197.39118576049805</v>
      </c>
      <c r="J20" s="70">
        <v>191.03993606567383</v>
      </c>
      <c r="K20" s="71">
        <v>191.03993606567383</v>
      </c>
      <c r="L20" s="70">
        <v>71.866401672363281</v>
      </c>
      <c r="M20" s="71">
        <v>71.866401672363281</v>
      </c>
      <c r="N20" s="70">
        <v>274.5942440032959</v>
      </c>
      <c r="O20" s="71">
        <v>274.5942440032959</v>
      </c>
      <c r="P20" s="74">
        <v>4001.3502349853516</v>
      </c>
      <c r="Q20" s="75">
        <v>617.45089912414551</v>
      </c>
    </row>
    <row r="21" spans="1:17" s="76" customFormat="1" x14ac:dyDescent="0.2">
      <c r="A21" s="27" t="s">
        <v>47</v>
      </c>
      <c r="B21" s="70">
        <v>31780.090547561646</v>
      </c>
      <c r="C21" s="71">
        <v>6297.6900215148926</v>
      </c>
      <c r="D21" s="70">
        <v>17551.151923179626</v>
      </c>
      <c r="E21" s="71">
        <v>6461.4945659637451</v>
      </c>
      <c r="F21" s="70">
        <v>2762.9904098510742</v>
      </c>
      <c r="G21" s="71">
        <v>2708.7677192687988</v>
      </c>
      <c r="H21" s="70" t="s">
        <v>14</v>
      </c>
      <c r="I21" s="71" t="s">
        <v>14</v>
      </c>
      <c r="J21" s="70">
        <v>9986.3696479797363</v>
      </c>
      <c r="K21" s="71">
        <v>6120.4718856811523</v>
      </c>
      <c r="L21" s="70">
        <v>49.283275604248047</v>
      </c>
      <c r="M21" s="71">
        <v>49.283275604248047</v>
      </c>
      <c r="N21" s="70">
        <v>6353.3451023101807</v>
      </c>
      <c r="O21" s="71">
        <v>6083.4325008392334</v>
      </c>
      <c r="P21" s="74">
        <v>68483.230906486511</v>
      </c>
      <c r="Q21" s="75">
        <v>6713.3997688293457</v>
      </c>
    </row>
    <row r="22" spans="1:17" s="47" customFormat="1" ht="3.7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9"/>
      <c r="Q22" s="80"/>
    </row>
    <row r="23" spans="1:17" s="16" customFormat="1" x14ac:dyDescent="0.2">
      <c r="A23" s="736" t="s">
        <v>9</v>
      </c>
      <c r="B23" s="737">
        <v>134094.38424277306</v>
      </c>
      <c r="C23" s="737">
        <v>32708.895111322403</v>
      </c>
      <c r="D23" s="737">
        <v>91621.610981941223</v>
      </c>
      <c r="E23" s="737">
        <v>32492.155456781387</v>
      </c>
      <c r="F23" s="737">
        <v>18153.19490146637</v>
      </c>
      <c r="G23" s="737">
        <v>14374.332184791565</v>
      </c>
      <c r="H23" s="737">
        <v>5518.0522766113281</v>
      </c>
      <c r="I23" s="737">
        <v>2777.8577423095703</v>
      </c>
      <c r="J23" s="737">
        <v>34204.540975570679</v>
      </c>
      <c r="K23" s="737">
        <v>23038.191586017609</v>
      </c>
      <c r="L23" s="737">
        <v>121.14967727661133</v>
      </c>
      <c r="M23" s="737">
        <v>121.14967727661133</v>
      </c>
      <c r="N23" s="737">
        <v>33513.217808961868</v>
      </c>
      <c r="O23" s="737">
        <v>32309.877068758011</v>
      </c>
      <c r="P23" s="737">
        <v>317226.15086460114</v>
      </c>
      <c r="Q23" s="737">
        <v>36074</v>
      </c>
    </row>
    <row r="24" spans="1:17" s="19" customFormat="1" x14ac:dyDescent="0.2"/>
  </sheetData>
  <mergeCells count="9">
    <mergeCell ref="P5:Q6"/>
    <mergeCell ref="B3:O3"/>
    <mergeCell ref="B5:C6"/>
    <mergeCell ref="D5:E6"/>
    <mergeCell ref="F5:G6"/>
    <mergeCell ref="H5:I6"/>
    <mergeCell ref="J5:K6"/>
    <mergeCell ref="L5:M6"/>
    <mergeCell ref="N5:O6"/>
  </mergeCells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I125"/>
  <sheetViews>
    <sheetView showGridLines="0" zoomScaleNormal="100" workbookViewId="0">
      <selection activeCell="J1" sqref="J1"/>
    </sheetView>
  </sheetViews>
  <sheetFormatPr defaultRowHeight="12.75" x14ac:dyDescent="0.2"/>
  <cols>
    <col min="1" max="1" width="22.5703125" style="3" customWidth="1"/>
    <col min="2" max="9" width="12.7109375" style="3" customWidth="1"/>
    <col min="10" max="13" width="9.140625" style="3"/>
    <col min="14" max="14" width="10" style="3" customWidth="1"/>
    <col min="15" max="16" width="9.140625" style="3"/>
    <col min="17" max="17" width="21" style="3" customWidth="1"/>
    <col min="18" max="21" width="9.140625" style="3"/>
    <col min="22" max="22" width="10" style="3" customWidth="1"/>
    <col min="23" max="25" width="9.140625" style="3"/>
    <col min="26" max="26" width="16.85546875" style="3" customWidth="1"/>
    <col min="27" max="30" width="9.140625" style="3"/>
    <col min="31" max="31" width="9.85546875" style="3" customWidth="1"/>
    <col min="32" max="16384" width="9.140625" style="3"/>
  </cols>
  <sheetData>
    <row r="1" spans="1:9" s="16" customFormat="1" ht="15" x14ac:dyDescent="0.2">
      <c r="A1" s="64" t="s">
        <v>518</v>
      </c>
      <c r="B1" s="66"/>
      <c r="C1" s="66"/>
      <c r="D1" s="66"/>
      <c r="E1" s="66"/>
      <c r="F1" s="66"/>
      <c r="G1" s="66"/>
      <c r="H1" s="66"/>
      <c r="I1" s="66"/>
    </row>
    <row r="2" spans="1:9" s="47" customFormat="1" ht="15" customHeight="1" x14ac:dyDescent="0.2">
      <c r="A2" s="67"/>
      <c r="B2" s="67"/>
      <c r="C2" s="67"/>
      <c r="D2" s="67"/>
      <c r="E2" s="67"/>
      <c r="F2" s="67"/>
      <c r="G2" s="67"/>
      <c r="H2" s="67"/>
      <c r="I2" s="67"/>
    </row>
    <row r="3" spans="1:9" s="16" customFormat="1" ht="15" customHeight="1" x14ac:dyDescent="0.2">
      <c r="A3" s="66"/>
      <c r="B3" s="899" t="s">
        <v>51</v>
      </c>
      <c r="C3" s="899"/>
      <c r="D3" s="899"/>
      <c r="E3" s="899"/>
      <c r="F3" s="899"/>
      <c r="G3" s="899"/>
      <c r="H3" s="899"/>
      <c r="I3" s="67"/>
    </row>
    <row r="4" spans="1:9" s="16" customFormat="1" ht="3.75" customHeight="1" x14ac:dyDescent="0.2">
      <c r="A4" s="66"/>
      <c r="B4" s="66"/>
      <c r="C4" s="66"/>
      <c r="D4" s="66"/>
      <c r="E4" s="66"/>
      <c r="F4" s="66"/>
      <c r="G4" s="66"/>
      <c r="H4" s="66"/>
      <c r="I4" s="66"/>
    </row>
    <row r="5" spans="1:9" s="16" customFormat="1" ht="12.75" customHeight="1" x14ac:dyDescent="0.2">
      <c r="A5" s="896" t="s">
        <v>51</v>
      </c>
      <c r="B5" s="894" t="s">
        <v>52</v>
      </c>
      <c r="C5" s="894" t="s">
        <v>53</v>
      </c>
      <c r="D5" s="894" t="s">
        <v>54</v>
      </c>
      <c r="E5" s="894" t="s">
        <v>55</v>
      </c>
      <c r="F5" s="894" t="s">
        <v>56</v>
      </c>
      <c r="G5" s="894" t="s">
        <v>61</v>
      </c>
      <c r="H5" s="894" t="s">
        <v>58</v>
      </c>
      <c r="I5" s="894" t="s">
        <v>62</v>
      </c>
    </row>
    <row r="6" spans="1:9" s="16" customFormat="1" ht="12.75" customHeight="1" x14ac:dyDescent="0.2">
      <c r="A6" s="896"/>
      <c r="B6" s="894"/>
      <c r="C6" s="894"/>
      <c r="D6" s="894"/>
      <c r="E6" s="894"/>
      <c r="F6" s="894"/>
      <c r="G6" s="894"/>
      <c r="H6" s="894"/>
      <c r="I6" s="894"/>
    </row>
    <row r="7" spans="1:9" s="16" customFormat="1" ht="3.75" customHeight="1" x14ac:dyDescent="0.2">
      <c r="A7" s="51"/>
      <c r="B7" s="51"/>
      <c r="C7" s="51"/>
      <c r="D7" s="51"/>
      <c r="E7" s="51"/>
      <c r="F7" s="51"/>
      <c r="G7" s="51"/>
      <c r="H7" s="51"/>
      <c r="I7" s="51"/>
    </row>
    <row r="8" spans="1:9" s="16" customFormat="1" ht="12.75" customHeight="1" x14ac:dyDescent="0.2">
      <c r="A8" s="27" t="s">
        <v>26</v>
      </c>
      <c r="B8" s="81">
        <v>803.62334363162518</v>
      </c>
      <c r="C8" s="81">
        <v>72.295004989951849</v>
      </c>
      <c r="D8" s="81" t="s">
        <v>14</v>
      </c>
      <c r="E8" s="81" t="s">
        <v>14</v>
      </c>
      <c r="F8" s="81" t="s">
        <v>14</v>
      </c>
      <c r="G8" s="81" t="s">
        <v>14</v>
      </c>
      <c r="H8" s="81" t="s">
        <v>14</v>
      </c>
      <c r="I8" s="82">
        <v>875.91834862157702</v>
      </c>
    </row>
    <row r="9" spans="1:9" s="16" customFormat="1" ht="12.75" customHeight="1" x14ac:dyDescent="0.2">
      <c r="A9" s="27" t="s">
        <v>28</v>
      </c>
      <c r="B9" s="81">
        <v>105.83695316314697</v>
      </c>
      <c r="C9" s="81">
        <v>1317.2735316753387</v>
      </c>
      <c r="D9" s="81" t="s">
        <v>14</v>
      </c>
      <c r="E9" s="81" t="s">
        <v>14</v>
      </c>
      <c r="F9" s="83" t="s">
        <v>14</v>
      </c>
      <c r="G9" s="81" t="s">
        <v>14</v>
      </c>
      <c r="H9" s="81" t="s">
        <v>14</v>
      </c>
      <c r="I9" s="84">
        <v>1423.1104848384857</v>
      </c>
    </row>
    <row r="10" spans="1:9" s="16" customFormat="1" ht="12.75" customHeight="1" x14ac:dyDescent="0.2">
      <c r="A10" s="27" t="s">
        <v>30</v>
      </c>
      <c r="B10" s="81">
        <v>235.72900295257568</v>
      </c>
      <c r="C10" s="81">
        <v>1.0945899486541748</v>
      </c>
      <c r="D10" s="81">
        <v>0.6515425443649292</v>
      </c>
      <c r="E10" s="81" t="s">
        <v>14</v>
      </c>
      <c r="F10" s="83">
        <v>123.25066947937012</v>
      </c>
      <c r="G10" s="81" t="s">
        <v>14</v>
      </c>
      <c r="H10" s="81">
        <v>2.1184725761413574</v>
      </c>
      <c r="I10" s="84">
        <v>362.84427750110626</v>
      </c>
    </row>
    <row r="11" spans="1:9" s="16" customFormat="1" ht="12.75" customHeight="1" x14ac:dyDescent="0.2">
      <c r="A11" s="27" t="s">
        <v>32</v>
      </c>
      <c r="B11" s="81">
        <v>4080.4410533905029</v>
      </c>
      <c r="C11" s="81">
        <v>980.31004905700684</v>
      </c>
      <c r="D11" s="81">
        <v>151.43000602722168</v>
      </c>
      <c r="E11" s="81" t="s">
        <v>14</v>
      </c>
      <c r="F11" s="83" t="s">
        <v>14</v>
      </c>
      <c r="G11" s="81" t="s">
        <v>14</v>
      </c>
      <c r="H11" s="81">
        <v>90.595001220703125</v>
      </c>
      <c r="I11" s="84">
        <v>5302.7761096954346</v>
      </c>
    </row>
    <row r="12" spans="1:9" s="16" customFormat="1" ht="12.75" customHeight="1" x14ac:dyDescent="0.2">
      <c r="A12" s="27" t="s">
        <v>34</v>
      </c>
      <c r="B12" s="81">
        <v>6322.908959031105</v>
      </c>
      <c r="C12" s="81">
        <v>9551.27319483459</v>
      </c>
      <c r="D12" s="81">
        <v>34.450604680925608</v>
      </c>
      <c r="E12" s="81">
        <v>368.42716574668884</v>
      </c>
      <c r="F12" s="83">
        <v>3154.298102170229</v>
      </c>
      <c r="G12" s="81" t="s">
        <v>14</v>
      </c>
      <c r="H12" s="81">
        <v>79.330998718738556</v>
      </c>
      <c r="I12" s="84">
        <v>19510.689025182277</v>
      </c>
    </row>
    <row r="13" spans="1:9" s="16" customFormat="1" ht="12.75" customHeight="1" x14ac:dyDescent="0.2">
      <c r="A13" s="27" t="s">
        <v>36</v>
      </c>
      <c r="B13" s="81">
        <v>273.34842708706856</v>
      </c>
      <c r="C13" s="81">
        <v>543.28249997645617</v>
      </c>
      <c r="D13" s="81" t="s">
        <v>64</v>
      </c>
      <c r="E13" s="81" t="s">
        <v>14</v>
      </c>
      <c r="F13" s="83">
        <v>129.54655307531357</v>
      </c>
      <c r="G13" s="81" t="s">
        <v>14</v>
      </c>
      <c r="H13" s="81">
        <v>8.3837763667106628</v>
      </c>
      <c r="I13" s="84">
        <v>954.82805191725492</v>
      </c>
    </row>
    <row r="14" spans="1:9" s="16" customFormat="1" ht="12.75" customHeight="1" x14ac:dyDescent="0.2">
      <c r="A14" s="27" t="s">
        <v>37</v>
      </c>
      <c r="B14" s="81">
        <v>222.45288395881653</v>
      </c>
      <c r="C14" s="81">
        <v>222.33273151516914</v>
      </c>
      <c r="D14" s="81" t="s">
        <v>64</v>
      </c>
      <c r="E14" s="81" t="s">
        <v>14</v>
      </c>
      <c r="F14" s="83">
        <v>177.88848352432251</v>
      </c>
      <c r="G14" s="81" t="s">
        <v>14</v>
      </c>
      <c r="H14" s="81">
        <v>2.4372274875640869</v>
      </c>
      <c r="I14" s="84">
        <v>625.28260536491871</v>
      </c>
    </row>
    <row r="15" spans="1:9" s="16" customFormat="1" ht="12.75" customHeight="1" x14ac:dyDescent="0.2">
      <c r="A15" s="27" t="s">
        <v>39</v>
      </c>
      <c r="B15" s="81">
        <v>112.95379304885864</v>
      </c>
      <c r="C15" s="81">
        <v>1.1659759283065796</v>
      </c>
      <c r="D15" s="81">
        <v>0.69403249025344849</v>
      </c>
      <c r="E15" s="81" t="s">
        <v>14</v>
      </c>
      <c r="F15" s="83">
        <v>111.04519844055176</v>
      </c>
      <c r="G15" s="81" t="s">
        <v>14</v>
      </c>
      <c r="H15" s="81" t="s">
        <v>14</v>
      </c>
      <c r="I15" s="84">
        <v>225.85899990797043</v>
      </c>
    </row>
    <row r="16" spans="1:9" s="16" customFormat="1" ht="12.75" customHeight="1" x14ac:dyDescent="0.2">
      <c r="A16" s="31" t="s">
        <v>41</v>
      </c>
      <c r="B16" s="81">
        <v>26656.945003032684</v>
      </c>
      <c r="C16" s="81">
        <v>5627.4268734157085</v>
      </c>
      <c r="D16" s="81">
        <v>17.240624904632568</v>
      </c>
      <c r="E16" s="81">
        <v>703.23502731323242</v>
      </c>
      <c r="F16" s="83" t="s">
        <v>14</v>
      </c>
      <c r="G16" s="81" t="s">
        <v>14</v>
      </c>
      <c r="H16" s="81">
        <v>4.8222246170043945</v>
      </c>
      <c r="I16" s="84">
        <v>33009.669753283262</v>
      </c>
    </row>
    <row r="17" spans="1:9" s="16" customFormat="1" ht="12.75" customHeight="1" x14ac:dyDescent="0.2">
      <c r="A17" s="27" t="s">
        <v>42</v>
      </c>
      <c r="B17" s="81">
        <v>7309.5264545083046</v>
      </c>
      <c r="C17" s="81">
        <v>9327.7920359000564</v>
      </c>
      <c r="D17" s="81">
        <v>20.984663169831038</v>
      </c>
      <c r="E17" s="81" t="s">
        <v>14</v>
      </c>
      <c r="F17" s="83">
        <v>4898.9362171590328</v>
      </c>
      <c r="G17" s="81" t="s">
        <v>14</v>
      </c>
      <c r="H17" s="81">
        <v>94.54338788241148</v>
      </c>
      <c r="I17" s="84">
        <v>21651.782758619636</v>
      </c>
    </row>
    <row r="18" spans="1:9" s="16" customFormat="1" ht="12.75" customHeight="1" x14ac:dyDescent="0.2">
      <c r="A18" s="27" t="s">
        <v>44</v>
      </c>
      <c r="B18" s="81">
        <v>526.32505536079407</v>
      </c>
      <c r="C18" s="81">
        <v>633.20969220250845</v>
      </c>
      <c r="D18" s="81">
        <v>0.78748392313718796</v>
      </c>
      <c r="E18" s="81" t="s">
        <v>14</v>
      </c>
      <c r="F18" s="83">
        <v>699.06293318420649</v>
      </c>
      <c r="G18" s="81" t="s">
        <v>14</v>
      </c>
      <c r="H18" s="81">
        <v>6.2383111268281937</v>
      </c>
      <c r="I18" s="84">
        <v>1865.6234757974744</v>
      </c>
    </row>
    <row r="19" spans="1:9" s="16" customFormat="1" ht="12.75" customHeight="1" x14ac:dyDescent="0.2">
      <c r="A19" s="27" t="s">
        <v>45</v>
      </c>
      <c r="B19" s="81">
        <v>259.16895699501038</v>
      </c>
      <c r="C19" s="81">
        <v>1273.9025373458862</v>
      </c>
      <c r="D19" s="81" t="s">
        <v>64</v>
      </c>
      <c r="E19" s="81">
        <v>25.488961458206177</v>
      </c>
      <c r="F19" s="83">
        <v>54.986385345458984</v>
      </c>
      <c r="G19" s="81">
        <v>61.086441040039063</v>
      </c>
      <c r="H19" s="81" t="s">
        <v>14</v>
      </c>
      <c r="I19" s="84">
        <v>1674.8551821857691</v>
      </c>
    </row>
    <row r="20" spans="1:9" s="16" customFormat="1" ht="12.75" customHeight="1" x14ac:dyDescent="0.2">
      <c r="A20" s="27" t="s">
        <v>47</v>
      </c>
      <c r="B20" s="81">
        <v>8177.5439212024212</v>
      </c>
      <c r="C20" s="81">
        <v>6572.0509809646755</v>
      </c>
      <c r="D20" s="81">
        <v>11.991690019145608</v>
      </c>
      <c r="E20" s="81" t="s">
        <v>14</v>
      </c>
      <c r="F20" s="83">
        <v>4601.8256396055222</v>
      </c>
      <c r="G20" s="81">
        <v>56.429347991943359</v>
      </c>
      <c r="H20" s="81">
        <v>65.196435190737247</v>
      </c>
      <c r="I20" s="84">
        <v>19485.038014974445</v>
      </c>
    </row>
    <row r="21" spans="1:9" s="16" customFormat="1" ht="3.75" customHeight="1" x14ac:dyDescent="0.2">
      <c r="A21" s="85"/>
      <c r="B21" s="86"/>
      <c r="C21" s="86"/>
      <c r="D21" s="86"/>
      <c r="E21" s="86"/>
      <c r="F21" s="86"/>
      <c r="G21" s="86"/>
      <c r="H21" s="86"/>
      <c r="I21" s="86"/>
    </row>
    <row r="22" spans="1:9" s="16" customFormat="1" ht="12.75" customHeight="1" x14ac:dyDescent="0.2">
      <c r="A22" s="738" t="s">
        <v>9</v>
      </c>
      <c r="B22" s="737">
        <v>55086.803807362914</v>
      </c>
      <c r="C22" s="737">
        <v>36123.409697754309</v>
      </c>
      <c r="D22" s="737">
        <v>238.89062205143273</v>
      </c>
      <c r="E22" s="737">
        <v>1097.1511545181274</v>
      </c>
      <c r="F22" s="737">
        <v>13950.840181984007</v>
      </c>
      <c r="G22" s="737">
        <v>117.51578903198242</v>
      </c>
      <c r="H22" s="737">
        <v>353.6658351868391</v>
      </c>
      <c r="I22" s="737">
        <v>106968.27708788961</v>
      </c>
    </row>
    <row r="23" spans="1:9" s="16" customFormat="1" x14ac:dyDescent="0.2"/>
    <row r="24" spans="1:9" s="16" customFormat="1" x14ac:dyDescent="0.2"/>
    <row r="25" spans="1:9" s="16" customFormat="1" x14ac:dyDescent="0.2"/>
    <row r="26" spans="1:9" s="16" customFormat="1" x14ac:dyDescent="0.2"/>
    <row r="27" spans="1:9" s="16" customFormat="1" x14ac:dyDescent="0.2"/>
    <row r="28" spans="1:9" s="16" customFormat="1" x14ac:dyDescent="0.2"/>
    <row r="29" spans="1:9" s="16" customFormat="1" x14ac:dyDescent="0.2"/>
    <row r="30" spans="1:9" s="16" customFormat="1" x14ac:dyDescent="0.2"/>
    <row r="31" spans="1:9" s="16" customFormat="1" x14ac:dyDescent="0.2"/>
    <row r="32" spans="1:9" s="16" customFormat="1" x14ac:dyDescent="0.2"/>
    <row r="33" s="16" customFormat="1" x14ac:dyDescent="0.2"/>
    <row r="34" s="16" customFormat="1" x14ac:dyDescent="0.2"/>
    <row r="35" s="16" customFormat="1" x14ac:dyDescent="0.2"/>
    <row r="36" s="16" customFormat="1" x14ac:dyDescent="0.2"/>
    <row r="37" s="16" customFormat="1" x14ac:dyDescent="0.2"/>
    <row r="38" s="16" customFormat="1" x14ac:dyDescent="0.2"/>
    <row r="39" s="16" customFormat="1" x14ac:dyDescent="0.2"/>
    <row r="40" s="16" customFormat="1" x14ac:dyDescent="0.2"/>
    <row r="41" s="16" customFormat="1" x14ac:dyDescent="0.2"/>
    <row r="42" s="16" customFormat="1" x14ac:dyDescent="0.2"/>
    <row r="43" s="16" customFormat="1" x14ac:dyDescent="0.2"/>
    <row r="44" s="16" customFormat="1" x14ac:dyDescent="0.2"/>
    <row r="45" s="16" customFormat="1" x14ac:dyDescent="0.2"/>
    <row r="46" s="16" customFormat="1" x14ac:dyDescent="0.2"/>
    <row r="47" s="16" customFormat="1" x14ac:dyDescent="0.2"/>
    <row r="48" s="16" customFormat="1" x14ac:dyDescent="0.2"/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  <row r="56" s="16" customFormat="1" x14ac:dyDescent="0.2"/>
    <row r="57" s="16" customFormat="1" x14ac:dyDescent="0.2"/>
    <row r="58" s="16" customFormat="1" x14ac:dyDescent="0.2"/>
    <row r="59" s="16" customFormat="1" x14ac:dyDescent="0.2"/>
    <row r="60" s="16" customFormat="1" x14ac:dyDescent="0.2"/>
    <row r="61" s="16" customFormat="1" x14ac:dyDescent="0.2"/>
    <row r="62" s="16" customFormat="1" x14ac:dyDescent="0.2"/>
    <row r="63" s="16" customFormat="1" x14ac:dyDescent="0.2"/>
    <row r="64" s="16" customFormat="1" x14ac:dyDescent="0.2"/>
    <row r="65" s="16" customFormat="1" x14ac:dyDescent="0.2"/>
    <row r="66" s="16" customFormat="1" x14ac:dyDescent="0.2"/>
    <row r="67" s="16" customFormat="1" x14ac:dyDescent="0.2"/>
    <row r="68" s="16" customFormat="1" x14ac:dyDescent="0.2"/>
    <row r="69" s="16" customFormat="1" x14ac:dyDescent="0.2"/>
    <row r="70" s="16" customFormat="1" x14ac:dyDescent="0.2"/>
    <row r="71" s="16" customFormat="1" x14ac:dyDescent="0.2"/>
    <row r="72" s="16" customFormat="1" x14ac:dyDescent="0.2"/>
    <row r="73" s="16" customFormat="1" x14ac:dyDescent="0.2"/>
    <row r="74" s="16" customFormat="1" x14ac:dyDescent="0.2"/>
    <row r="75" s="16" customFormat="1" x14ac:dyDescent="0.2"/>
    <row r="76" s="16" customFormat="1" x14ac:dyDescent="0.2"/>
    <row r="77" s="16" customFormat="1" x14ac:dyDescent="0.2"/>
    <row r="78" s="16" customFormat="1" x14ac:dyDescent="0.2"/>
    <row r="79" s="16" customFormat="1" x14ac:dyDescent="0.2"/>
    <row r="80" s="16" customFormat="1" x14ac:dyDescent="0.2"/>
    <row r="81" s="16" customFormat="1" x14ac:dyDescent="0.2"/>
    <row r="82" s="16" customFormat="1" x14ac:dyDescent="0.2"/>
    <row r="83" s="16" customFormat="1" x14ac:dyDescent="0.2"/>
    <row r="84" s="16" customFormat="1" x14ac:dyDescent="0.2"/>
    <row r="85" s="16" customFormat="1" x14ac:dyDescent="0.2"/>
    <row r="86" s="16" customFormat="1" x14ac:dyDescent="0.2"/>
    <row r="87" s="16" customFormat="1" x14ac:dyDescent="0.2"/>
    <row r="88" s="16" customFormat="1" x14ac:dyDescent="0.2"/>
    <row r="89" s="16" customFormat="1" x14ac:dyDescent="0.2"/>
    <row r="90" s="16" customFormat="1" x14ac:dyDescent="0.2"/>
    <row r="91" s="16" customFormat="1" x14ac:dyDescent="0.2"/>
    <row r="92" s="16" customFormat="1" x14ac:dyDescent="0.2"/>
    <row r="93" s="16" customFormat="1" x14ac:dyDescent="0.2"/>
    <row r="94" s="16" customFormat="1" x14ac:dyDescent="0.2"/>
    <row r="95" s="16" customFormat="1" x14ac:dyDescent="0.2"/>
    <row r="96" s="16" customFormat="1" x14ac:dyDescent="0.2"/>
    <row r="97" s="16" customFormat="1" x14ac:dyDescent="0.2"/>
    <row r="98" s="16" customFormat="1" x14ac:dyDescent="0.2"/>
    <row r="99" s="16" customFormat="1" x14ac:dyDescent="0.2"/>
    <row r="100" s="16" customFormat="1" x14ac:dyDescent="0.2"/>
    <row r="101" s="16" customFormat="1" x14ac:dyDescent="0.2"/>
    <row r="102" s="16" customFormat="1" x14ac:dyDescent="0.2"/>
    <row r="103" s="16" customFormat="1" x14ac:dyDescent="0.2"/>
    <row r="104" s="16" customFormat="1" x14ac:dyDescent="0.2"/>
    <row r="105" s="16" customFormat="1" x14ac:dyDescent="0.2"/>
    <row r="106" s="16" customFormat="1" x14ac:dyDescent="0.2"/>
    <row r="107" s="16" customFormat="1" x14ac:dyDescent="0.2"/>
    <row r="108" s="16" customFormat="1" x14ac:dyDescent="0.2"/>
    <row r="109" s="16" customFormat="1" x14ac:dyDescent="0.2"/>
    <row r="110" s="16" customFormat="1" x14ac:dyDescent="0.2"/>
    <row r="111" s="16" customFormat="1" x14ac:dyDescent="0.2"/>
    <row r="112" s="16" customFormat="1" x14ac:dyDescent="0.2"/>
    <row r="113" s="16" customFormat="1" x14ac:dyDescent="0.2"/>
    <row r="114" s="16" customFormat="1" x14ac:dyDescent="0.2"/>
    <row r="115" s="16" customFormat="1" x14ac:dyDescent="0.2"/>
    <row r="116" s="16" customFormat="1" x14ac:dyDescent="0.2"/>
    <row r="117" s="16" customFormat="1" x14ac:dyDescent="0.2"/>
    <row r="118" s="16" customFormat="1" x14ac:dyDescent="0.2"/>
    <row r="119" s="16" customFormat="1" x14ac:dyDescent="0.2"/>
    <row r="120" s="16" customFormat="1" x14ac:dyDescent="0.2"/>
    <row r="121" s="16" customFormat="1" x14ac:dyDescent="0.2"/>
    <row r="122" s="16" customFormat="1" x14ac:dyDescent="0.2"/>
    <row r="123" s="16" customFormat="1" x14ac:dyDescent="0.2"/>
    <row r="124" s="16" customFormat="1" x14ac:dyDescent="0.2"/>
    <row r="125" s="16" customFormat="1" x14ac:dyDescent="0.2"/>
  </sheetData>
  <mergeCells count="10">
    <mergeCell ref="I5:I6"/>
    <mergeCell ref="B3:H3"/>
    <mergeCell ref="A5:A6"/>
    <mergeCell ref="B5:B6"/>
    <mergeCell ref="C5:C6"/>
    <mergeCell ref="D5:D6"/>
    <mergeCell ref="E5:E6"/>
    <mergeCell ref="F5:F6"/>
    <mergeCell ref="G5:G6"/>
    <mergeCell ref="H5:H6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Q25"/>
  <sheetViews>
    <sheetView showGridLines="0" zoomScaleNormal="100" workbookViewId="0">
      <selection activeCell="S1" sqref="S1"/>
    </sheetView>
  </sheetViews>
  <sheetFormatPr defaultRowHeight="12.75" x14ac:dyDescent="0.2"/>
  <cols>
    <col min="1" max="1" width="24.5703125" style="3" customWidth="1"/>
    <col min="2" max="17" width="7.7109375" style="3" customWidth="1"/>
    <col min="18" max="18" width="4.7109375" style="3" customWidth="1"/>
    <col min="19" max="16384" width="9.140625" style="3"/>
  </cols>
  <sheetData>
    <row r="1" spans="1:17" s="16" customFormat="1" ht="15" customHeight="1" x14ac:dyDescent="0.2">
      <c r="A1" s="64" t="s">
        <v>519</v>
      </c>
    </row>
    <row r="2" spans="1:17" s="16" customFormat="1" ht="15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7" s="16" customFormat="1" x14ac:dyDescent="0.2">
      <c r="A3" s="36"/>
      <c r="B3" s="899" t="s">
        <v>51</v>
      </c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7" s="16" customFormat="1" ht="3.7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7" s="16" customFormat="1" ht="12.75" customHeight="1" x14ac:dyDescent="0.2">
      <c r="A5" s="902" t="s">
        <v>21</v>
      </c>
      <c r="B5" s="901" t="s">
        <v>52</v>
      </c>
      <c r="C5" s="892"/>
      <c r="D5" s="901" t="s">
        <v>53</v>
      </c>
      <c r="E5" s="892"/>
      <c r="F5" s="901" t="s">
        <v>54</v>
      </c>
      <c r="G5" s="892"/>
      <c r="H5" s="901" t="s">
        <v>55</v>
      </c>
      <c r="I5" s="892"/>
      <c r="J5" s="901" t="s">
        <v>56</v>
      </c>
      <c r="K5" s="892"/>
      <c r="L5" s="901" t="s">
        <v>61</v>
      </c>
      <c r="M5" s="892"/>
      <c r="N5" s="901" t="s">
        <v>58</v>
      </c>
      <c r="O5" s="892"/>
      <c r="P5" s="901" t="s">
        <v>62</v>
      </c>
      <c r="Q5" s="892"/>
    </row>
    <row r="6" spans="1:17" s="16" customFormat="1" ht="12.75" customHeight="1" x14ac:dyDescent="0.2">
      <c r="A6" s="902"/>
      <c r="B6" s="901"/>
      <c r="C6" s="892"/>
      <c r="D6" s="901"/>
      <c r="E6" s="892"/>
      <c r="F6" s="901"/>
      <c r="G6" s="892"/>
      <c r="H6" s="901"/>
      <c r="I6" s="892"/>
      <c r="J6" s="901"/>
      <c r="K6" s="892"/>
      <c r="L6" s="901"/>
      <c r="M6" s="892"/>
      <c r="N6" s="901"/>
      <c r="O6" s="892"/>
      <c r="P6" s="901"/>
      <c r="Q6" s="892"/>
    </row>
    <row r="7" spans="1:17" s="16" customFormat="1" ht="12.75" customHeight="1" x14ac:dyDescent="0.2">
      <c r="A7" s="902"/>
      <c r="B7" s="739" t="s">
        <v>520</v>
      </c>
      <c r="C7" s="739" t="s">
        <v>65</v>
      </c>
      <c r="D7" s="868" t="s">
        <v>520</v>
      </c>
      <c r="E7" s="739" t="s">
        <v>65</v>
      </c>
      <c r="F7" s="868" t="s">
        <v>520</v>
      </c>
      <c r="G7" s="739" t="s">
        <v>65</v>
      </c>
      <c r="H7" s="868" t="s">
        <v>520</v>
      </c>
      <c r="I7" s="739" t="s">
        <v>65</v>
      </c>
      <c r="J7" s="868" t="s">
        <v>520</v>
      </c>
      <c r="K7" s="739" t="s">
        <v>65</v>
      </c>
      <c r="L7" s="868" t="s">
        <v>520</v>
      </c>
      <c r="M7" s="739" t="s">
        <v>65</v>
      </c>
      <c r="N7" s="868" t="s">
        <v>520</v>
      </c>
      <c r="O7" s="739" t="s">
        <v>65</v>
      </c>
      <c r="P7" s="868" t="s">
        <v>520</v>
      </c>
      <c r="Q7" s="739" t="s">
        <v>65</v>
      </c>
    </row>
    <row r="8" spans="1:17" s="16" customFormat="1" ht="3.7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spans="1:17" s="16" customFormat="1" ht="12.75" customHeight="1" x14ac:dyDescent="0.2">
      <c r="A9" s="27" t="s">
        <v>26</v>
      </c>
      <c r="B9" s="88">
        <v>1</v>
      </c>
      <c r="C9" s="28">
        <v>9.5</v>
      </c>
      <c r="D9" s="88">
        <v>1</v>
      </c>
      <c r="E9" s="28">
        <v>4</v>
      </c>
      <c r="F9" s="88"/>
      <c r="G9" s="28"/>
      <c r="H9" s="88"/>
      <c r="I9" s="28"/>
      <c r="J9" s="88"/>
      <c r="K9" s="28"/>
      <c r="L9" s="88"/>
      <c r="M9" s="28"/>
      <c r="N9" s="88">
        <v>1</v>
      </c>
      <c r="O9" s="28">
        <v>1</v>
      </c>
      <c r="P9" s="88">
        <v>1</v>
      </c>
      <c r="Q9" s="89">
        <v>4.8333329999999997</v>
      </c>
    </row>
    <row r="10" spans="1:17" s="16" customFormat="1" ht="12.75" customHeight="1" x14ac:dyDescent="0.2">
      <c r="A10" s="27" t="s">
        <v>28</v>
      </c>
      <c r="B10" s="88">
        <v>1</v>
      </c>
      <c r="C10" s="28">
        <v>1.0739890000000001</v>
      </c>
      <c r="D10" s="88">
        <v>0.85815708008648539</v>
      </c>
      <c r="E10" s="28">
        <v>4.9013270000000002</v>
      </c>
      <c r="F10" s="88" t="s">
        <v>14</v>
      </c>
      <c r="G10" s="28" t="s">
        <v>14</v>
      </c>
      <c r="H10" s="88" t="s">
        <v>14</v>
      </c>
      <c r="I10" s="28" t="s">
        <v>14</v>
      </c>
      <c r="J10" s="88" t="s">
        <v>14</v>
      </c>
      <c r="K10" s="28" t="s">
        <v>14</v>
      </c>
      <c r="L10" s="88" t="s">
        <v>14</v>
      </c>
      <c r="M10" s="28" t="s">
        <v>14</v>
      </c>
      <c r="N10" s="88">
        <v>0.30861023707843832</v>
      </c>
      <c r="O10" s="28">
        <v>1</v>
      </c>
      <c r="P10" s="88">
        <v>1</v>
      </c>
      <c r="Q10" s="89">
        <v>2.4545300000000001</v>
      </c>
    </row>
    <row r="11" spans="1:17" s="16" customFormat="1" ht="12.75" customHeight="1" x14ac:dyDescent="0.2">
      <c r="A11" s="27" t="s">
        <v>30</v>
      </c>
      <c r="B11" s="88">
        <v>0.73619977226189015</v>
      </c>
      <c r="C11" s="28">
        <v>1.0831679999999999</v>
      </c>
      <c r="D11" s="88">
        <v>7.3927694976712408E-2</v>
      </c>
      <c r="E11" s="28">
        <v>1</v>
      </c>
      <c r="F11" s="88">
        <v>7.3927694976712408E-2</v>
      </c>
      <c r="G11" s="28">
        <v>1</v>
      </c>
      <c r="H11" s="88" t="s">
        <v>14</v>
      </c>
      <c r="I11" s="28" t="s">
        <v>14</v>
      </c>
      <c r="J11" s="88">
        <v>0.73619977226189015</v>
      </c>
      <c r="K11" s="28">
        <v>1</v>
      </c>
      <c r="L11" s="88" t="s">
        <v>14</v>
      </c>
      <c r="M11" s="28" t="s">
        <v>14</v>
      </c>
      <c r="N11" s="88">
        <v>1</v>
      </c>
      <c r="O11" s="28">
        <v>1</v>
      </c>
      <c r="P11" s="88">
        <v>1</v>
      </c>
      <c r="Q11" s="89">
        <v>1.0255289999999999</v>
      </c>
    </row>
    <row r="12" spans="1:17" s="16" customFormat="1" ht="12.75" customHeight="1" x14ac:dyDescent="0.2">
      <c r="A12" s="27" t="s">
        <v>32</v>
      </c>
      <c r="B12" s="88">
        <v>1</v>
      </c>
      <c r="C12" s="28">
        <v>12</v>
      </c>
      <c r="D12" s="88">
        <v>1</v>
      </c>
      <c r="E12" s="28">
        <v>4</v>
      </c>
      <c r="F12" s="88">
        <v>1</v>
      </c>
      <c r="G12" s="28">
        <v>3</v>
      </c>
      <c r="H12" s="88" t="s">
        <v>14</v>
      </c>
      <c r="I12" s="28" t="s">
        <v>14</v>
      </c>
      <c r="J12" s="88" t="s">
        <v>14</v>
      </c>
      <c r="K12" s="28" t="s">
        <v>14</v>
      </c>
      <c r="L12" s="88" t="s">
        <v>14</v>
      </c>
      <c r="M12" s="28" t="s">
        <v>14</v>
      </c>
      <c r="N12" s="88">
        <v>1</v>
      </c>
      <c r="O12" s="28">
        <v>1</v>
      </c>
      <c r="P12" s="88">
        <v>1</v>
      </c>
      <c r="Q12" s="89">
        <v>5</v>
      </c>
    </row>
    <row r="13" spans="1:17" s="16" customFormat="1" ht="12.75" customHeight="1" x14ac:dyDescent="0.2">
      <c r="A13" s="27" t="s">
        <v>34</v>
      </c>
      <c r="B13" s="88">
        <v>0.85452435142895133</v>
      </c>
      <c r="C13" s="28">
        <v>1.6083799999999999</v>
      </c>
      <c r="D13" s="88">
        <v>0.90916979629386852</v>
      </c>
      <c r="E13" s="28">
        <v>2.0937549999999998</v>
      </c>
      <c r="F13" s="88">
        <v>0.5692375647079273</v>
      </c>
      <c r="G13" s="28">
        <v>1.0515540000000001</v>
      </c>
      <c r="H13" s="88">
        <v>2.8208625576167275E-2</v>
      </c>
      <c r="I13" s="28">
        <v>5</v>
      </c>
      <c r="J13" s="88">
        <v>0.5485703469633596</v>
      </c>
      <c r="K13" s="28">
        <v>1.1157729999999999</v>
      </c>
      <c r="L13" s="88" t="s">
        <v>14</v>
      </c>
      <c r="M13" s="28" t="s">
        <v>14</v>
      </c>
      <c r="N13" s="88">
        <v>0.92973524994041346</v>
      </c>
      <c r="O13" s="28">
        <v>1.0136289999999999</v>
      </c>
      <c r="P13" s="88">
        <v>1</v>
      </c>
      <c r="Q13" s="89">
        <v>1.431406</v>
      </c>
    </row>
    <row r="14" spans="1:17" s="16" customFormat="1" ht="12.75" customHeight="1" x14ac:dyDescent="0.2">
      <c r="A14" s="27" t="s">
        <v>36</v>
      </c>
      <c r="B14" s="88">
        <v>0.91250055929257001</v>
      </c>
      <c r="C14" s="28">
        <v>1.927872</v>
      </c>
      <c r="D14" s="88">
        <v>0.96252206732875623</v>
      </c>
      <c r="E14" s="28">
        <v>2.1258240000000002</v>
      </c>
      <c r="F14" s="88">
        <v>4.9785526570129829E-2</v>
      </c>
      <c r="G14" s="28">
        <v>1</v>
      </c>
      <c r="H14" s="88" t="s">
        <v>14</v>
      </c>
      <c r="I14" s="28" t="s">
        <v>14</v>
      </c>
      <c r="J14" s="88">
        <v>0.65840368551571937</v>
      </c>
      <c r="K14" s="28">
        <v>1.2900929999999999</v>
      </c>
      <c r="L14" s="88" t="s">
        <v>14</v>
      </c>
      <c r="M14" s="28" t="s">
        <v>14</v>
      </c>
      <c r="N14" s="88">
        <v>0.98119786702464318</v>
      </c>
      <c r="O14" s="28">
        <v>1</v>
      </c>
      <c r="P14" s="88">
        <v>1</v>
      </c>
      <c r="Q14" s="89">
        <v>1.5965389999999999</v>
      </c>
    </row>
    <row r="15" spans="1:17" s="16" customFormat="1" ht="12.75" customHeight="1" x14ac:dyDescent="0.2">
      <c r="A15" s="27" t="s">
        <v>37</v>
      </c>
      <c r="B15" s="88">
        <v>0.69451321523835896</v>
      </c>
      <c r="C15" s="28">
        <v>1.8141579999999999</v>
      </c>
      <c r="D15" s="88">
        <v>1</v>
      </c>
      <c r="E15" s="28">
        <v>2.7880950000000002</v>
      </c>
      <c r="F15" s="88">
        <v>8.1893083267682437E-2</v>
      </c>
      <c r="G15" s="28">
        <v>1</v>
      </c>
      <c r="H15" s="88" t="s">
        <v>14</v>
      </c>
      <c r="I15" s="28" t="s">
        <v>14</v>
      </c>
      <c r="J15" s="88">
        <v>0.92049789907867996</v>
      </c>
      <c r="K15" s="28">
        <v>1.0943290000000001</v>
      </c>
      <c r="L15" s="88" t="s">
        <v>14</v>
      </c>
      <c r="M15" s="28" t="s">
        <v>14</v>
      </c>
      <c r="N15" s="88">
        <v>1</v>
      </c>
      <c r="O15" s="28">
        <v>1</v>
      </c>
      <c r="P15" s="88">
        <v>1</v>
      </c>
      <c r="Q15" s="89">
        <v>1.6694960000000001</v>
      </c>
    </row>
    <row r="16" spans="1:17" s="16" customFormat="1" ht="12.75" customHeight="1" x14ac:dyDescent="0.2">
      <c r="A16" s="27" t="s">
        <v>39</v>
      </c>
      <c r="B16" s="88">
        <v>1</v>
      </c>
      <c r="C16" s="28">
        <v>4</v>
      </c>
      <c r="D16" s="88">
        <v>1</v>
      </c>
      <c r="E16" s="28">
        <v>1</v>
      </c>
      <c r="F16" s="88">
        <v>1</v>
      </c>
      <c r="G16" s="28">
        <v>1</v>
      </c>
      <c r="H16" s="88" t="s">
        <v>14</v>
      </c>
      <c r="I16" s="28" t="s">
        <v>14</v>
      </c>
      <c r="J16" s="88">
        <v>1</v>
      </c>
      <c r="K16" s="28">
        <v>2</v>
      </c>
      <c r="L16" s="88" t="s">
        <v>14</v>
      </c>
      <c r="M16" s="28" t="s">
        <v>14</v>
      </c>
      <c r="N16" s="88">
        <v>1</v>
      </c>
      <c r="O16" s="28">
        <v>1</v>
      </c>
      <c r="P16" s="88">
        <v>1</v>
      </c>
      <c r="Q16" s="89">
        <v>1.8</v>
      </c>
    </row>
    <row r="17" spans="1:17" s="16" customFormat="1" ht="12.75" customHeight="1" x14ac:dyDescent="0.2">
      <c r="A17" s="31" t="s">
        <v>41</v>
      </c>
      <c r="B17" s="88">
        <v>1</v>
      </c>
      <c r="C17" s="28">
        <v>10.594234</v>
      </c>
      <c r="D17" s="88">
        <v>1</v>
      </c>
      <c r="E17" s="28">
        <v>4.0518409999999996</v>
      </c>
      <c r="F17" s="88">
        <v>0.30037055169919114</v>
      </c>
      <c r="G17" s="28">
        <v>3</v>
      </c>
      <c r="H17" s="88">
        <v>0.67124184782959018</v>
      </c>
      <c r="I17" s="28">
        <v>1.65831</v>
      </c>
      <c r="J17" s="88" t="s">
        <v>14</v>
      </c>
      <c r="K17" s="28" t="s">
        <v>14</v>
      </c>
      <c r="L17" s="88" t="s">
        <v>14</v>
      </c>
      <c r="M17" s="28" t="s">
        <v>14</v>
      </c>
      <c r="N17" s="88">
        <v>0.86136786806166754</v>
      </c>
      <c r="O17" s="28">
        <v>1</v>
      </c>
      <c r="P17" s="88">
        <v>1</v>
      </c>
      <c r="Q17" s="89">
        <v>4.6913280000000004</v>
      </c>
    </row>
    <row r="18" spans="1:17" s="16" customFormat="1" ht="12.75" customHeight="1" x14ac:dyDescent="0.2">
      <c r="A18" s="27" t="s">
        <v>42</v>
      </c>
      <c r="B18" s="88">
        <v>0.94406406413511679</v>
      </c>
      <c r="C18" s="28">
        <v>2.58196</v>
      </c>
      <c r="D18" s="88">
        <v>0.94098214449397444</v>
      </c>
      <c r="E18" s="28">
        <v>1.899149</v>
      </c>
      <c r="F18" s="88">
        <v>0.32938135771263771</v>
      </c>
      <c r="G18" s="28">
        <v>1.095769</v>
      </c>
      <c r="H18" s="88" t="s">
        <v>14</v>
      </c>
      <c r="I18" s="28" t="s">
        <v>14</v>
      </c>
      <c r="J18" s="88">
        <v>0.83741624449444119</v>
      </c>
      <c r="K18" s="28">
        <v>1.6543270000000001</v>
      </c>
      <c r="L18" s="88" t="s">
        <v>14</v>
      </c>
      <c r="M18" s="28" t="s">
        <v>14</v>
      </c>
      <c r="N18" s="88">
        <v>0.87683349902800067</v>
      </c>
      <c r="O18" s="28">
        <v>1.14022</v>
      </c>
      <c r="P18" s="88">
        <v>0.9592356053855694</v>
      </c>
      <c r="Q18" s="89">
        <v>1.7557400000000001</v>
      </c>
    </row>
    <row r="19" spans="1:17" s="16" customFormat="1" ht="12.75" customHeight="1" x14ac:dyDescent="0.2">
      <c r="A19" s="27" t="s">
        <v>44</v>
      </c>
      <c r="B19" s="88">
        <v>1</v>
      </c>
      <c r="C19" s="28">
        <v>2.8354520000000001</v>
      </c>
      <c r="D19" s="88">
        <v>1</v>
      </c>
      <c r="E19" s="28">
        <v>2.7503169999999999</v>
      </c>
      <c r="F19" s="88">
        <v>0.19620829966496406</v>
      </c>
      <c r="G19" s="28">
        <v>1</v>
      </c>
      <c r="H19" s="88" t="s">
        <v>14</v>
      </c>
      <c r="I19" s="28" t="s">
        <v>14</v>
      </c>
      <c r="J19" s="88">
        <v>0.99111755865065954</v>
      </c>
      <c r="K19" s="28">
        <v>2.1251669999999998</v>
      </c>
      <c r="L19" s="88" t="s">
        <v>14</v>
      </c>
      <c r="M19" s="28" t="s">
        <v>14</v>
      </c>
      <c r="N19" s="88">
        <v>0.76173216723364856</v>
      </c>
      <c r="O19" s="28">
        <v>1</v>
      </c>
      <c r="P19" s="88">
        <v>1</v>
      </c>
      <c r="Q19" s="89">
        <v>2.2139120000000001</v>
      </c>
    </row>
    <row r="20" spans="1:17" s="16" customFormat="1" ht="12.75" customHeight="1" x14ac:dyDescent="0.2">
      <c r="A20" s="27" t="s">
        <v>45</v>
      </c>
      <c r="B20" s="88">
        <v>1</v>
      </c>
      <c r="C20" s="28">
        <v>2.4475549999999999</v>
      </c>
      <c r="D20" s="88">
        <v>1</v>
      </c>
      <c r="E20" s="28">
        <v>2.5166550000000001</v>
      </c>
      <c r="F20" s="88">
        <v>7.1876162349213998E-2</v>
      </c>
      <c r="G20" s="28">
        <v>1</v>
      </c>
      <c r="H20" s="88">
        <v>0.31968725940880088</v>
      </c>
      <c r="I20" s="28">
        <v>1</v>
      </c>
      <c r="J20" s="88">
        <v>0.30940101688517113</v>
      </c>
      <c r="K20" s="28">
        <v>1</v>
      </c>
      <c r="L20" s="88">
        <v>0.11639209170203788</v>
      </c>
      <c r="M20" s="28">
        <v>1</v>
      </c>
      <c r="N20" s="88">
        <v>0.44472239718625078</v>
      </c>
      <c r="O20" s="28">
        <v>1</v>
      </c>
      <c r="P20" s="88">
        <v>1</v>
      </c>
      <c r="Q20" s="89">
        <v>1.969293</v>
      </c>
    </row>
    <row r="21" spans="1:17" s="16" customFormat="1" ht="12.75" customHeight="1" x14ac:dyDescent="0.2">
      <c r="A21" s="27" t="s">
        <v>47</v>
      </c>
      <c r="B21" s="88">
        <v>0.9380776116976357</v>
      </c>
      <c r="C21" s="28">
        <v>4.7204519999999999</v>
      </c>
      <c r="D21" s="88">
        <v>0.96247725272741702</v>
      </c>
      <c r="E21" s="28">
        <v>2.7835000000000001</v>
      </c>
      <c r="F21" s="88">
        <v>0.40348672990483064</v>
      </c>
      <c r="G21" s="28">
        <v>1.075742</v>
      </c>
      <c r="H21" s="88" t="s">
        <v>14</v>
      </c>
      <c r="I21" s="28" t="s">
        <v>14</v>
      </c>
      <c r="J21" s="88">
        <v>0.91167993809914505</v>
      </c>
      <c r="K21" s="28">
        <v>1.5113270000000001</v>
      </c>
      <c r="L21" s="88">
        <v>7.3410309681054275E-3</v>
      </c>
      <c r="M21" s="28">
        <v>1</v>
      </c>
      <c r="N21" s="88">
        <v>0.90616270597870807</v>
      </c>
      <c r="O21" s="28">
        <v>1.0183530000000001</v>
      </c>
      <c r="P21" s="88">
        <v>1</v>
      </c>
      <c r="Q21" s="89">
        <v>2.436242</v>
      </c>
    </row>
    <row r="22" spans="1:17" s="94" customFormat="1" ht="3.75" customHeight="1" x14ac:dyDescent="0.2">
      <c r="A22" s="90"/>
      <c r="B22" s="91"/>
      <c r="C22" s="92"/>
      <c r="D22" s="91"/>
      <c r="E22" s="92"/>
      <c r="F22" s="91"/>
      <c r="G22" s="92"/>
      <c r="H22" s="91"/>
      <c r="I22" s="92"/>
      <c r="J22" s="91"/>
      <c r="K22" s="92"/>
      <c r="L22" s="91"/>
      <c r="M22" s="92"/>
      <c r="N22" s="91"/>
      <c r="O22" s="92"/>
      <c r="P22" s="91"/>
      <c r="Q22" s="93"/>
    </row>
    <row r="23" spans="1:17" s="16" customFormat="1" ht="12.75" customHeight="1" x14ac:dyDescent="0.2">
      <c r="A23" s="740" t="s">
        <v>9</v>
      </c>
      <c r="B23" s="741">
        <v>0.9067166133869935</v>
      </c>
      <c r="C23" s="742">
        <v>2.6822569999999999</v>
      </c>
      <c r="D23" s="741">
        <v>0.90070841760773379</v>
      </c>
      <c r="E23" s="742">
        <v>2.2711830000000002</v>
      </c>
      <c r="F23" s="741">
        <v>0.39846793216143384</v>
      </c>
      <c r="G23" s="742">
        <v>1.09439</v>
      </c>
      <c r="H23" s="741">
        <v>7.7004428183998733E-2</v>
      </c>
      <c r="I23" s="742">
        <v>2.5469629999999999</v>
      </c>
      <c r="J23" s="741">
        <v>0.63863701241940485</v>
      </c>
      <c r="K23" s="742">
        <v>1.3811450000000001</v>
      </c>
      <c r="L23" s="741" t="s">
        <v>66</v>
      </c>
      <c r="M23" s="742">
        <v>1</v>
      </c>
      <c r="N23" s="741">
        <v>0.89565551557237932</v>
      </c>
      <c r="O23" s="742">
        <v>1.0439130000000001</v>
      </c>
      <c r="P23" s="741">
        <v>0.99121250762321889</v>
      </c>
      <c r="Q23" s="743">
        <v>1.7926899999999999</v>
      </c>
    </row>
    <row r="24" spans="1:17" s="76" customFormat="1" x14ac:dyDescent="0.2">
      <c r="K24" s="95"/>
      <c r="P24" s="96"/>
    </row>
    <row r="25" spans="1:17" s="8" customFormat="1" x14ac:dyDescent="0.2"/>
  </sheetData>
  <mergeCells count="10">
    <mergeCell ref="P5:Q6"/>
    <mergeCell ref="B3:O3"/>
    <mergeCell ref="A5:A7"/>
    <mergeCell ref="B5:C6"/>
    <mergeCell ref="D5:E6"/>
    <mergeCell ref="F5:G6"/>
    <mergeCell ref="H5:I6"/>
    <mergeCell ref="J5:K6"/>
    <mergeCell ref="L5:M6"/>
    <mergeCell ref="N5:O6"/>
  </mergeCells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16</vt:i4>
      </vt:variant>
    </vt:vector>
  </HeadingPairs>
  <TitlesOfParts>
    <vt:vector size="74" baseType="lpstr">
      <vt:lpstr>Tables Index</vt:lpstr>
      <vt:lpstr>Table 1</vt:lpstr>
      <vt:lpstr>Table 2</vt:lpstr>
      <vt:lpstr>Table 3</vt:lpstr>
      <vt:lpstr>Table 4a</vt:lpstr>
      <vt:lpstr>Table 4b</vt:lpstr>
      <vt:lpstr>Table 5</vt:lpstr>
      <vt:lpstr>Table 6</vt:lpstr>
      <vt:lpstr>Table 7</vt:lpstr>
      <vt:lpstr>T8 FUNGICIDE</vt:lpstr>
      <vt:lpstr>T8 FUNGICIDE CONTD</vt:lpstr>
      <vt:lpstr>T8 FUNGICIDE CONTD (2)</vt:lpstr>
      <vt:lpstr>T8 HERBICIDE</vt:lpstr>
      <vt:lpstr>T8 HERBICIDE CONTD</vt:lpstr>
      <vt:lpstr>T8 INSECTICIDE &amp; MOLLUSCIDE</vt:lpstr>
      <vt:lpstr>T8 GROWTH REG &amp; OTHER</vt:lpstr>
      <vt:lpstr>T8 SEED TREATMENTS</vt:lpstr>
      <vt:lpstr>T9 FUNGICIDE</vt:lpstr>
      <vt:lpstr>T9 FUNGICIDE CONTD</vt:lpstr>
      <vt:lpstr>T9 FUNGICIDE CONTD (2)</vt:lpstr>
      <vt:lpstr>T9 HERBICIDE</vt:lpstr>
      <vt:lpstr>T9 HERBICIDE CONTD</vt:lpstr>
      <vt:lpstr>T9 INSECTICIDE &amp; MOLLUSCIDE</vt:lpstr>
      <vt:lpstr>T9 GROWTH REG &amp; OTHER</vt:lpstr>
      <vt:lpstr>T9 SEED TREATMENTS</vt:lpstr>
      <vt:lpstr>Table 10</vt:lpstr>
      <vt:lpstr>Table 11</vt:lpstr>
      <vt:lpstr>Table 12 Early Potatoes</vt:lpstr>
      <vt:lpstr>Table 13 Field Beans</vt:lpstr>
      <vt:lpstr>Table 14 Rye</vt:lpstr>
      <vt:lpstr>Table 15 Seed Potatoes</vt:lpstr>
      <vt:lpstr>Table 16 Spring Barley F</vt:lpstr>
      <vt:lpstr>Table 16 Spring Barley H</vt:lpstr>
      <vt:lpstr>Table 16 Spring Barley contd</vt:lpstr>
      <vt:lpstr>Table 17 Spring Oats F&amp;H</vt:lpstr>
      <vt:lpstr>Table 17 Spring Oats contd</vt:lpstr>
      <vt:lpstr>Table 18 Spring Wheat F&amp;H</vt:lpstr>
      <vt:lpstr>Table 18 Spring Wheat contd</vt:lpstr>
      <vt:lpstr> Table 19 Triticale</vt:lpstr>
      <vt:lpstr>Table 20 Maincrop Potatoes</vt:lpstr>
      <vt:lpstr>Table 20 Maincrop Potatoes cont</vt:lpstr>
      <vt:lpstr>Table 21 Winter Barley F</vt:lpstr>
      <vt:lpstr>Table 21 Winter Barley H</vt:lpstr>
      <vt:lpstr>Table 21 Winter Barley contd</vt:lpstr>
      <vt:lpstr>Table 22 Winter Oats F&amp;H</vt:lpstr>
      <vt:lpstr>Table 22 Winter Oats contd</vt:lpstr>
      <vt:lpstr>Table 23 WOSR F&amp;H</vt:lpstr>
      <vt:lpstr>Table 23 WOSR Contd</vt:lpstr>
      <vt:lpstr>Table 24 Winter Wheat F</vt:lpstr>
      <vt:lpstr>Table 24 Winter Wheat F (2)</vt:lpstr>
      <vt:lpstr>Table 24 Winter Wheat H</vt:lpstr>
      <vt:lpstr>Table 24 Winter Wheat contd</vt:lpstr>
      <vt:lpstr>Comparison Table 25 </vt:lpstr>
      <vt:lpstr>Comparison Table 25 contd</vt:lpstr>
      <vt:lpstr>Comparison tables 26-31</vt:lpstr>
      <vt:lpstr>Comparison tables 32-35</vt:lpstr>
      <vt:lpstr>Comparison table 39</vt:lpstr>
      <vt:lpstr>Potato storage comparison</vt:lpstr>
      <vt:lpstr>'T8 FUNGICIDE'!Print_Area</vt:lpstr>
      <vt:lpstr>'T8 FUNGICIDE CONTD'!Print_Area</vt:lpstr>
      <vt:lpstr>'T8 FUNGICIDE CONTD (2)'!Print_Area</vt:lpstr>
      <vt:lpstr>'T8 GROWTH REG &amp; OTHER'!Print_Area</vt:lpstr>
      <vt:lpstr>'T8 HERBICIDE'!Print_Area</vt:lpstr>
      <vt:lpstr>'T8 HERBICIDE CONTD'!Print_Area</vt:lpstr>
      <vt:lpstr>'T8 INSECTICIDE &amp; MOLLUSCIDE'!Print_Area</vt:lpstr>
      <vt:lpstr>'T8 SEED TREATMENTS'!Print_Area</vt:lpstr>
      <vt:lpstr>'T9 FUNGICIDE'!Print_Area</vt:lpstr>
      <vt:lpstr>'T9 FUNGICIDE CONTD'!Print_Area</vt:lpstr>
      <vt:lpstr>'T9 FUNGICIDE CONTD (2)'!Print_Area</vt:lpstr>
      <vt:lpstr>'T9 GROWTH REG &amp; OTHER'!Print_Area</vt:lpstr>
      <vt:lpstr>'T9 HERBICIDE'!Print_Area</vt:lpstr>
      <vt:lpstr>'T9 HERBICIDE CONTD'!Print_Area</vt:lpstr>
      <vt:lpstr>'T9 INSECTICIDE &amp; MOLLUSCIDE'!Print_Area</vt:lpstr>
      <vt:lpstr>'T9 SEED TREATMENTS'!Print_Area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Michael Lavery</cp:lastModifiedBy>
  <dcterms:created xsi:type="dcterms:W3CDTF">2021-10-05T07:44:47Z</dcterms:created>
  <dcterms:modified xsi:type="dcterms:W3CDTF">2021-11-15T15:14:03Z</dcterms:modified>
</cp:coreProperties>
</file>