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Arable\ARA18\ARA18 Tables &amp; Charts\ARA18 Formatted Tables\ARA18 Final Tables and Charts\ARA18 Final Tables\"/>
    </mc:Choice>
  </mc:AlternateContent>
  <bookViews>
    <workbookView xWindow="4185" yWindow="75" windowWidth="11535" windowHeight="11175" tabRatio="800"/>
  </bookViews>
  <sheets>
    <sheet name="Table 1" sheetId="157" r:id="rId1"/>
    <sheet name="Table 2" sheetId="55" r:id="rId2"/>
    <sheet name="Table 3" sheetId="52" r:id="rId3"/>
    <sheet name="Table 4a" sheetId="54" r:id="rId4"/>
    <sheet name="Table 4b" sheetId="56" r:id="rId5"/>
    <sheet name="Table 5" sheetId="58" r:id="rId6"/>
    <sheet name="Table 6" sheetId="60" r:id="rId7"/>
    <sheet name="Table 7" sheetId="62" r:id="rId8"/>
    <sheet name="T8 FUNGICIDE" sheetId="64" r:id="rId9"/>
    <sheet name="T8 FUNGICIDE contd" sheetId="158" r:id="rId10"/>
    <sheet name="T8 HERBICIDE" sheetId="65" r:id="rId11"/>
    <sheet name="T8 HERBICIDE contd" sheetId="159" r:id="rId12"/>
    <sheet name="T8 INSECTICIDE &amp; MOLLUSCICIDE" sheetId="75" r:id="rId13"/>
    <sheet name="T8 GROWTH REG &amp; OTHER" sheetId="74" r:id="rId14"/>
    <sheet name="T8 SEED TREATMENT" sheetId="77" r:id="rId15"/>
    <sheet name="T9 FUNGICIDE" sheetId="160" r:id="rId16"/>
    <sheet name="T9 FUNGICIDE contd" sheetId="161" r:id="rId17"/>
    <sheet name="T9 HERBICIDE" sheetId="162" r:id="rId18"/>
    <sheet name="T9 HERBICIDE contd" sheetId="163" r:id="rId19"/>
    <sheet name="T9 INSECTICIDE &amp; MOLLUSCICIDE" sheetId="164" r:id="rId20"/>
    <sheet name="T9 GROWTH REG &amp; OTHER" sheetId="165" r:id="rId21"/>
    <sheet name="T9 SEED TREATMENT" sheetId="166" r:id="rId22"/>
    <sheet name="Table 10" sheetId="85" r:id="rId23"/>
    <sheet name="Table 11" sheetId="86" r:id="rId24"/>
    <sheet name="Table 12 Spring Barley F" sheetId="87" r:id="rId25"/>
    <sheet name="Table 12 Spring Barley H" sheetId="88" r:id="rId26"/>
    <sheet name="Table 12 Spring Barley contd" sheetId="90" r:id="rId27"/>
    <sheet name="Table 13 Undersown Barley" sheetId="167" r:id="rId28"/>
    <sheet name="Table 14 Winter Barley F" sheetId="98" r:id="rId29"/>
    <sheet name="Table 14 Winter Barley H" sheetId="99" r:id="rId30"/>
    <sheet name="Table 14 Winter Barley Contd" sheetId="102" r:id="rId31"/>
    <sheet name="Table 15 Spring Wheat F" sheetId="104" r:id="rId32"/>
    <sheet name="Table 15 Spring Wheat H" sheetId="105" r:id="rId33"/>
    <sheet name="Table 15 Spring Wheat Contd" sheetId="107" r:id="rId34"/>
    <sheet name="Table 16 Winter Wheat F" sheetId="109" r:id="rId35"/>
    <sheet name="Table 16 Winter Wheat F (2)" sheetId="180" r:id="rId36"/>
    <sheet name="Table 16 Winter Wheat H" sheetId="111" r:id="rId37"/>
    <sheet name="Table 16 Winter Wheat H (2)" sheetId="181" r:id="rId38"/>
    <sheet name="Table 16 Winter Wheat contd" sheetId="169" r:id="rId39"/>
    <sheet name="Table 16 Winter Wheat contd (2" sheetId="182" r:id="rId40"/>
    <sheet name="Table 17 Spring Oats F" sheetId="116" r:id="rId41"/>
    <sheet name="Table 17 Spring Oats H" sheetId="155" r:id="rId42"/>
    <sheet name="Table 17 Spring Oats Contd" sheetId="118" r:id="rId43"/>
    <sheet name="Table 18 Winter Oats F" sheetId="122" r:id="rId44"/>
    <sheet name="Table 18 Winter Oats H" sheetId="156" r:id="rId45"/>
    <sheet name="Table 18 Winter Oats Contd" sheetId="124" r:id="rId46"/>
    <sheet name="Table 19 Rye" sheetId="176" r:id="rId47"/>
    <sheet name="Table 20 Triticale F&amp;H" sheetId="177" r:id="rId48"/>
    <sheet name="Table 20 Triticale contd" sheetId="178" r:id="rId49"/>
    <sheet name="Table 21 Spring Oilseed Rape" sheetId="179" r:id="rId50"/>
    <sheet name="Table 22 Winter Oilseed Rape F" sheetId="126" r:id="rId51"/>
    <sheet name="Table 22 Winter Oilseed Rap H" sheetId="171" r:id="rId52"/>
    <sheet name="Table 22 Winter Oil Seed Rape c" sheetId="172" r:id="rId53"/>
    <sheet name="Table 23 Peas and beans" sheetId="131" r:id="rId54"/>
    <sheet name="Table 24 Early Potatoes" sheetId="175" r:id="rId55"/>
    <sheet name="Table 25 Maincrop Potatoes F" sheetId="135" r:id="rId56"/>
    <sheet name="Table 25 Maincrop Potatoes H" sheetId="136" r:id="rId57"/>
    <sheet name="Table 25 Maincrop Potatoes cont" sheetId="173" r:id="rId58"/>
    <sheet name="Table 26 Seed Potatoes" sheetId="140" r:id="rId59"/>
    <sheet name="Table 26 Seed Potatoes contd" sheetId="174" r:id="rId60"/>
    <sheet name="Comparison table 27" sheetId="146" r:id="rId61"/>
    <sheet name="Table 27 Contd" sheetId="147" r:id="rId62"/>
    <sheet name="Comparison tables 28-33" sheetId="142" r:id="rId63"/>
    <sheet name="Comparison tables 34-37" sheetId="143" r:id="rId64"/>
    <sheet name="Potato storage tables 38-39" sheetId="38" r:id="rId65"/>
    <sheet name="Potato storage comparison 40-42" sheetId="39" r:id="rId66"/>
  </sheets>
  <externalReferences>
    <externalReference r:id="rId67"/>
    <externalReference r:id="rId68"/>
    <externalReference r:id="rId69"/>
  </externalReferences>
  <definedNames>
    <definedName name="_xlnm._FilterDatabase" localSheetId="57" hidden="1">'Table 25 Maincrop Potatoes cont'!$B$5:$F$35</definedName>
    <definedName name="ActivityCode" localSheetId="60">[1]Home!#REF!</definedName>
    <definedName name="ActivityCode" localSheetId="62">[1]Home!#REF!</definedName>
    <definedName name="ActivityCode" localSheetId="63">[1]Home!#REF!</definedName>
    <definedName name="ActivityCode" localSheetId="9">[1]Home!#REF!</definedName>
    <definedName name="ActivityCode" localSheetId="11">[1]Home!#REF!</definedName>
    <definedName name="ActivityCode" localSheetId="15">[1]Home!#REF!</definedName>
    <definedName name="ActivityCode" localSheetId="16">[1]Home!#REF!</definedName>
    <definedName name="ActivityCode" localSheetId="20">[1]Home!#REF!</definedName>
    <definedName name="ActivityCode" localSheetId="17">[1]Home!#REF!</definedName>
    <definedName name="ActivityCode" localSheetId="18">[1]Home!#REF!</definedName>
    <definedName name="ActivityCode" localSheetId="19">[1]Home!#REF!</definedName>
    <definedName name="ActivityCode" localSheetId="21">[1]Home!#REF!</definedName>
    <definedName name="ActivityCode" localSheetId="0">[1]Home!#REF!</definedName>
    <definedName name="ActivityCode" localSheetId="27">[2]Home!#REF!</definedName>
    <definedName name="ActivityCode" localSheetId="30">[1]Home!#REF!</definedName>
    <definedName name="ActivityCode" localSheetId="28">[1]Home!#REF!</definedName>
    <definedName name="ActivityCode" localSheetId="29">[1]Home!#REF!</definedName>
    <definedName name="ActivityCode" localSheetId="33">[1]Home!#REF!</definedName>
    <definedName name="ActivityCode" localSheetId="31">[1]Home!#REF!</definedName>
    <definedName name="ActivityCode" localSheetId="32">[1]Home!#REF!</definedName>
    <definedName name="ActivityCode" localSheetId="38">[2]Home!#REF!</definedName>
    <definedName name="ActivityCode" localSheetId="39">[2]Home!#REF!</definedName>
    <definedName name="ActivityCode" localSheetId="34">[1]Home!#REF!</definedName>
    <definedName name="ActivityCode" localSheetId="35">[1]Home!#REF!</definedName>
    <definedName name="ActivityCode" localSheetId="36">[1]Home!#REF!</definedName>
    <definedName name="ActivityCode" localSheetId="37">[1]Home!#REF!</definedName>
    <definedName name="ActivityCode" localSheetId="42">[1]Home!#REF!</definedName>
    <definedName name="ActivityCode" localSheetId="40">[1]Home!#REF!</definedName>
    <definedName name="ActivityCode" localSheetId="41">[1]Home!#REF!</definedName>
    <definedName name="ActivityCode" localSheetId="45">[1]Home!#REF!</definedName>
    <definedName name="ActivityCode" localSheetId="43">[1]Home!#REF!</definedName>
    <definedName name="ActivityCode" localSheetId="44">[1]Home!#REF!</definedName>
    <definedName name="ActivityCode" localSheetId="46">[2]Home!#REF!</definedName>
    <definedName name="ActivityCode" localSheetId="48">[2]Home!#REF!</definedName>
    <definedName name="ActivityCode" localSheetId="47">[2]Home!#REF!</definedName>
    <definedName name="ActivityCode" localSheetId="49">[1]Home!#REF!</definedName>
    <definedName name="ActivityCode" localSheetId="52">[2]Home!#REF!</definedName>
    <definedName name="ActivityCode" localSheetId="51">[1]Home!#REF!</definedName>
    <definedName name="ActivityCode" localSheetId="50">[1]Home!#REF!</definedName>
    <definedName name="ActivityCode" localSheetId="53">[1]Home!#REF!</definedName>
    <definedName name="ActivityCode" localSheetId="54">[2]Home!#REF!</definedName>
    <definedName name="ActivityCode" localSheetId="57">[2]Home!#REF!</definedName>
    <definedName name="ActivityCode" localSheetId="55">[1]Home!#REF!</definedName>
    <definedName name="ActivityCode" localSheetId="56">[1]Home!#REF!</definedName>
    <definedName name="ActivityCode" localSheetId="58">[1]Home!#REF!</definedName>
    <definedName name="ActivityCode" localSheetId="59">[2]Home!#REF!</definedName>
    <definedName name="ActivityCode" localSheetId="61">[1]Home!#REF!</definedName>
    <definedName name="ActivityCode">[1]Home!#REF!</definedName>
    <definedName name="Calibri" localSheetId="60">#REF!</definedName>
    <definedName name="Calibri" localSheetId="62">#REF!</definedName>
    <definedName name="Calibri" localSheetId="63">#REF!</definedName>
    <definedName name="Calibri" localSheetId="9">#REF!</definedName>
    <definedName name="Calibri" localSheetId="11">#REF!</definedName>
    <definedName name="Calibri" localSheetId="15">#REF!</definedName>
    <definedName name="Calibri" localSheetId="16">#REF!</definedName>
    <definedName name="Calibri" localSheetId="20">#REF!</definedName>
    <definedName name="Calibri" localSheetId="17">#REF!</definedName>
    <definedName name="Calibri" localSheetId="18">#REF!</definedName>
    <definedName name="Calibri" localSheetId="19">#REF!</definedName>
    <definedName name="Calibri" localSheetId="21">#REF!</definedName>
    <definedName name="Calibri" localSheetId="0">#REF!</definedName>
    <definedName name="Calibri" localSheetId="27">#REF!</definedName>
    <definedName name="Calibri" localSheetId="30">#REF!</definedName>
    <definedName name="Calibri" localSheetId="28">#REF!</definedName>
    <definedName name="Calibri" localSheetId="29">#REF!</definedName>
    <definedName name="Calibri" localSheetId="33">#REF!</definedName>
    <definedName name="Calibri" localSheetId="31">#REF!</definedName>
    <definedName name="Calibri" localSheetId="32">#REF!</definedName>
    <definedName name="Calibri" localSheetId="38">#REF!</definedName>
    <definedName name="Calibri" localSheetId="39">#REF!</definedName>
    <definedName name="Calibri" localSheetId="34">#REF!</definedName>
    <definedName name="Calibri" localSheetId="35">#REF!</definedName>
    <definedName name="Calibri" localSheetId="36">#REF!</definedName>
    <definedName name="Calibri" localSheetId="37">#REF!</definedName>
    <definedName name="Calibri" localSheetId="42">#REF!</definedName>
    <definedName name="Calibri" localSheetId="40">#REF!</definedName>
    <definedName name="Calibri" localSheetId="41">#REF!</definedName>
    <definedName name="Calibri" localSheetId="45">#REF!</definedName>
    <definedName name="Calibri" localSheetId="43">#REF!</definedName>
    <definedName name="Calibri" localSheetId="44">#REF!</definedName>
    <definedName name="Calibri" localSheetId="46">#REF!</definedName>
    <definedName name="Calibri" localSheetId="48">#REF!</definedName>
    <definedName name="Calibri" localSheetId="47">#REF!</definedName>
    <definedName name="Calibri" localSheetId="49">#REF!</definedName>
    <definedName name="Calibri" localSheetId="52">#REF!</definedName>
    <definedName name="Calibri" localSheetId="51">#REF!</definedName>
    <definedName name="Calibri" localSheetId="50">#REF!</definedName>
    <definedName name="Calibri" localSheetId="53">#REF!</definedName>
    <definedName name="Calibri" localSheetId="54">#REF!</definedName>
    <definedName name="Calibri" localSheetId="57">#REF!</definedName>
    <definedName name="Calibri" localSheetId="55">#REF!</definedName>
    <definedName name="Calibri" localSheetId="56">#REF!</definedName>
    <definedName name="Calibri" localSheetId="58">#REF!</definedName>
    <definedName name="Calibri" localSheetId="59">#REF!</definedName>
    <definedName name="Calibri" localSheetId="61">#REF!</definedName>
    <definedName name="Calibri">#REF!</definedName>
    <definedName name="ClientBranch" localSheetId="60">[1]Home!#REF!</definedName>
    <definedName name="ClientBranch" localSheetId="62">[1]Home!#REF!</definedName>
    <definedName name="ClientBranch" localSheetId="63">[1]Home!#REF!</definedName>
    <definedName name="ClientBranch" localSheetId="9">[1]Home!#REF!</definedName>
    <definedName name="ClientBranch" localSheetId="11">[1]Home!#REF!</definedName>
    <definedName name="ClientBranch" localSheetId="15">[1]Home!#REF!</definedName>
    <definedName name="ClientBranch" localSheetId="16">[1]Home!#REF!</definedName>
    <definedName name="ClientBranch" localSheetId="20">[1]Home!#REF!</definedName>
    <definedName name="ClientBranch" localSheetId="17">[1]Home!#REF!</definedName>
    <definedName name="ClientBranch" localSheetId="18">[1]Home!#REF!</definedName>
    <definedName name="ClientBranch" localSheetId="19">[1]Home!#REF!</definedName>
    <definedName name="ClientBranch" localSheetId="21">[1]Home!#REF!</definedName>
    <definedName name="ClientBranch" localSheetId="0">[1]Home!#REF!</definedName>
    <definedName name="ClientBranch" localSheetId="27">[2]Home!#REF!</definedName>
    <definedName name="ClientBranch" localSheetId="30">[1]Home!#REF!</definedName>
    <definedName name="ClientBranch" localSheetId="28">[1]Home!#REF!</definedName>
    <definedName name="ClientBranch" localSheetId="29">[1]Home!#REF!</definedName>
    <definedName name="ClientBranch" localSheetId="33">[1]Home!#REF!</definedName>
    <definedName name="ClientBranch" localSheetId="31">[1]Home!#REF!</definedName>
    <definedName name="ClientBranch" localSheetId="32">[1]Home!#REF!</definedName>
    <definedName name="ClientBranch" localSheetId="38">[2]Home!#REF!</definedName>
    <definedName name="ClientBranch" localSheetId="39">[2]Home!#REF!</definedName>
    <definedName name="ClientBranch" localSheetId="34">[1]Home!#REF!</definedName>
    <definedName name="ClientBranch" localSheetId="35">[1]Home!#REF!</definedName>
    <definedName name="ClientBranch" localSheetId="36">[1]Home!#REF!</definedName>
    <definedName name="ClientBranch" localSheetId="37">[1]Home!#REF!</definedName>
    <definedName name="ClientBranch" localSheetId="42">[1]Home!#REF!</definedName>
    <definedName name="ClientBranch" localSheetId="40">[1]Home!#REF!</definedName>
    <definedName name="ClientBranch" localSheetId="41">[1]Home!#REF!</definedName>
    <definedName name="ClientBranch" localSheetId="45">[1]Home!#REF!</definedName>
    <definedName name="ClientBranch" localSheetId="43">[1]Home!#REF!</definedName>
    <definedName name="ClientBranch" localSheetId="44">[1]Home!#REF!</definedName>
    <definedName name="ClientBranch" localSheetId="46">[2]Home!#REF!</definedName>
    <definedName name="ClientBranch" localSheetId="48">[2]Home!#REF!</definedName>
    <definedName name="ClientBranch" localSheetId="47">[2]Home!#REF!</definedName>
    <definedName name="ClientBranch" localSheetId="49">[1]Home!#REF!</definedName>
    <definedName name="ClientBranch" localSheetId="52">[2]Home!#REF!</definedName>
    <definedName name="ClientBranch" localSheetId="51">[1]Home!#REF!</definedName>
    <definedName name="ClientBranch" localSheetId="50">[1]Home!#REF!</definedName>
    <definedName name="ClientBranch" localSheetId="53">[1]Home!#REF!</definedName>
    <definedName name="ClientBranch" localSheetId="54">[2]Home!#REF!</definedName>
    <definedName name="ClientBranch" localSheetId="57">[2]Home!#REF!</definedName>
    <definedName name="ClientBranch" localSheetId="55">[1]Home!#REF!</definedName>
    <definedName name="ClientBranch" localSheetId="56">[1]Home!#REF!</definedName>
    <definedName name="ClientBranch" localSheetId="58">[1]Home!#REF!</definedName>
    <definedName name="ClientBranch" localSheetId="59">[2]Home!#REF!</definedName>
    <definedName name="ClientBranch" localSheetId="61">[1]Home!#REF!</definedName>
    <definedName name="ClientBranch">[1]Home!#REF!</definedName>
    <definedName name="ClientName" localSheetId="60">[1]Home!#REF!</definedName>
    <definedName name="ClientName" localSheetId="62">[1]Home!#REF!</definedName>
    <definedName name="ClientName" localSheetId="63">[1]Home!#REF!</definedName>
    <definedName name="ClientName" localSheetId="9">[1]Home!#REF!</definedName>
    <definedName name="ClientName" localSheetId="11">[1]Home!#REF!</definedName>
    <definedName name="ClientName" localSheetId="15">[1]Home!#REF!</definedName>
    <definedName name="ClientName" localSheetId="16">[1]Home!#REF!</definedName>
    <definedName name="ClientName" localSheetId="20">[1]Home!#REF!</definedName>
    <definedName name="ClientName" localSheetId="17">[1]Home!#REF!</definedName>
    <definedName name="ClientName" localSheetId="18">[1]Home!#REF!</definedName>
    <definedName name="ClientName" localSheetId="19">[1]Home!#REF!</definedName>
    <definedName name="ClientName" localSheetId="21">[1]Home!#REF!</definedName>
    <definedName name="ClientName" localSheetId="0">[1]Home!#REF!</definedName>
    <definedName name="ClientName" localSheetId="27">[2]Home!#REF!</definedName>
    <definedName name="ClientName" localSheetId="30">[1]Home!#REF!</definedName>
    <definedName name="ClientName" localSheetId="28">[1]Home!#REF!</definedName>
    <definedName name="ClientName" localSheetId="29">[1]Home!#REF!</definedName>
    <definedName name="ClientName" localSheetId="33">[1]Home!#REF!</definedName>
    <definedName name="ClientName" localSheetId="31">[1]Home!#REF!</definedName>
    <definedName name="ClientName" localSheetId="32">[1]Home!#REF!</definedName>
    <definedName name="ClientName" localSheetId="38">[2]Home!#REF!</definedName>
    <definedName name="ClientName" localSheetId="39">[2]Home!#REF!</definedName>
    <definedName name="ClientName" localSheetId="34">[1]Home!#REF!</definedName>
    <definedName name="ClientName" localSheetId="35">[1]Home!#REF!</definedName>
    <definedName name="ClientName" localSheetId="36">[1]Home!#REF!</definedName>
    <definedName name="ClientName" localSheetId="37">[1]Home!#REF!</definedName>
    <definedName name="ClientName" localSheetId="42">[1]Home!#REF!</definedName>
    <definedName name="ClientName" localSheetId="40">[1]Home!#REF!</definedName>
    <definedName name="ClientName" localSheetId="41">[1]Home!#REF!</definedName>
    <definedName name="ClientName" localSheetId="45">[1]Home!#REF!</definedName>
    <definedName name="ClientName" localSheetId="43">[1]Home!#REF!</definedName>
    <definedName name="ClientName" localSheetId="44">[1]Home!#REF!</definedName>
    <definedName name="ClientName" localSheetId="46">[2]Home!#REF!</definedName>
    <definedName name="ClientName" localSheetId="48">[2]Home!#REF!</definedName>
    <definedName name="ClientName" localSheetId="47">[2]Home!#REF!</definedName>
    <definedName name="ClientName" localSheetId="49">[1]Home!#REF!</definedName>
    <definedName name="ClientName" localSheetId="52">[2]Home!#REF!</definedName>
    <definedName name="ClientName" localSheetId="51">[1]Home!#REF!</definedName>
    <definedName name="ClientName" localSheetId="50">[1]Home!#REF!</definedName>
    <definedName name="ClientName" localSheetId="54">[2]Home!#REF!</definedName>
    <definedName name="ClientName" localSheetId="57">[2]Home!#REF!</definedName>
    <definedName name="ClientName" localSheetId="55">[1]Home!#REF!</definedName>
    <definedName name="ClientName" localSheetId="56">[1]Home!#REF!</definedName>
    <definedName name="ClientName" localSheetId="59">[2]Home!#REF!</definedName>
    <definedName name="ClientName" localSheetId="61">[1]Home!#REF!</definedName>
    <definedName name="ClientName">[1]Home!#REF!</definedName>
    <definedName name="Clientname2" localSheetId="60">[1]Home!#REF!</definedName>
    <definedName name="Clientname2" localSheetId="62">[1]Home!#REF!</definedName>
    <definedName name="Clientname2" localSheetId="63">[1]Home!#REF!</definedName>
    <definedName name="Clientname2" localSheetId="9">[1]Home!#REF!</definedName>
    <definedName name="Clientname2" localSheetId="11">[1]Home!#REF!</definedName>
    <definedName name="Clientname2" localSheetId="15">[1]Home!#REF!</definedName>
    <definedName name="Clientname2" localSheetId="16">[1]Home!#REF!</definedName>
    <definedName name="Clientname2" localSheetId="20">[1]Home!#REF!</definedName>
    <definedName name="Clientname2" localSheetId="17">[1]Home!#REF!</definedName>
    <definedName name="Clientname2" localSheetId="18">[1]Home!#REF!</definedName>
    <definedName name="Clientname2" localSheetId="19">[1]Home!#REF!</definedName>
    <definedName name="Clientname2" localSheetId="21">[1]Home!#REF!</definedName>
    <definedName name="Clientname2" localSheetId="0">[1]Home!#REF!</definedName>
    <definedName name="Clientname2" localSheetId="27">[2]Home!#REF!</definedName>
    <definedName name="Clientname2" localSheetId="30">[1]Home!#REF!</definedName>
    <definedName name="Clientname2" localSheetId="28">[1]Home!#REF!</definedName>
    <definedName name="Clientname2" localSheetId="29">[1]Home!#REF!</definedName>
    <definedName name="Clientname2" localSheetId="33">[1]Home!#REF!</definedName>
    <definedName name="Clientname2" localSheetId="31">[1]Home!#REF!</definedName>
    <definedName name="Clientname2" localSheetId="32">[1]Home!#REF!</definedName>
    <definedName name="Clientname2" localSheetId="38">[2]Home!#REF!</definedName>
    <definedName name="Clientname2" localSheetId="39">[2]Home!#REF!</definedName>
    <definedName name="Clientname2" localSheetId="34">[1]Home!#REF!</definedName>
    <definedName name="Clientname2" localSheetId="35">[1]Home!#REF!</definedName>
    <definedName name="Clientname2" localSheetId="36">[1]Home!#REF!</definedName>
    <definedName name="Clientname2" localSheetId="37">[1]Home!#REF!</definedName>
    <definedName name="Clientname2" localSheetId="42">[1]Home!#REF!</definedName>
    <definedName name="Clientname2" localSheetId="40">[1]Home!#REF!</definedName>
    <definedName name="Clientname2" localSheetId="41">[1]Home!#REF!</definedName>
    <definedName name="Clientname2" localSheetId="45">[1]Home!#REF!</definedName>
    <definedName name="Clientname2" localSheetId="43">[1]Home!#REF!</definedName>
    <definedName name="Clientname2" localSheetId="44">[1]Home!#REF!</definedName>
    <definedName name="Clientname2" localSheetId="46">[2]Home!#REF!</definedName>
    <definedName name="Clientname2" localSheetId="48">[2]Home!#REF!</definedName>
    <definedName name="Clientname2" localSheetId="47">[2]Home!#REF!</definedName>
    <definedName name="Clientname2" localSheetId="49">[1]Home!#REF!</definedName>
    <definedName name="Clientname2" localSheetId="52">[2]Home!#REF!</definedName>
    <definedName name="Clientname2" localSheetId="51">[1]Home!#REF!</definedName>
    <definedName name="Clientname2" localSheetId="50">[1]Home!#REF!</definedName>
    <definedName name="Clientname2" localSheetId="54">[2]Home!#REF!</definedName>
    <definedName name="Clientname2" localSheetId="57">[2]Home!#REF!</definedName>
    <definedName name="Clientname2" localSheetId="55">[1]Home!#REF!</definedName>
    <definedName name="Clientname2" localSheetId="56">[1]Home!#REF!</definedName>
    <definedName name="Clientname2" localSheetId="59">[2]Home!#REF!</definedName>
    <definedName name="Clientname2" localSheetId="61">[1]Home!#REF!</definedName>
    <definedName name="Clientname2">[1]Home!#REF!</definedName>
    <definedName name="DataFile" localSheetId="60">[1]Home!#REF!</definedName>
    <definedName name="DataFile" localSheetId="62">[1]Home!#REF!</definedName>
    <definedName name="DataFile" localSheetId="63">[1]Home!#REF!</definedName>
    <definedName name="DataFile" localSheetId="9">[1]Home!#REF!</definedName>
    <definedName name="DataFile" localSheetId="11">[1]Home!#REF!</definedName>
    <definedName name="DataFile" localSheetId="15">[1]Home!#REF!</definedName>
    <definedName name="DataFile" localSheetId="16">[1]Home!#REF!</definedName>
    <definedName name="DataFile" localSheetId="20">[1]Home!#REF!</definedName>
    <definedName name="DataFile" localSheetId="17">[1]Home!#REF!</definedName>
    <definedName name="DataFile" localSheetId="18">[1]Home!#REF!</definedName>
    <definedName name="DataFile" localSheetId="19">[1]Home!#REF!</definedName>
    <definedName name="DataFile" localSheetId="21">[1]Home!#REF!</definedName>
    <definedName name="DataFile" localSheetId="0">[1]Home!#REF!</definedName>
    <definedName name="DataFile" localSheetId="27">[2]Home!#REF!</definedName>
    <definedName name="DataFile" localSheetId="30">[1]Home!#REF!</definedName>
    <definedName name="DataFile" localSheetId="28">[1]Home!#REF!</definedName>
    <definedName name="DataFile" localSheetId="29">[1]Home!#REF!</definedName>
    <definedName name="DataFile" localSheetId="33">[1]Home!#REF!</definedName>
    <definedName name="DataFile" localSheetId="31">[1]Home!#REF!</definedName>
    <definedName name="DataFile" localSheetId="32">[1]Home!#REF!</definedName>
    <definedName name="DataFile" localSheetId="38">[2]Home!#REF!</definedName>
    <definedName name="DataFile" localSheetId="39">[2]Home!#REF!</definedName>
    <definedName name="DataFile" localSheetId="34">[1]Home!#REF!</definedName>
    <definedName name="DataFile" localSheetId="35">[1]Home!#REF!</definedName>
    <definedName name="DataFile" localSheetId="36">[1]Home!#REF!</definedName>
    <definedName name="DataFile" localSheetId="37">[1]Home!#REF!</definedName>
    <definedName name="DataFile" localSheetId="42">[1]Home!#REF!</definedName>
    <definedName name="DataFile" localSheetId="40">[1]Home!#REF!</definedName>
    <definedName name="DataFile" localSheetId="41">[1]Home!#REF!</definedName>
    <definedName name="DataFile" localSheetId="45">[1]Home!#REF!</definedName>
    <definedName name="DataFile" localSheetId="43">[1]Home!#REF!</definedName>
    <definedName name="DataFile" localSheetId="44">[1]Home!#REF!</definedName>
    <definedName name="DataFile" localSheetId="46">[2]Home!#REF!</definedName>
    <definedName name="DataFile" localSheetId="48">[2]Home!#REF!</definedName>
    <definedName name="DataFile" localSheetId="47">[2]Home!#REF!</definedName>
    <definedName name="DataFile" localSheetId="49">[1]Home!#REF!</definedName>
    <definedName name="DataFile" localSheetId="52">[2]Home!#REF!</definedName>
    <definedName name="DataFile" localSheetId="51">[1]Home!#REF!</definedName>
    <definedName name="DataFile" localSheetId="50">[1]Home!#REF!</definedName>
    <definedName name="DataFile" localSheetId="54">[2]Home!#REF!</definedName>
    <definedName name="DataFile" localSheetId="57">[2]Home!#REF!</definedName>
    <definedName name="DataFile" localSheetId="55">[1]Home!#REF!</definedName>
    <definedName name="DataFile" localSheetId="56">[1]Home!#REF!</definedName>
    <definedName name="DataFile" localSheetId="59">[2]Home!#REF!</definedName>
    <definedName name="DataFile" localSheetId="61">[1]Home!#REF!</definedName>
    <definedName name="DataFile">[1]Home!#REF!</definedName>
    <definedName name="DataFolder" localSheetId="60">[1]Home!#REF!</definedName>
    <definedName name="DataFolder" localSheetId="62">[1]Home!#REF!</definedName>
    <definedName name="DataFolder" localSheetId="63">[1]Home!#REF!</definedName>
    <definedName name="DataFolder" localSheetId="9">[1]Home!#REF!</definedName>
    <definedName name="DataFolder" localSheetId="11">[1]Home!#REF!</definedName>
    <definedName name="DataFolder" localSheetId="15">[1]Home!#REF!</definedName>
    <definedName name="DataFolder" localSheetId="16">[1]Home!#REF!</definedName>
    <definedName name="DataFolder" localSheetId="20">[1]Home!#REF!</definedName>
    <definedName name="DataFolder" localSheetId="17">[1]Home!#REF!</definedName>
    <definedName name="DataFolder" localSheetId="18">[1]Home!#REF!</definedName>
    <definedName name="DataFolder" localSheetId="19">[1]Home!#REF!</definedName>
    <definedName name="DataFolder" localSheetId="21">[1]Home!#REF!</definedName>
    <definedName name="DataFolder" localSheetId="0">[1]Home!#REF!</definedName>
    <definedName name="DataFolder" localSheetId="27">[2]Home!#REF!</definedName>
    <definedName name="DataFolder" localSheetId="30">[1]Home!#REF!</definedName>
    <definedName name="DataFolder" localSheetId="28">[1]Home!#REF!</definedName>
    <definedName name="DataFolder" localSheetId="29">[1]Home!#REF!</definedName>
    <definedName name="DataFolder" localSheetId="33">[1]Home!#REF!</definedName>
    <definedName name="DataFolder" localSheetId="31">[1]Home!#REF!</definedName>
    <definedName name="DataFolder" localSheetId="32">[1]Home!#REF!</definedName>
    <definedName name="DataFolder" localSheetId="38">[2]Home!#REF!</definedName>
    <definedName name="DataFolder" localSheetId="39">[2]Home!#REF!</definedName>
    <definedName name="DataFolder" localSheetId="34">[1]Home!#REF!</definedName>
    <definedName name="DataFolder" localSheetId="35">[1]Home!#REF!</definedName>
    <definedName name="DataFolder" localSheetId="36">[1]Home!#REF!</definedName>
    <definedName name="DataFolder" localSheetId="37">[1]Home!#REF!</definedName>
    <definedName name="DataFolder" localSheetId="42">[1]Home!#REF!</definedName>
    <definedName name="DataFolder" localSheetId="40">[1]Home!#REF!</definedName>
    <definedName name="DataFolder" localSheetId="41">[1]Home!#REF!</definedName>
    <definedName name="DataFolder" localSheetId="45">[1]Home!#REF!</definedName>
    <definedName name="DataFolder" localSheetId="43">[1]Home!#REF!</definedName>
    <definedName name="DataFolder" localSheetId="44">[1]Home!#REF!</definedName>
    <definedName name="DataFolder" localSheetId="46">[2]Home!#REF!</definedName>
    <definedName name="DataFolder" localSheetId="48">[2]Home!#REF!</definedName>
    <definedName name="DataFolder" localSheetId="47">[2]Home!#REF!</definedName>
    <definedName name="DataFolder" localSheetId="49">[1]Home!#REF!</definedName>
    <definedName name="DataFolder" localSheetId="52">[2]Home!#REF!</definedName>
    <definedName name="DataFolder" localSheetId="51">[1]Home!#REF!</definedName>
    <definedName name="DataFolder" localSheetId="50">[1]Home!#REF!</definedName>
    <definedName name="DataFolder" localSheetId="54">[2]Home!#REF!</definedName>
    <definedName name="DataFolder" localSheetId="57">[2]Home!#REF!</definedName>
    <definedName name="DataFolder" localSheetId="55">[1]Home!#REF!</definedName>
    <definedName name="DataFolder" localSheetId="56">[1]Home!#REF!</definedName>
    <definedName name="DataFolder" localSheetId="59">[2]Home!#REF!</definedName>
    <definedName name="DataFolder" localSheetId="61">[1]Home!#REF!</definedName>
    <definedName name="DataFolder">[1]Home!#REF!</definedName>
    <definedName name="DataName" localSheetId="60">[1]Home!#REF!</definedName>
    <definedName name="DataName" localSheetId="62">[1]Home!#REF!</definedName>
    <definedName name="DataName" localSheetId="63">[1]Home!#REF!</definedName>
    <definedName name="DataName" localSheetId="9">[1]Home!#REF!</definedName>
    <definedName name="DataName" localSheetId="11">[1]Home!#REF!</definedName>
    <definedName name="DataName" localSheetId="15">[1]Home!#REF!</definedName>
    <definedName name="DataName" localSheetId="16">[1]Home!#REF!</definedName>
    <definedName name="DataName" localSheetId="20">[1]Home!#REF!</definedName>
    <definedName name="DataName" localSheetId="17">[1]Home!#REF!</definedName>
    <definedName name="DataName" localSheetId="18">[1]Home!#REF!</definedName>
    <definedName name="DataName" localSheetId="19">[1]Home!#REF!</definedName>
    <definedName name="DataName" localSheetId="21">[1]Home!#REF!</definedName>
    <definedName name="DataName" localSheetId="0">[1]Home!#REF!</definedName>
    <definedName name="DataName" localSheetId="27">[2]Home!#REF!</definedName>
    <definedName name="DataName" localSheetId="30">[1]Home!#REF!</definedName>
    <definedName name="DataName" localSheetId="28">[1]Home!#REF!</definedName>
    <definedName name="DataName" localSheetId="29">[1]Home!#REF!</definedName>
    <definedName name="DataName" localSheetId="33">[1]Home!#REF!</definedName>
    <definedName name="DataName" localSheetId="31">[1]Home!#REF!</definedName>
    <definedName name="DataName" localSheetId="32">[1]Home!#REF!</definedName>
    <definedName name="DataName" localSheetId="38">[2]Home!#REF!</definedName>
    <definedName name="DataName" localSheetId="39">[2]Home!#REF!</definedName>
    <definedName name="DataName" localSheetId="34">[1]Home!#REF!</definedName>
    <definedName name="DataName" localSheetId="35">[1]Home!#REF!</definedName>
    <definedName name="DataName" localSheetId="36">[1]Home!#REF!</definedName>
    <definedName name="DataName" localSheetId="37">[1]Home!#REF!</definedName>
    <definedName name="DataName" localSheetId="42">[1]Home!#REF!</definedName>
    <definedName name="DataName" localSheetId="40">[1]Home!#REF!</definedName>
    <definedName name="DataName" localSheetId="41">[1]Home!#REF!</definedName>
    <definedName name="DataName" localSheetId="45">[1]Home!#REF!</definedName>
    <definedName name="DataName" localSheetId="43">[1]Home!#REF!</definedName>
    <definedName name="DataName" localSheetId="44">[1]Home!#REF!</definedName>
    <definedName name="DataName" localSheetId="46">[2]Home!#REF!</definedName>
    <definedName name="DataName" localSheetId="48">[2]Home!#REF!</definedName>
    <definedName name="DataName" localSheetId="47">[2]Home!#REF!</definedName>
    <definedName name="DataName" localSheetId="49">[1]Home!#REF!</definedName>
    <definedName name="DataName" localSheetId="52">[2]Home!#REF!</definedName>
    <definedName name="DataName" localSheetId="51">[1]Home!#REF!</definedName>
    <definedName name="DataName" localSheetId="50">[1]Home!#REF!</definedName>
    <definedName name="DataName" localSheetId="54">[2]Home!#REF!</definedName>
    <definedName name="DataName" localSheetId="57">[2]Home!#REF!</definedName>
    <definedName name="DataName" localSheetId="55">[1]Home!#REF!</definedName>
    <definedName name="DataName" localSheetId="56">[1]Home!#REF!</definedName>
    <definedName name="DataName" localSheetId="59">[2]Home!#REF!</definedName>
    <definedName name="DataName" localSheetId="61">[1]Home!#REF!</definedName>
    <definedName name="DataName">[1]Home!#REF!</definedName>
    <definedName name="DateCode" localSheetId="60">#REF!</definedName>
    <definedName name="DateCode" localSheetId="62">#REF!</definedName>
    <definedName name="DateCode" localSheetId="63">#REF!</definedName>
    <definedName name="DateCode" localSheetId="9">#REF!</definedName>
    <definedName name="DateCode" localSheetId="11">#REF!</definedName>
    <definedName name="DateCode" localSheetId="15">#REF!</definedName>
    <definedName name="DateCode" localSheetId="16">#REF!</definedName>
    <definedName name="DateCode" localSheetId="20">#REF!</definedName>
    <definedName name="DateCode" localSheetId="17">#REF!</definedName>
    <definedName name="DateCode" localSheetId="18">#REF!</definedName>
    <definedName name="DateCode" localSheetId="19">#REF!</definedName>
    <definedName name="DateCode" localSheetId="21">#REF!</definedName>
    <definedName name="DateCode" localSheetId="0">#REF!</definedName>
    <definedName name="DateCode" localSheetId="27">#REF!</definedName>
    <definedName name="DateCode" localSheetId="30">#REF!</definedName>
    <definedName name="DateCode" localSheetId="28">#REF!</definedName>
    <definedName name="DateCode" localSheetId="29">#REF!</definedName>
    <definedName name="DateCode" localSheetId="33">#REF!</definedName>
    <definedName name="DateCode" localSheetId="31">#REF!</definedName>
    <definedName name="DateCode" localSheetId="32">#REF!</definedName>
    <definedName name="DateCode" localSheetId="38">#REF!</definedName>
    <definedName name="DateCode" localSheetId="39">#REF!</definedName>
    <definedName name="DateCode" localSheetId="34">#REF!</definedName>
    <definedName name="DateCode" localSheetId="35">#REF!</definedName>
    <definedName name="DateCode" localSheetId="36">#REF!</definedName>
    <definedName name="DateCode" localSheetId="37">#REF!</definedName>
    <definedName name="DateCode" localSheetId="42">#REF!</definedName>
    <definedName name="DateCode" localSheetId="40">#REF!</definedName>
    <definedName name="DateCode" localSheetId="41">#REF!</definedName>
    <definedName name="DateCode" localSheetId="45">#REF!</definedName>
    <definedName name="DateCode" localSheetId="43">#REF!</definedName>
    <definedName name="DateCode" localSheetId="44">#REF!</definedName>
    <definedName name="DateCode" localSheetId="46">#REF!</definedName>
    <definedName name="DateCode" localSheetId="48">#REF!</definedName>
    <definedName name="DateCode" localSheetId="47">#REF!</definedName>
    <definedName name="DateCode" localSheetId="49">#REF!</definedName>
    <definedName name="DateCode" localSheetId="52">#REF!</definedName>
    <definedName name="DateCode" localSheetId="51">#REF!</definedName>
    <definedName name="DateCode" localSheetId="50">#REF!</definedName>
    <definedName name="DateCode" localSheetId="53">#REF!</definedName>
    <definedName name="DateCode" localSheetId="54">#REF!</definedName>
    <definedName name="DateCode" localSheetId="57">#REF!</definedName>
    <definedName name="DateCode" localSheetId="55">#REF!</definedName>
    <definedName name="DateCode" localSheetId="56">#REF!</definedName>
    <definedName name="DateCode" localSheetId="58">#REF!</definedName>
    <definedName name="DateCode" localSheetId="59">#REF!</definedName>
    <definedName name="DateCode" localSheetId="61">#REF!</definedName>
    <definedName name="DateCode">#REF!</definedName>
    <definedName name="DaysOver" localSheetId="60">[1]Home!#REF!</definedName>
    <definedName name="DaysOver" localSheetId="62">[1]Home!#REF!</definedName>
    <definedName name="DaysOver" localSheetId="63">[1]Home!#REF!</definedName>
    <definedName name="DaysOver" localSheetId="9">[1]Home!#REF!</definedName>
    <definedName name="DaysOver" localSheetId="11">[1]Home!#REF!</definedName>
    <definedName name="DaysOver" localSheetId="15">[1]Home!#REF!</definedName>
    <definedName name="DaysOver" localSheetId="16">[1]Home!#REF!</definedName>
    <definedName name="DaysOver" localSheetId="20">[1]Home!#REF!</definedName>
    <definedName name="DaysOver" localSheetId="17">[1]Home!#REF!</definedName>
    <definedName name="DaysOver" localSheetId="18">[1]Home!#REF!</definedName>
    <definedName name="DaysOver" localSheetId="19">[1]Home!#REF!</definedName>
    <definedName name="DaysOver" localSheetId="21">[1]Home!#REF!</definedName>
    <definedName name="DaysOver" localSheetId="0">[1]Home!#REF!</definedName>
    <definedName name="DaysOver" localSheetId="27">[2]Home!#REF!</definedName>
    <definedName name="DaysOver" localSheetId="30">[1]Home!#REF!</definedName>
    <definedName name="DaysOver" localSheetId="28">[1]Home!#REF!</definedName>
    <definedName name="DaysOver" localSheetId="29">[1]Home!#REF!</definedName>
    <definedName name="DaysOver" localSheetId="33">[1]Home!#REF!</definedName>
    <definedName name="DaysOver" localSheetId="31">[1]Home!#REF!</definedName>
    <definedName name="DaysOver" localSheetId="32">[1]Home!#REF!</definedName>
    <definedName name="DaysOver" localSheetId="38">[2]Home!#REF!</definedName>
    <definedName name="DaysOver" localSheetId="39">[2]Home!#REF!</definedName>
    <definedName name="DaysOver" localSheetId="34">[1]Home!#REF!</definedName>
    <definedName name="DaysOver" localSheetId="35">[1]Home!#REF!</definedName>
    <definedName name="DaysOver" localSheetId="36">[1]Home!#REF!</definedName>
    <definedName name="DaysOver" localSheetId="37">[1]Home!#REF!</definedName>
    <definedName name="DaysOver" localSheetId="42">[1]Home!#REF!</definedName>
    <definedName name="DaysOver" localSheetId="40">[1]Home!#REF!</definedName>
    <definedName name="DaysOver" localSheetId="41">[1]Home!#REF!</definedName>
    <definedName name="DaysOver" localSheetId="45">[1]Home!#REF!</definedName>
    <definedName name="DaysOver" localSheetId="43">[1]Home!#REF!</definedName>
    <definedName name="DaysOver" localSheetId="44">[1]Home!#REF!</definedName>
    <definedName name="DaysOver" localSheetId="46">[2]Home!#REF!</definedName>
    <definedName name="DaysOver" localSheetId="48">[2]Home!#REF!</definedName>
    <definedName name="DaysOver" localSheetId="47">[2]Home!#REF!</definedName>
    <definedName name="DaysOver" localSheetId="49">[1]Home!#REF!</definedName>
    <definedName name="DaysOver" localSheetId="52">[2]Home!#REF!</definedName>
    <definedName name="DaysOver" localSheetId="51">[1]Home!#REF!</definedName>
    <definedName name="DaysOver" localSheetId="50">[1]Home!#REF!</definedName>
    <definedName name="DaysOver" localSheetId="53">[1]Home!#REF!</definedName>
    <definedName name="DaysOver" localSheetId="54">[2]Home!#REF!</definedName>
    <definedName name="DaysOver" localSheetId="57">[2]Home!#REF!</definedName>
    <definedName name="DaysOver" localSheetId="55">[1]Home!#REF!</definedName>
    <definedName name="DaysOver" localSheetId="56">[1]Home!#REF!</definedName>
    <definedName name="DaysOver" localSheetId="58">[1]Home!#REF!</definedName>
    <definedName name="DaysOver" localSheetId="59">[2]Home!#REF!</definedName>
    <definedName name="DaysOver" localSheetId="61">[1]Home!#REF!</definedName>
    <definedName name="DaysOver">[1]Home!#REF!</definedName>
    <definedName name="ExternalData_1" localSheetId="0" hidden="1">'Table 1'!#REF!</definedName>
    <definedName name="ExternalData_1" localSheetId="33" hidden="1">'Table 15 Spring Wheat Contd'!#REF!</definedName>
    <definedName name="ExternalData_1" localSheetId="49" hidden="1">'Table 21 Spring Oilseed Rape'!#REF!</definedName>
    <definedName name="ExternalData_1" localSheetId="53" hidden="1">'Table 23 Peas and beans'!#REF!</definedName>
    <definedName name="ExternalData_1" localSheetId="55" hidden="1">'Table 25 Maincrop Potatoes F'!#REF!</definedName>
    <definedName name="ExternalData_1" localSheetId="56" hidden="1">'Table 25 Maincrop Potatoes H'!#REF!</definedName>
    <definedName name="JobTitle" localSheetId="60">[1]Home!#REF!</definedName>
    <definedName name="JobTitle" localSheetId="62">[1]Home!#REF!</definedName>
    <definedName name="JobTitle" localSheetId="63">[1]Home!#REF!</definedName>
    <definedName name="JobTitle" localSheetId="9">[1]Home!#REF!</definedName>
    <definedName name="JobTitle" localSheetId="11">[1]Home!#REF!</definedName>
    <definedName name="JobTitle" localSheetId="15">[1]Home!#REF!</definedName>
    <definedName name="JobTitle" localSheetId="16">[1]Home!#REF!</definedName>
    <definedName name="JobTitle" localSheetId="20">[1]Home!#REF!</definedName>
    <definedName name="JobTitle" localSheetId="17">[1]Home!#REF!</definedName>
    <definedName name="JobTitle" localSheetId="18">[1]Home!#REF!</definedName>
    <definedName name="JobTitle" localSheetId="19">[1]Home!#REF!</definedName>
    <definedName name="JobTitle" localSheetId="21">[1]Home!#REF!</definedName>
    <definedName name="JobTitle" localSheetId="0">[1]Home!#REF!</definedName>
    <definedName name="JobTitle" localSheetId="27">[2]Home!#REF!</definedName>
    <definedName name="JobTitle" localSheetId="30">[1]Home!#REF!</definedName>
    <definedName name="JobTitle" localSheetId="28">[1]Home!#REF!</definedName>
    <definedName name="JobTitle" localSheetId="29">[1]Home!#REF!</definedName>
    <definedName name="JobTitle" localSheetId="33">[1]Home!#REF!</definedName>
    <definedName name="JobTitle" localSheetId="31">[1]Home!#REF!</definedName>
    <definedName name="JobTitle" localSheetId="32">[1]Home!#REF!</definedName>
    <definedName name="JobTitle" localSheetId="38">[2]Home!#REF!</definedName>
    <definedName name="JobTitle" localSheetId="39">[2]Home!#REF!</definedName>
    <definedName name="JobTitle" localSheetId="34">[1]Home!#REF!</definedName>
    <definedName name="JobTitle" localSheetId="35">[1]Home!#REF!</definedName>
    <definedName name="JobTitle" localSheetId="36">[1]Home!#REF!</definedName>
    <definedName name="JobTitle" localSheetId="37">[1]Home!#REF!</definedName>
    <definedName name="JobTitle" localSheetId="42">[1]Home!#REF!</definedName>
    <definedName name="JobTitle" localSheetId="40">[1]Home!#REF!</definedName>
    <definedName name="JobTitle" localSheetId="41">[1]Home!#REF!</definedName>
    <definedName name="JobTitle" localSheetId="45">[1]Home!#REF!</definedName>
    <definedName name="JobTitle" localSheetId="43">[1]Home!#REF!</definedName>
    <definedName name="JobTitle" localSheetId="44">[1]Home!#REF!</definedName>
    <definedName name="JobTitle" localSheetId="46">[2]Home!#REF!</definedName>
    <definedName name="JobTitle" localSheetId="48">[2]Home!#REF!</definedName>
    <definedName name="JobTitle" localSheetId="47">[2]Home!#REF!</definedName>
    <definedName name="JobTitle" localSheetId="49">[1]Home!#REF!</definedName>
    <definedName name="JobTitle" localSheetId="52">[2]Home!#REF!</definedName>
    <definedName name="JobTitle" localSheetId="51">[1]Home!#REF!</definedName>
    <definedName name="JobTitle" localSheetId="50">[1]Home!#REF!</definedName>
    <definedName name="JobTitle" localSheetId="53">[1]Home!#REF!</definedName>
    <definedName name="JobTitle" localSheetId="54">[2]Home!#REF!</definedName>
    <definedName name="JobTitle" localSheetId="57">[2]Home!#REF!</definedName>
    <definedName name="JobTitle" localSheetId="55">[1]Home!#REF!</definedName>
    <definedName name="JobTitle" localSheetId="56">[1]Home!#REF!</definedName>
    <definedName name="JobTitle" localSheetId="58">[1]Home!#REF!</definedName>
    <definedName name="JobTitle" localSheetId="59">[2]Home!#REF!</definedName>
    <definedName name="JobTitle" localSheetId="61">[1]Home!#REF!</definedName>
    <definedName name="JobTitle">[1]Home!#REF!</definedName>
    <definedName name="_xlnm.Print_Area" localSheetId="64">'Potato storage tables 38-39'!$A$2:$E$43</definedName>
    <definedName name="_xlnm.Print_Area" localSheetId="8">'T8 FUNGICIDE'!$A$1:$L$44</definedName>
    <definedName name="_xlnm.Print_Area" localSheetId="9">'T8 FUNGICIDE contd'!$A$1:$L$36</definedName>
    <definedName name="_xlnm.Print_Area" localSheetId="13">'T8 GROWTH REG &amp; OTHER'!$A$1:$F$17</definedName>
    <definedName name="_xlnm.Print_Area" localSheetId="10">'T8 HERBICIDE'!$A$1:$L$44</definedName>
    <definedName name="_xlnm.Print_Area" localSheetId="11">'T8 HERBICIDE contd'!$A$1:$L$33</definedName>
    <definedName name="_xlnm.Print_Area" localSheetId="12">'T8 INSECTICIDE &amp; MOLLUSCICIDE'!$A$1:$H$18</definedName>
    <definedName name="_xlnm.Print_Area" localSheetId="14">'T8 SEED TREATMENT'!$A$1:$K$24</definedName>
    <definedName name="_xlnm.Print_Area" localSheetId="15">'T9 FUNGICIDE'!$A$1:$L$44</definedName>
    <definedName name="_xlnm.Print_Area" localSheetId="16">'T9 FUNGICIDE contd'!$A$1:$L$36</definedName>
    <definedName name="_xlnm.Print_Area" localSheetId="20">'T9 GROWTH REG &amp; OTHER'!$A$1:$F$17</definedName>
    <definedName name="_xlnm.Print_Area" localSheetId="17">'T9 HERBICIDE'!$A$1:$L$44</definedName>
    <definedName name="_xlnm.Print_Area" localSheetId="18">'T9 HERBICIDE contd'!$A$1:$L$33</definedName>
    <definedName name="_xlnm.Print_Area" localSheetId="19">'T9 INSECTICIDE &amp; MOLLUSCICIDE'!$A$1:$H$18</definedName>
    <definedName name="_xlnm.Print_Area" localSheetId="21">'T9 SEED TREATMENT'!$A$1:$K$24</definedName>
    <definedName name="_xlnm.Print_Area" localSheetId="5">'Table 5'!#REF!</definedName>
    <definedName name="_xlnm.Print_Area" localSheetId="6">'Table 6'!#REF!</definedName>
    <definedName name="_xlnm.Print_Area" localSheetId="7">'Table 7'!#REF!</definedName>
    <definedName name="ProgName" localSheetId="60">[1]Home!#REF!</definedName>
    <definedName name="ProgName" localSheetId="62">[1]Home!#REF!</definedName>
    <definedName name="ProgName" localSheetId="63">[1]Home!#REF!</definedName>
    <definedName name="ProgName" localSheetId="9">[1]Home!#REF!</definedName>
    <definedName name="ProgName" localSheetId="11">[1]Home!#REF!</definedName>
    <definedName name="ProgName" localSheetId="15">[1]Home!#REF!</definedName>
    <definedName name="ProgName" localSheetId="16">[1]Home!#REF!</definedName>
    <definedName name="ProgName" localSheetId="20">[1]Home!#REF!</definedName>
    <definedName name="ProgName" localSheetId="17">[1]Home!#REF!</definedName>
    <definedName name="ProgName" localSheetId="18">[1]Home!#REF!</definedName>
    <definedName name="ProgName" localSheetId="19">[1]Home!#REF!</definedName>
    <definedName name="ProgName" localSheetId="21">[1]Home!#REF!</definedName>
    <definedName name="ProgName" localSheetId="0">[1]Home!#REF!</definedName>
    <definedName name="ProgName" localSheetId="27">[2]Home!#REF!</definedName>
    <definedName name="ProgName" localSheetId="30">[1]Home!#REF!</definedName>
    <definedName name="ProgName" localSheetId="28">[1]Home!#REF!</definedName>
    <definedName name="ProgName" localSheetId="29">[1]Home!#REF!</definedName>
    <definedName name="ProgName" localSheetId="33">[1]Home!#REF!</definedName>
    <definedName name="ProgName" localSheetId="31">[1]Home!#REF!</definedName>
    <definedName name="ProgName" localSheetId="32">[1]Home!#REF!</definedName>
    <definedName name="ProgName" localSheetId="38">[2]Home!#REF!</definedName>
    <definedName name="ProgName" localSheetId="39">[2]Home!#REF!</definedName>
    <definedName name="ProgName" localSheetId="34">[1]Home!#REF!</definedName>
    <definedName name="ProgName" localSheetId="35">[1]Home!#REF!</definedName>
    <definedName name="ProgName" localSheetId="36">[1]Home!#REF!</definedName>
    <definedName name="ProgName" localSheetId="37">[1]Home!#REF!</definedName>
    <definedName name="ProgName" localSheetId="42">[1]Home!#REF!</definedName>
    <definedName name="ProgName" localSheetId="40">[1]Home!#REF!</definedName>
    <definedName name="ProgName" localSheetId="41">[1]Home!#REF!</definedName>
    <definedName name="ProgName" localSheetId="45">[1]Home!#REF!</definedName>
    <definedName name="ProgName" localSheetId="43">[1]Home!#REF!</definedName>
    <definedName name="ProgName" localSheetId="44">[1]Home!#REF!</definedName>
    <definedName name="ProgName" localSheetId="46">[2]Home!#REF!</definedName>
    <definedName name="ProgName" localSheetId="48">[2]Home!#REF!</definedName>
    <definedName name="ProgName" localSheetId="47">[2]Home!#REF!</definedName>
    <definedName name="ProgName" localSheetId="49">[1]Home!#REF!</definedName>
    <definedName name="ProgName" localSheetId="52">[2]Home!#REF!</definedName>
    <definedName name="ProgName" localSheetId="51">[1]Home!#REF!</definedName>
    <definedName name="ProgName" localSheetId="50">[1]Home!#REF!</definedName>
    <definedName name="ProgName" localSheetId="53">[1]Home!#REF!</definedName>
    <definedName name="ProgName" localSheetId="54">[2]Home!#REF!</definedName>
    <definedName name="ProgName" localSheetId="57">[2]Home!#REF!</definedName>
    <definedName name="ProgName" localSheetId="55">[1]Home!#REF!</definedName>
    <definedName name="ProgName" localSheetId="56">[1]Home!#REF!</definedName>
    <definedName name="ProgName" localSheetId="58">[1]Home!#REF!</definedName>
    <definedName name="ProgName" localSheetId="59">[2]Home!#REF!</definedName>
    <definedName name="ProgName" localSheetId="61">[1]Home!#REF!</definedName>
    <definedName name="ProgName">[1]Home!#REF!</definedName>
    <definedName name="SATSDataFile" localSheetId="60">[1]Home!#REF!</definedName>
    <definedName name="SATSDataFile" localSheetId="62">[1]Home!#REF!</definedName>
    <definedName name="SATSDataFile" localSheetId="63">[1]Home!#REF!</definedName>
    <definedName name="SATSDataFile" localSheetId="9">[1]Home!#REF!</definedName>
    <definedName name="SATSDataFile" localSheetId="11">[1]Home!#REF!</definedName>
    <definedName name="SATSDataFile" localSheetId="15">[1]Home!#REF!</definedName>
    <definedName name="SATSDataFile" localSheetId="16">[1]Home!#REF!</definedName>
    <definedName name="SATSDataFile" localSheetId="20">[1]Home!#REF!</definedName>
    <definedName name="SATSDataFile" localSheetId="17">[1]Home!#REF!</definedName>
    <definedName name="SATSDataFile" localSheetId="18">[1]Home!#REF!</definedName>
    <definedName name="SATSDataFile" localSheetId="19">[1]Home!#REF!</definedName>
    <definedName name="SATSDataFile" localSheetId="21">[1]Home!#REF!</definedName>
    <definedName name="SATSDataFile" localSheetId="0">[1]Home!#REF!</definedName>
    <definedName name="SATSDataFile" localSheetId="27">[2]Home!#REF!</definedName>
    <definedName name="SATSDataFile" localSheetId="30">[1]Home!#REF!</definedName>
    <definedName name="SATSDataFile" localSheetId="28">[1]Home!#REF!</definedName>
    <definedName name="SATSDataFile" localSheetId="29">[1]Home!#REF!</definedName>
    <definedName name="SATSDataFile" localSheetId="33">[1]Home!#REF!</definedName>
    <definedName name="SATSDataFile" localSheetId="31">[1]Home!#REF!</definedName>
    <definedName name="SATSDataFile" localSheetId="32">[1]Home!#REF!</definedName>
    <definedName name="SATSDataFile" localSheetId="38">[2]Home!#REF!</definedName>
    <definedName name="SATSDataFile" localSheetId="39">[2]Home!#REF!</definedName>
    <definedName name="SATSDataFile" localSheetId="34">[1]Home!#REF!</definedName>
    <definedName name="SATSDataFile" localSheetId="35">[1]Home!#REF!</definedName>
    <definedName name="SATSDataFile" localSheetId="36">[1]Home!#REF!</definedName>
    <definedName name="SATSDataFile" localSheetId="37">[1]Home!#REF!</definedName>
    <definedName name="SATSDataFile" localSheetId="42">[1]Home!#REF!</definedName>
    <definedName name="SATSDataFile" localSheetId="40">[1]Home!#REF!</definedName>
    <definedName name="SATSDataFile" localSheetId="41">[1]Home!#REF!</definedName>
    <definedName name="SATSDataFile" localSheetId="45">[1]Home!#REF!</definedName>
    <definedName name="SATSDataFile" localSheetId="43">[1]Home!#REF!</definedName>
    <definedName name="SATSDataFile" localSheetId="44">[1]Home!#REF!</definedName>
    <definedName name="SATSDataFile" localSheetId="46">[2]Home!#REF!</definedName>
    <definedName name="SATSDataFile" localSheetId="48">[2]Home!#REF!</definedName>
    <definedName name="SATSDataFile" localSheetId="47">[2]Home!#REF!</definedName>
    <definedName name="SATSDataFile" localSheetId="49">[1]Home!#REF!</definedName>
    <definedName name="SATSDataFile" localSheetId="52">[2]Home!#REF!</definedName>
    <definedName name="SATSDataFile" localSheetId="51">[1]Home!#REF!</definedName>
    <definedName name="SATSDataFile" localSheetId="50">[1]Home!#REF!</definedName>
    <definedName name="SATSDataFile" localSheetId="54">[2]Home!#REF!</definedName>
    <definedName name="SATSDataFile" localSheetId="57">[2]Home!#REF!</definedName>
    <definedName name="SATSDataFile" localSheetId="55">[1]Home!#REF!</definedName>
    <definedName name="SATSDataFile" localSheetId="56">[1]Home!#REF!</definedName>
    <definedName name="SATSDataFile" localSheetId="59">[2]Home!#REF!</definedName>
    <definedName name="SATSDataFile" localSheetId="61">[1]Home!#REF!</definedName>
    <definedName name="SATSDataFile">[1]Home!#REF!</definedName>
    <definedName name="SurveyChoice" localSheetId="27">[2]Home!$C$5</definedName>
    <definedName name="SurveyChoice" localSheetId="38">[2]Home!$C$5</definedName>
    <definedName name="SurveyChoice" localSheetId="39">[2]Home!$C$5</definedName>
    <definedName name="SurveyChoice" localSheetId="46">[2]Home!$C$5</definedName>
    <definedName name="SurveyChoice" localSheetId="48">[2]Home!$C$5</definedName>
    <definedName name="SurveyChoice" localSheetId="47">[2]Home!$C$5</definedName>
    <definedName name="SurveyChoice" localSheetId="52">[2]Home!$C$5</definedName>
    <definedName name="SurveyChoice" localSheetId="54">[2]Home!$C$5</definedName>
    <definedName name="SurveyChoice" localSheetId="57">[2]Home!$C$5</definedName>
    <definedName name="SurveyChoice" localSheetId="59">[2]Home!$C$5</definedName>
    <definedName name="SurveyChoice">[1]Home!$C$5</definedName>
    <definedName name="SurveyID" localSheetId="27">[2]Settings!$C$4</definedName>
    <definedName name="SurveyID" localSheetId="38">[2]Settings!$C$4</definedName>
    <definedName name="SurveyID" localSheetId="39">[2]Settings!$C$4</definedName>
    <definedName name="SurveyID" localSheetId="46">[2]Settings!$C$4</definedName>
    <definedName name="SurveyID" localSheetId="48">[2]Settings!$C$4</definedName>
    <definedName name="SurveyID" localSheetId="47">[2]Settings!$C$4</definedName>
    <definedName name="SurveyID" localSheetId="52">[2]Settings!$C$4</definedName>
    <definedName name="SurveyID" localSheetId="54">[2]Settings!$C$4</definedName>
    <definedName name="SurveyID" localSheetId="57">[2]Settings!$C$4</definedName>
    <definedName name="SurveyID" localSheetId="59">[2]Settings!$C$4</definedName>
    <definedName name="SurveyID">[1]Settings!$C$4</definedName>
    <definedName name="WSname" localSheetId="60">[1]Home!#REF!</definedName>
    <definedName name="WSname" localSheetId="62">[1]Home!#REF!</definedName>
    <definedName name="WSname" localSheetId="63">[1]Home!#REF!</definedName>
    <definedName name="WSname" localSheetId="9">[1]Home!#REF!</definedName>
    <definedName name="WSname" localSheetId="11">[1]Home!#REF!</definedName>
    <definedName name="WSname" localSheetId="15">[1]Home!#REF!</definedName>
    <definedName name="WSname" localSheetId="16">[1]Home!#REF!</definedName>
    <definedName name="WSname" localSheetId="20">[1]Home!#REF!</definedName>
    <definedName name="WSname" localSheetId="17">[1]Home!#REF!</definedName>
    <definedName name="WSname" localSheetId="18">[1]Home!#REF!</definedName>
    <definedName name="WSname" localSheetId="19">[1]Home!#REF!</definedName>
    <definedName name="WSname" localSheetId="21">[1]Home!#REF!</definedName>
    <definedName name="WSname" localSheetId="0">[1]Home!#REF!</definedName>
    <definedName name="WSname" localSheetId="27">[2]Home!#REF!</definedName>
    <definedName name="WSname" localSheetId="30">[1]Home!#REF!</definedName>
    <definedName name="WSname" localSheetId="28">[1]Home!#REF!</definedName>
    <definedName name="WSname" localSheetId="29">[1]Home!#REF!</definedName>
    <definedName name="WSname" localSheetId="33">[1]Home!#REF!</definedName>
    <definedName name="WSname" localSheetId="31">[1]Home!#REF!</definedName>
    <definedName name="WSname" localSheetId="32">[1]Home!#REF!</definedName>
    <definedName name="WSname" localSheetId="38">[2]Home!#REF!</definedName>
    <definedName name="WSname" localSheetId="39">[2]Home!#REF!</definedName>
    <definedName name="WSname" localSheetId="34">[1]Home!#REF!</definedName>
    <definedName name="WSname" localSheetId="35">[1]Home!#REF!</definedName>
    <definedName name="WSname" localSheetId="36">[1]Home!#REF!</definedName>
    <definedName name="WSname" localSheetId="37">[1]Home!#REF!</definedName>
    <definedName name="WSname" localSheetId="42">[1]Home!#REF!</definedName>
    <definedName name="WSname" localSheetId="40">[1]Home!#REF!</definedName>
    <definedName name="WSname" localSheetId="41">[1]Home!#REF!</definedName>
    <definedName name="WSname" localSheetId="45">[1]Home!#REF!</definedName>
    <definedName name="WSname" localSheetId="43">[1]Home!#REF!</definedName>
    <definedName name="WSname" localSheetId="44">[1]Home!#REF!</definedName>
    <definedName name="WSname" localSheetId="46">[2]Home!#REF!</definedName>
    <definedName name="WSname" localSheetId="48">[2]Home!#REF!</definedName>
    <definedName name="WSname" localSheetId="47">[2]Home!#REF!</definedName>
    <definedName name="WSname" localSheetId="49">[1]Home!#REF!</definedName>
    <definedName name="WSname" localSheetId="52">[2]Home!#REF!</definedName>
    <definedName name="WSname" localSheetId="51">[1]Home!#REF!</definedName>
    <definedName name="WSname" localSheetId="50">[1]Home!#REF!</definedName>
    <definedName name="WSname" localSheetId="53">[1]Home!#REF!</definedName>
    <definedName name="WSname" localSheetId="54">[2]Home!#REF!</definedName>
    <definedName name="WSname" localSheetId="57">[2]Home!#REF!</definedName>
    <definedName name="WSname" localSheetId="55">[1]Home!#REF!</definedName>
    <definedName name="WSname" localSheetId="56">[1]Home!#REF!</definedName>
    <definedName name="WSname" localSheetId="58">[1]Home!#REF!</definedName>
    <definedName name="WSname" localSheetId="59">[2]Home!#REF!</definedName>
    <definedName name="WSname" localSheetId="61">[1]Home!#REF!</definedName>
    <definedName name="WSname">[1]Home!#REF!</definedName>
    <definedName name="WSRange" localSheetId="60">[1]Home!#REF!</definedName>
    <definedName name="WSRange" localSheetId="62">[1]Home!#REF!</definedName>
    <definedName name="WSRange" localSheetId="63">[1]Home!#REF!</definedName>
    <definedName name="WSRange" localSheetId="9">[1]Home!#REF!</definedName>
    <definedName name="WSRange" localSheetId="11">[1]Home!#REF!</definedName>
    <definedName name="WSRange" localSheetId="15">[1]Home!#REF!</definedName>
    <definedName name="WSRange" localSheetId="16">[1]Home!#REF!</definedName>
    <definedName name="WSRange" localSheetId="20">[1]Home!#REF!</definedName>
    <definedName name="WSRange" localSheetId="17">[1]Home!#REF!</definedName>
    <definedName name="WSRange" localSheetId="18">[1]Home!#REF!</definedName>
    <definedName name="WSRange" localSheetId="19">[1]Home!#REF!</definedName>
    <definedName name="WSRange" localSheetId="21">[1]Home!#REF!</definedName>
    <definedName name="WSRange" localSheetId="0">[1]Home!#REF!</definedName>
    <definedName name="WSRange" localSheetId="27">[2]Home!#REF!</definedName>
    <definedName name="WSRange" localSheetId="30">[1]Home!#REF!</definedName>
    <definedName name="WSRange" localSheetId="28">[1]Home!#REF!</definedName>
    <definedName name="WSRange" localSheetId="29">[1]Home!#REF!</definedName>
    <definedName name="WSRange" localSheetId="33">[1]Home!#REF!</definedName>
    <definedName name="WSRange" localSheetId="31">[1]Home!#REF!</definedName>
    <definedName name="WSRange" localSheetId="32">[1]Home!#REF!</definedName>
    <definedName name="WSRange" localSheetId="38">[2]Home!#REF!</definedName>
    <definedName name="WSRange" localSheetId="39">[2]Home!#REF!</definedName>
    <definedName name="WSRange" localSheetId="34">[1]Home!#REF!</definedName>
    <definedName name="WSRange" localSheetId="35">[1]Home!#REF!</definedName>
    <definedName name="WSRange" localSheetId="36">[1]Home!#REF!</definedName>
    <definedName name="WSRange" localSheetId="37">[1]Home!#REF!</definedName>
    <definedName name="WSRange" localSheetId="42">[1]Home!#REF!</definedName>
    <definedName name="WSRange" localSheetId="40">[1]Home!#REF!</definedName>
    <definedName name="WSRange" localSheetId="41">[1]Home!#REF!</definedName>
    <definedName name="WSRange" localSheetId="45">[1]Home!#REF!</definedName>
    <definedName name="WSRange" localSheetId="43">[1]Home!#REF!</definedName>
    <definedName name="WSRange" localSheetId="44">[1]Home!#REF!</definedName>
    <definedName name="WSRange" localSheetId="46">[2]Home!#REF!</definedName>
    <definedName name="WSRange" localSheetId="48">[2]Home!#REF!</definedName>
    <definedName name="WSRange" localSheetId="47">[2]Home!#REF!</definedName>
    <definedName name="WSRange" localSheetId="49">[1]Home!#REF!</definedName>
    <definedName name="WSRange" localSheetId="52">[2]Home!#REF!</definedName>
    <definedName name="WSRange" localSheetId="51">[1]Home!#REF!</definedName>
    <definedName name="WSRange" localSheetId="50">[1]Home!#REF!</definedName>
    <definedName name="WSRange" localSheetId="54">[2]Home!#REF!</definedName>
    <definedName name="WSRange" localSheetId="57">[2]Home!#REF!</definedName>
    <definedName name="WSRange" localSheetId="55">[1]Home!#REF!</definedName>
    <definedName name="WSRange" localSheetId="56">[1]Home!#REF!</definedName>
    <definedName name="WSRange" localSheetId="59">[2]Home!#REF!</definedName>
    <definedName name="WSRange" localSheetId="61">[1]Home!#REF!</definedName>
    <definedName name="WSRange">[1]Home!#REF!</definedName>
    <definedName name="Year" localSheetId="60">#REF!</definedName>
    <definedName name="Year" localSheetId="62">#REF!</definedName>
    <definedName name="Year" localSheetId="63">#REF!</definedName>
    <definedName name="Year" localSheetId="9">#REF!</definedName>
    <definedName name="Year" localSheetId="11">#REF!</definedName>
    <definedName name="Year" localSheetId="15">#REF!</definedName>
    <definedName name="Year" localSheetId="16">#REF!</definedName>
    <definedName name="Year" localSheetId="20">#REF!</definedName>
    <definedName name="Year" localSheetId="17">#REF!</definedName>
    <definedName name="Year" localSheetId="18">#REF!</definedName>
    <definedName name="Year" localSheetId="19">#REF!</definedName>
    <definedName name="Year" localSheetId="21">#REF!</definedName>
    <definedName name="Year" localSheetId="0">#REF!</definedName>
    <definedName name="Year" localSheetId="27">#REF!</definedName>
    <definedName name="Year" localSheetId="30">#REF!</definedName>
    <definedName name="Year" localSheetId="28">#REF!</definedName>
    <definedName name="Year" localSheetId="29">#REF!</definedName>
    <definedName name="Year" localSheetId="33">#REF!</definedName>
    <definedName name="Year" localSheetId="31">#REF!</definedName>
    <definedName name="Year" localSheetId="32">#REF!</definedName>
    <definedName name="Year" localSheetId="38">#REF!</definedName>
    <definedName name="Year" localSheetId="39">#REF!</definedName>
    <definedName name="Year" localSheetId="34">#REF!</definedName>
    <definedName name="Year" localSheetId="35">#REF!</definedName>
    <definedName name="Year" localSheetId="36">#REF!</definedName>
    <definedName name="Year" localSheetId="37">#REF!</definedName>
    <definedName name="Year" localSheetId="42">#REF!</definedName>
    <definedName name="Year" localSheetId="40">#REF!</definedName>
    <definedName name="Year" localSheetId="41">#REF!</definedName>
    <definedName name="Year" localSheetId="45">#REF!</definedName>
    <definedName name="Year" localSheetId="43">#REF!</definedName>
    <definedName name="Year" localSheetId="44">#REF!</definedName>
    <definedName name="Year" localSheetId="46">#REF!</definedName>
    <definedName name="Year" localSheetId="48">#REF!</definedName>
    <definedName name="Year" localSheetId="47">#REF!</definedName>
    <definedName name="Year" localSheetId="49">#REF!</definedName>
    <definedName name="Year" localSheetId="52">#REF!</definedName>
    <definedName name="Year" localSheetId="51">#REF!</definedName>
    <definedName name="Year" localSheetId="50">#REF!</definedName>
    <definedName name="Year" localSheetId="53">#REF!</definedName>
    <definedName name="Year" localSheetId="54">#REF!</definedName>
    <definedName name="Year" localSheetId="57">#REF!</definedName>
    <definedName name="Year" localSheetId="55">#REF!</definedName>
    <definedName name="Year" localSheetId="56">#REF!</definedName>
    <definedName name="Year" localSheetId="58">#REF!</definedName>
    <definedName name="Year" localSheetId="59">#REF!</definedName>
    <definedName name="Year" localSheetId="6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B18" i="126" l="1"/>
  <c r="C21" i="136" l="1"/>
  <c r="D21" i="136"/>
  <c r="E21" i="136"/>
  <c r="F21" i="136"/>
  <c r="G21" i="136"/>
  <c r="H21" i="136"/>
  <c r="I21" i="136"/>
  <c r="J21" i="136"/>
  <c r="K21" i="136"/>
  <c r="M21" i="136"/>
  <c r="B21" i="136"/>
  <c r="C28" i="135"/>
  <c r="D28" i="135"/>
  <c r="F28" i="135"/>
  <c r="B28" i="135"/>
  <c r="Q11" i="162"/>
  <c r="Q12" i="162"/>
  <c r="Q13" i="162"/>
  <c r="Q14" i="162"/>
  <c r="Q15" i="162"/>
  <c r="Q16" i="162"/>
  <c r="Q17" i="162"/>
  <c r="Q18" i="162"/>
  <c r="Q19" i="162"/>
  <c r="Q20" i="162"/>
  <c r="Q21" i="162"/>
  <c r="Q22" i="162"/>
  <c r="Q23" i="162"/>
  <c r="Q24" i="162"/>
  <c r="Q25" i="162"/>
  <c r="Q26" i="162"/>
  <c r="Q27" i="162"/>
  <c r="Q28" i="162"/>
  <c r="Q29" i="162"/>
  <c r="Q30" i="162"/>
  <c r="Q31" i="162"/>
  <c r="Q32" i="162"/>
  <c r="Q33" i="162"/>
  <c r="Q34" i="162"/>
  <c r="Q35" i="162"/>
  <c r="Q36" i="162"/>
  <c r="Q37" i="162"/>
  <c r="Q38" i="162"/>
  <c r="Q39" i="162"/>
  <c r="Q40" i="162"/>
  <c r="Q41" i="162"/>
  <c r="Q42" i="162"/>
  <c r="Q43" i="162"/>
  <c r="Q44" i="162"/>
  <c r="Q10" i="162"/>
  <c r="Q11" i="160"/>
  <c r="Q12" i="160"/>
  <c r="Q13" i="160"/>
  <c r="Q14" i="160"/>
  <c r="Q15" i="160"/>
  <c r="Q16" i="160"/>
  <c r="Q17" i="160"/>
  <c r="Q18" i="160"/>
  <c r="Q19" i="160"/>
  <c r="Q20" i="160"/>
  <c r="Q21" i="160"/>
  <c r="Q22" i="160"/>
  <c r="Q23" i="160"/>
  <c r="Q24" i="160"/>
  <c r="Q25" i="160"/>
  <c r="Q26" i="160"/>
  <c r="Q27" i="160"/>
  <c r="Q28" i="160"/>
  <c r="Q29" i="160"/>
  <c r="Q30" i="160"/>
  <c r="Q31" i="160"/>
  <c r="Q32" i="160"/>
  <c r="Q33" i="160"/>
  <c r="Q34" i="160"/>
  <c r="Q35" i="160"/>
  <c r="Q36" i="160"/>
  <c r="Q37" i="160"/>
  <c r="Q38" i="160"/>
  <c r="Q39" i="160"/>
  <c r="Q40" i="160"/>
  <c r="Q41" i="160"/>
  <c r="Q42" i="160"/>
  <c r="Q43" i="160"/>
  <c r="Q44" i="160"/>
  <c r="Q45" i="160"/>
  <c r="Q46" i="160"/>
  <c r="Q10" i="160"/>
  <c r="Q11" i="64"/>
  <c r="Q12" i="64"/>
  <c r="Q13" i="64"/>
  <c r="Q14" i="64"/>
  <c r="Q15" i="64"/>
  <c r="Q16" i="64"/>
  <c r="Q17" i="64"/>
  <c r="Q18" i="64"/>
  <c r="Q19" i="64"/>
  <c r="Q20" i="64"/>
  <c r="Q21" i="64"/>
  <c r="Q22" i="64"/>
  <c r="Q23" i="64"/>
  <c r="Q24" i="64"/>
  <c r="Q25" i="64"/>
  <c r="Q26" i="64"/>
  <c r="Q27" i="64"/>
  <c r="Q28" i="64"/>
  <c r="Q29" i="64"/>
  <c r="Q30" i="64"/>
  <c r="Q31" i="64"/>
  <c r="Q32" i="64"/>
  <c r="Q33" i="64"/>
  <c r="Q34" i="64"/>
  <c r="Q35" i="64"/>
  <c r="Q36" i="64"/>
  <c r="Q37" i="64"/>
  <c r="Q38" i="64"/>
  <c r="Q39" i="64"/>
  <c r="Q40" i="64"/>
  <c r="Q41" i="64"/>
  <c r="Q42" i="64"/>
  <c r="Q43" i="64"/>
  <c r="Q44" i="64"/>
  <c r="Q45" i="64"/>
  <c r="Q46" i="64"/>
  <c r="Q10" i="64"/>
  <c r="Q11" i="65"/>
  <c r="Q12" i="65"/>
  <c r="Q13" i="65"/>
  <c r="Q14" i="65"/>
  <c r="Q15" i="65"/>
  <c r="Q16" i="65"/>
  <c r="Q17" i="65"/>
  <c r="Q18" i="65"/>
  <c r="Q19" i="65"/>
  <c r="Q20" i="65"/>
  <c r="Q21" i="65"/>
  <c r="Q22" i="65"/>
  <c r="Q23" i="65"/>
  <c r="Q24" i="65"/>
  <c r="Q25" i="65"/>
  <c r="Q26" i="65"/>
  <c r="Q27" i="65"/>
  <c r="Q28" i="65"/>
  <c r="Q29" i="65"/>
  <c r="Q30" i="65"/>
  <c r="Q31" i="65"/>
  <c r="Q32" i="65"/>
  <c r="Q33" i="65"/>
  <c r="Q34" i="65"/>
  <c r="Q35" i="65"/>
  <c r="Q36" i="65"/>
  <c r="Q37" i="65"/>
  <c r="Q38" i="65"/>
  <c r="Q39" i="65"/>
  <c r="Q40" i="65"/>
  <c r="Q41" i="65"/>
  <c r="Q42" i="65"/>
  <c r="Q43" i="65"/>
  <c r="Q44" i="65"/>
  <c r="Q10" i="65"/>
  <c r="C25" i="58" l="1"/>
  <c r="AF8" i="147" l="1"/>
  <c r="T127" i="143" l="1"/>
  <c r="U127" i="143"/>
  <c r="V127" i="143"/>
  <c r="W127" i="143"/>
  <c r="Y127" i="143"/>
  <c r="Z127" i="143"/>
  <c r="AB127" i="143"/>
  <c r="AC127" i="143"/>
  <c r="AD127" i="143"/>
  <c r="AE127" i="143"/>
  <c r="AF127" i="143"/>
  <c r="S127" i="143"/>
  <c r="T125" i="143"/>
  <c r="U125" i="143"/>
  <c r="V125" i="143"/>
  <c r="W125" i="143"/>
  <c r="Y125" i="143"/>
  <c r="Z125" i="143"/>
  <c r="AB125" i="143"/>
  <c r="AC125" i="143"/>
  <c r="AD125" i="143"/>
  <c r="AE125" i="143"/>
  <c r="AF125" i="143"/>
  <c r="S125" i="143"/>
  <c r="U123" i="143"/>
  <c r="V123" i="143"/>
  <c r="W123" i="143"/>
  <c r="Y123" i="143"/>
  <c r="Z123" i="143"/>
  <c r="AB123" i="143"/>
  <c r="AC123" i="143"/>
  <c r="AD123" i="143"/>
  <c r="AE123" i="143"/>
  <c r="AF123" i="143"/>
  <c r="T123" i="143"/>
  <c r="W117" i="143"/>
  <c r="Y117" i="143"/>
  <c r="Z117" i="143"/>
  <c r="AB117" i="143"/>
  <c r="AC117" i="143"/>
  <c r="AD117" i="143"/>
  <c r="AE117" i="143"/>
  <c r="AF117" i="143"/>
  <c r="V117" i="143"/>
  <c r="T115" i="143"/>
  <c r="U115" i="143"/>
  <c r="V115" i="143"/>
  <c r="W115" i="143"/>
  <c r="Y115" i="143"/>
  <c r="Z115" i="143"/>
  <c r="AB115" i="143"/>
  <c r="AC115" i="143"/>
  <c r="AD115" i="143"/>
  <c r="AE115" i="143"/>
  <c r="AF115" i="143"/>
  <c r="S115" i="143"/>
  <c r="AF113" i="143"/>
  <c r="Z113" i="143"/>
  <c r="AC110" i="143"/>
  <c r="AD110" i="143"/>
  <c r="AF110" i="143"/>
  <c r="V108" i="143"/>
  <c r="Y108" i="143"/>
  <c r="Z108" i="143"/>
  <c r="AB108" i="143"/>
  <c r="AC108" i="143"/>
  <c r="AD108" i="143"/>
  <c r="AE108" i="143"/>
  <c r="AF108" i="143"/>
  <c r="S108" i="143"/>
  <c r="Z105" i="143"/>
  <c r="AB105" i="143"/>
  <c r="AD105" i="143"/>
  <c r="AF105" i="143"/>
  <c r="Y105" i="143"/>
  <c r="T101" i="143"/>
  <c r="U101" i="143"/>
  <c r="V101" i="143"/>
  <c r="W101" i="143"/>
  <c r="Y101" i="143"/>
  <c r="Z101" i="143"/>
  <c r="AB101" i="143"/>
  <c r="AC101" i="143"/>
  <c r="AD101" i="143"/>
  <c r="AE101" i="143"/>
  <c r="AF101" i="143"/>
  <c r="U99" i="143"/>
  <c r="V99" i="143"/>
  <c r="W99" i="143"/>
  <c r="Y99" i="143"/>
  <c r="Z99" i="143"/>
  <c r="AB99" i="143"/>
  <c r="AC99" i="143"/>
  <c r="AD99" i="143"/>
  <c r="AE99" i="143"/>
  <c r="AF99" i="143"/>
  <c r="S101" i="143"/>
  <c r="T99" i="143"/>
  <c r="U85" i="143"/>
  <c r="V85" i="143"/>
  <c r="W85" i="143"/>
  <c r="Y85" i="143"/>
  <c r="Z85" i="143"/>
  <c r="AB85" i="143"/>
  <c r="AC85" i="143"/>
  <c r="AD85" i="143"/>
  <c r="AE85" i="143"/>
  <c r="AF85" i="143"/>
  <c r="T85" i="143"/>
  <c r="T89" i="143"/>
  <c r="U89" i="143"/>
  <c r="V89" i="143"/>
  <c r="W89" i="143"/>
  <c r="Y89" i="143"/>
  <c r="Z89" i="143"/>
  <c r="AB89" i="143"/>
  <c r="AC89" i="143"/>
  <c r="AD89" i="143"/>
  <c r="AE89" i="143"/>
  <c r="AF89" i="143"/>
  <c r="S89" i="143"/>
  <c r="T87" i="143"/>
  <c r="U87" i="143"/>
  <c r="V87" i="143"/>
  <c r="W87" i="143"/>
  <c r="Y87" i="143"/>
  <c r="Z87" i="143"/>
  <c r="AB87" i="143"/>
  <c r="AC87" i="143"/>
  <c r="AD87" i="143"/>
  <c r="AE87" i="143"/>
  <c r="AF87" i="143"/>
  <c r="S87" i="143"/>
  <c r="AC72" i="143"/>
  <c r="AD72" i="143"/>
  <c r="AF72" i="143"/>
  <c r="AA72" i="143"/>
  <c r="V70" i="143"/>
  <c r="W70" i="143"/>
  <c r="Y70" i="143"/>
  <c r="Z70" i="143"/>
  <c r="AA70" i="143"/>
  <c r="AB70" i="143"/>
  <c r="AC70" i="143"/>
  <c r="AD70" i="143"/>
  <c r="AE70" i="143"/>
  <c r="AF70" i="143"/>
  <c r="S70" i="143"/>
  <c r="T63" i="143"/>
  <c r="U63" i="143"/>
  <c r="V63" i="143"/>
  <c r="W63" i="143"/>
  <c r="Y63" i="143"/>
  <c r="Z63" i="143"/>
  <c r="AB63" i="143"/>
  <c r="AC63" i="143"/>
  <c r="AD63" i="143"/>
  <c r="AE63" i="143"/>
  <c r="AF63" i="143"/>
  <c r="S63" i="143"/>
  <c r="AF61" i="143"/>
  <c r="AF77" i="143"/>
  <c r="AF79" i="143"/>
  <c r="U61" i="143"/>
  <c r="V61" i="143"/>
  <c r="W61" i="143"/>
  <c r="Y61" i="143"/>
  <c r="Z61" i="143"/>
  <c r="AB61" i="143"/>
  <c r="AC61" i="143"/>
  <c r="AD61" i="143"/>
  <c r="AE61" i="143"/>
  <c r="T61" i="143"/>
  <c r="T51" i="143"/>
  <c r="U51" i="143"/>
  <c r="V51" i="143"/>
  <c r="X51" i="143"/>
  <c r="Y51" i="143"/>
  <c r="Z51" i="143"/>
  <c r="AA51" i="143"/>
  <c r="AB51" i="143"/>
  <c r="S51" i="143"/>
  <c r="T49" i="143"/>
  <c r="U49" i="143"/>
  <c r="V49" i="143"/>
  <c r="X49" i="143"/>
  <c r="Y49" i="143"/>
  <c r="Z49" i="143"/>
  <c r="AA49" i="143"/>
  <c r="AB49" i="143"/>
  <c r="S49" i="143"/>
  <c r="T47" i="143"/>
  <c r="U47" i="143"/>
  <c r="V47" i="143"/>
  <c r="X47" i="143"/>
  <c r="Y47" i="143"/>
  <c r="AB47" i="143"/>
  <c r="T45" i="143"/>
  <c r="U45" i="143"/>
  <c r="V45" i="143"/>
  <c r="AA45" i="143"/>
  <c r="AB45" i="143"/>
  <c r="S45" i="143"/>
  <c r="U43" i="143"/>
  <c r="V43" i="143"/>
  <c r="AA43" i="143"/>
  <c r="AB43" i="143"/>
  <c r="S43" i="143"/>
  <c r="T36" i="143"/>
  <c r="U36" i="143"/>
  <c r="V36" i="143"/>
  <c r="X36" i="143"/>
  <c r="Y36" i="143"/>
  <c r="Z36" i="143"/>
  <c r="AA36" i="143"/>
  <c r="AB36" i="143"/>
  <c r="S36" i="143"/>
  <c r="T34" i="143"/>
  <c r="U34" i="143"/>
  <c r="V34" i="143"/>
  <c r="X34" i="143"/>
  <c r="Y34" i="143"/>
  <c r="AA34" i="143"/>
  <c r="AB34" i="143"/>
  <c r="S34" i="143"/>
  <c r="T20" i="143"/>
  <c r="U20" i="143"/>
  <c r="V20" i="143"/>
  <c r="X20" i="143"/>
  <c r="Y20" i="143"/>
  <c r="AB20" i="143"/>
  <c r="T24" i="143"/>
  <c r="U24" i="143"/>
  <c r="V24" i="143"/>
  <c r="X24" i="143"/>
  <c r="Y24" i="143"/>
  <c r="Z24" i="143"/>
  <c r="AA24" i="143"/>
  <c r="AB24" i="143"/>
  <c r="S24" i="143"/>
  <c r="T22" i="143"/>
  <c r="U22" i="143"/>
  <c r="V22" i="143"/>
  <c r="W22" i="143"/>
  <c r="X22" i="143"/>
  <c r="Y22" i="143"/>
  <c r="Z22" i="143"/>
  <c r="AA22" i="143"/>
  <c r="AB22" i="143"/>
  <c r="S22" i="143"/>
  <c r="T18" i="143"/>
  <c r="U18" i="143"/>
  <c r="V18" i="143"/>
  <c r="X18" i="143"/>
  <c r="Y18" i="143"/>
  <c r="AA18" i="143"/>
  <c r="AB18" i="143"/>
  <c r="S18" i="143"/>
  <c r="U16" i="143"/>
  <c r="V16" i="143"/>
  <c r="X16" i="143"/>
  <c r="Y16" i="143"/>
  <c r="AA16" i="143"/>
  <c r="AB16" i="143"/>
  <c r="S16" i="143"/>
  <c r="T9" i="143"/>
  <c r="U9" i="143"/>
  <c r="V9" i="143"/>
  <c r="X9" i="143"/>
  <c r="Y9" i="143"/>
  <c r="Z9" i="143"/>
  <c r="AA9" i="143"/>
  <c r="AB9" i="143"/>
  <c r="S9" i="143"/>
  <c r="T7" i="143"/>
  <c r="U7" i="143"/>
  <c r="V7" i="143"/>
  <c r="X7" i="143"/>
  <c r="Y7" i="143"/>
  <c r="AA7" i="143"/>
  <c r="AB7" i="143"/>
  <c r="S7" i="143"/>
  <c r="T209" i="142"/>
  <c r="U209" i="142"/>
  <c r="V209" i="142"/>
  <c r="W209" i="142"/>
  <c r="Y209" i="142"/>
  <c r="Z209" i="142"/>
  <c r="AB209" i="142"/>
  <c r="AC209" i="142"/>
  <c r="AD209" i="142"/>
  <c r="AE209" i="142"/>
  <c r="S209" i="142"/>
  <c r="AF207" i="142"/>
  <c r="AE207" i="142"/>
  <c r="AF205" i="142"/>
  <c r="T205" i="142"/>
  <c r="AF172" i="142"/>
  <c r="T172" i="142"/>
  <c r="AB140" i="142"/>
  <c r="AD140" i="142"/>
  <c r="AE140" i="142"/>
  <c r="AB106" i="142"/>
  <c r="AD106" i="142"/>
  <c r="AE106" i="142"/>
  <c r="AA58" i="142"/>
  <c r="AC58" i="142"/>
  <c r="AD58" i="142"/>
  <c r="AF58" i="142"/>
  <c r="U53" i="142"/>
  <c r="V53" i="142"/>
  <c r="W53" i="142"/>
  <c r="Y53" i="142"/>
  <c r="Z53" i="142"/>
  <c r="AA53" i="142"/>
  <c r="AB53" i="142"/>
  <c r="AC53" i="142"/>
  <c r="AD53" i="142"/>
  <c r="AE53" i="142"/>
  <c r="AF53" i="142"/>
  <c r="T53" i="142"/>
  <c r="T44" i="147"/>
  <c r="U44" i="147"/>
  <c r="V44" i="147"/>
  <c r="W44" i="147"/>
  <c r="X44" i="147"/>
  <c r="Y44" i="147"/>
  <c r="Z44" i="147"/>
  <c r="AA44" i="147"/>
  <c r="AB44" i="147"/>
  <c r="AC44" i="147"/>
  <c r="AD44" i="147"/>
  <c r="AE44" i="147"/>
  <c r="AF44" i="147"/>
  <c r="S44" i="147"/>
  <c r="T42" i="147"/>
  <c r="U42" i="147"/>
  <c r="V42" i="147"/>
  <c r="W42" i="147"/>
  <c r="Y42" i="147"/>
  <c r="Z42" i="147"/>
  <c r="AA42" i="147"/>
  <c r="AB42" i="147"/>
  <c r="AC42" i="147"/>
  <c r="AD42" i="147"/>
  <c r="AE42" i="147"/>
  <c r="AF42" i="147"/>
  <c r="S42" i="147"/>
  <c r="T40" i="147"/>
  <c r="U40" i="147"/>
  <c r="V40" i="147"/>
  <c r="W40" i="147"/>
  <c r="Y40" i="147"/>
  <c r="Z40" i="147"/>
  <c r="AA40" i="147"/>
  <c r="AB40" i="147"/>
  <c r="AC40" i="147"/>
  <c r="AD40" i="147"/>
  <c r="AE40" i="147"/>
  <c r="AF40" i="147"/>
  <c r="S40" i="147"/>
  <c r="T39" i="147"/>
  <c r="U39" i="147"/>
  <c r="V39" i="147"/>
  <c r="W39" i="147"/>
  <c r="Y39" i="147"/>
  <c r="Z39" i="147"/>
  <c r="AA39" i="147"/>
  <c r="AB39" i="147"/>
  <c r="AC39" i="147"/>
  <c r="AD39" i="147"/>
  <c r="AF39" i="147"/>
  <c r="S39" i="147"/>
  <c r="T37" i="147"/>
  <c r="U37" i="147"/>
  <c r="V37" i="147"/>
  <c r="W37" i="147"/>
  <c r="Y37" i="147"/>
  <c r="Z37" i="147"/>
  <c r="AA37" i="147"/>
  <c r="AB37" i="147"/>
  <c r="AC37" i="147"/>
  <c r="AD37" i="147"/>
  <c r="AF37" i="147"/>
  <c r="S37" i="147"/>
  <c r="T34" i="147"/>
  <c r="U34" i="147"/>
  <c r="V34" i="147"/>
  <c r="W34" i="147"/>
  <c r="X34" i="147"/>
  <c r="Y34" i="147"/>
  <c r="Z34" i="147"/>
  <c r="AA34" i="147"/>
  <c r="AB34" i="147"/>
  <c r="AC34" i="147"/>
  <c r="AD34" i="147"/>
  <c r="AE34" i="147"/>
  <c r="AF34" i="147"/>
  <c r="S34" i="147"/>
  <c r="X27" i="147"/>
  <c r="Y27" i="147"/>
  <c r="Z27" i="147"/>
  <c r="AA27" i="147"/>
  <c r="AB27" i="147"/>
  <c r="AC27" i="147"/>
  <c r="AD27" i="147"/>
  <c r="AE27" i="147"/>
  <c r="AF27" i="147"/>
  <c r="W27" i="147"/>
  <c r="T23" i="147"/>
  <c r="U23" i="147"/>
  <c r="V23" i="147"/>
  <c r="W23" i="147"/>
  <c r="X23" i="147"/>
  <c r="Y23" i="147"/>
  <c r="Z23" i="147"/>
  <c r="AA23" i="147"/>
  <c r="AB23" i="147"/>
  <c r="AC23" i="147"/>
  <c r="AD23" i="147"/>
  <c r="AE23" i="147"/>
  <c r="AF23" i="147"/>
  <c r="S23" i="147"/>
  <c r="T22" i="147"/>
  <c r="U22" i="147"/>
  <c r="V22" i="147"/>
  <c r="W22" i="147"/>
  <c r="AD22" i="147"/>
  <c r="AE22" i="147"/>
  <c r="AF22" i="147"/>
  <c r="S22" i="147"/>
  <c r="T21" i="147"/>
  <c r="U21" i="147"/>
  <c r="V21" i="147"/>
  <c r="W21" i="147"/>
  <c r="Y21" i="147"/>
  <c r="AD21" i="147"/>
  <c r="AE21" i="147"/>
  <c r="AF21" i="147"/>
  <c r="S21" i="147"/>
  <c r="T18" i="147"/>
  <c r="U18" i="147"/>
  <c r="V18" i="147"/>
  <c r="W18" i="147"/>
  <c r="X18" i="147"/>
  <c r="Y18" i="147"/>
  <c r="Z18" i="147"/>
  <c r="AA18" i="147"/>
  <c r="AB18" i="147"/>
  <c r="AC18" i="147"/>
  <c r="AD18" i="147"/>
  <c r="AE18" i="147"/>
  <c r="AF18" i="147"/>
  <c r="S18" i="147"/>
  <c r="W198" i="142" l="1"/>
  <c r="Y198" i="142"/>
  <c r="Z198" i="142"/>
  <c r="AA198" i="142"/>
  <c r="AB198" i="142"/>
  <c r="AC198" i="142"/>
  <c r="AD198" i="142"/>
  <c r="AE198" i="142"/>
  <c r="AF198" i="142"/>
  <c r="T198" i="142"/>
  <c r="AD174" i="142"/>
  <c r="AE174" i="142"/>
  <c r="AF174" i="142"/>
  <c r="AC174" i="142"/>
  <c r="W165" i="142"/>
  <c r="Y165" i="142"/>
  <c r="Z165" i="142"/>
  <c r="AA165" i="142"/>
  <c r="AB165" i="142"/>
  <c r="AC165" i="142"/>
  <c r="AD165" i="142"/>
  <c r="AE165" i="142"/>
  <c r="AF165" i="142"/>
  <c r="T165" i="142"/>
  <c r="T131" i="142"/>
  <c r="U131" i="142"/>
  <c r="V131" i="142"/>
  <c r="W131" i="142"/>
  <c r="X131" i="142"/>
  <c r="Y131" i="142"/>
  <c r="Z131" i="142"/>
  <c r="AA131" i="142"/>
  <c r="AB131" i="142"/>
  <c r="AC131" i="142"/>
  <c r="AD131" i="142"/>
  <c r="AE131" i="142"/>
  <c r="AF131" i="142"/>
  <c r="S131" i="142"/>
  <c r="T130" i="142"/>
  <c r="U130" i="142"/>
  <c r="V130" i="142"/>
  <c r="W130" i="142"/>
  <c r="X130" i="142"/>
  <c r="Y130" i="142"/>
  <c r="Z130" i="142"/>
  <c r="AA130" i="142"/>
  <c r="AB130" i="142"/>
  <c r="AC130" i="142"/>
  <c r="AD130" i="142"/>
  <c r="AE130" i="142"/>
  <c r="AF130" i="142"/>
  <c r="S130" i="142"/>
  <c r="T108" i="142"/>
  <c r="U108" i="142"/>
  <c r="V108" i="142"/>
  <c r="W108" i="142"/>
  <c r="X108" i="142"/>
  <c r="Y108" i="142"/>
  <c r="Z108" i="142"/>
  <c r="AB108" i="142"/>
  <c r="AC108" i="142"/>
  <c r="AD108" i="142"/>
  <c r="AE108" i="142"/>
  <c r="AF108" i="142"/>
  <c r="S108" i="142"/>
  <c r="T104" i="142"/>
  <c r="U104" i="142"/>
  <c r="V104" i="142"/>
  <c r="W104" i="142"/>
  <c r="X104" i="142"/>
  <c r="Y104" i="142"/>
  <c r="Z104" i="142"/>
  <c r="AB104" i="142"/>
  <c r="AC104" i="142"/>
  <c r="AD104" i="142"/>
  <c r="AE104" i="142"/>
  <c r="AF104" i="142"/>
  <c r="S104" i="142"/>
  <c r="U102" i="142"/>
  <c r="V102" i="142"/>
  <c r="W102" i="142"/>
  <c r="X102" i="142"/>
  <c r="Y102" i="142"/>
  <c r="Z102" i="142"/>
  <c r="AB102" i="142"/>
  <c r="AC102" i="142"/>
  <c r="AD102" i="142"/>
  <c r="AE102" i="142"/>
  <c r="AF102" i="142"/>
  <c r="S102" i="142"/>
  <c r="T97" i="142"/>
  <c r="U97" i="142"/>
  <c r="V97" i="142"/>
  <c r="W97" i="142"/>
  <c r="X97" i="142"/>
  <c r="Y97" i="142"/>
  <c r="Z97" i="142"/>
  <c r="AA97" i="142"/>
  <c r="AB97" i="142"/>
  <c r="AC97" i="142"/>
  <c r="AD97" i="142"/>
  <c r="AE97" i="142"/>
  <c r="AF97" i="142"/>
  <c r="S97" i="142"/>
  <c r="T96" i="142"/>
  <c r="U96" i="142"/>
  <c r="V96" i="142"/>
  <c r="W96" i="142"/>
  <c r="X96" i="142"/>
  <c r="Y96" i="142"/>
  <c r="Z96" i="142"/>
  <c r="AA96" i="142"/>
  <c r="AB96" i="142"/>
  <c r="AC96" i="142"/>
  <c r="AD96" i="142"/>
  <c r="AE96" i="142"/>
  <c r="AF96" i="142"/>
  <c r="S96" i="142"/>
  <c r="T213" i="142" l="1"/>
  <c r="U213" i="142"/>
  <c r="V213" i="142"/>
  <c r="W213" i="142"/>
  <c r="X213" i="142"/>
  <c r="Y213" i="142"/>
  <c r="Z213" i="142"/>
  <c r="AA213" i="142"/>
  <c r="AB213" i="142"/>
  <c r="AC213" i="142"/>
  <c r="AD213" i="142"/>
  <c r="AE213" i="142"/>
  <c r="AF213" i="142"/>
  <c r="S213" i="142"/>
  <c r="T211" i="142"/>
  <c r="U211" i="142"/>
  <c r="V211" i="142"/>
  <c r="W211" i="142"/>
  <c r="X211" i="142"/>
  <c r="Y211" i="142"/>
  <c r="Z211" i="142"/>
  <c r="AB211" i="142"/>
  <c r="AC211" i="142"/>
  <c r="AD211" i="142"/>
  <c r="AE211" i="142"/>
  <c r="AF211" i="142"/>
  <c r="S211" i="142"/>
  <c r="U201" i="142"/>
  <c r="V201" i="142"/>
  <c r="W201" i="142"/>
  <c r="Y201" i="142"/>
  <c r="Z201" i="142"/>
  <c r="AA201" i="142"/>
  <c r="AB201" i="142"/>
  <c r="AC201" i="142"/>
  <c r="AD201" i="142"/>
  <c r="AE201" i="142"/>
  <c r="AF201" i="142"/>
  <c r="T201" i="142"/>
  <c r="T191" i="142"/>
  <c r="U191" i="142"/>
  <c r="V191" i="142"/>
  <c r="W191" i="142"/>
  <c r="X191" i="142"/>
  <c r="Y191" i="142"/>
  <c r="Z191" i="142"/>
  <c r="AB191" i="142"/>
  <c r="AC191" i="142"/>
  <c r="AD191" i="142"/>
  <c r="AE191" i="142"/>
  <c r="AF191" i="142"/>
  <c r="S191" i="142"/>
  <c r="T189" i="142"/>
  <c r="U189" i="142"/>
  <c r="V189" i="142"/>
  <c r="W189" i="142"/>
  <c r="X189" i="142"/>
  <c r="Y189" i="142"/>
  <c r="Z189" i="142"/>
  <c r="AB189" i="142"/>
  <c r="AC189" i="142"/>
  <c r="AD189" i="142"/>
  <c r="AE189" i="142"/>
  <c r="AF189" i="142"/>
  <c r="S189" i="142"/>
  <c r="T180" i="142"/>
  <c r="U180" i="142"/>
  <c r="V180" i="142"/>
  <c r="W180" i="142"/>
  <c r="X180" i="142"/>
  <c r="Y180" i="142"/>
  <c r="Z180" i="142"/>
  <c r="AA180" i="142"/>
  <c r="AB180" i="142"/>
  <c r="AC180" i="142"/>
  <c r="AD180" i="142"/>
  <c r="AE180" i="142"/>
  <c r="AF180" i="142"/>
  <c r="S180" i="142"/>
  <c r="T178" i="142"/>
  <c r="U178" i="142"/>
  <c r="V178" i="142"/>
  <c r="W178" i="142"/>
  <c r="X178" i="142"/>
  <c r="Y178" i="142"/>
  <c r="Z178" i="142"/>
  <c r="AB178" i="142"/>
  <c r="AC178" i="142"/>
  <c r="AD178" i="142"/>
  <c r="AE178" i="142"/>
  <c r="AF178" i="142"/>
  <c r="S178" i="142"/>
  <c r="U168" i="142"/>
  <c r="V168" i="142"/>
  <c r="W168" i="142"/>
  <c r="Y168" i="142"/>
  <c r="Z168" i="142"/>
  <c r="AA168" i="142"/>
  <c r="AB168" i="142"/>
  <c r="AC168" i="142"/>
  <c r="AD168" i="142"/>
  <c r="AE168" i="142"/>
  <c r="AF168" i="142"/>
  <c r="T168" i="142"/>
  <c r="T158" i="142"/>
  <c r="U158" i="142"/>
  <c r="V158" i="142"/>
  <c r="W158" i="142"/>
  <c r="X158" i="142"/>
  <c r="Y158" i="142"/>
  <c r="Z158" i="142"/>
  <c r="AB158" i="142"/>
  <c r="AC158" i="142"/>
  <c r="AD158" i="142"/>
  <c r="AE158" i="142"/>
  <c r="AF158" i="142"/>
  <c r="S158" i="142"/>
  <c r="T156" i="142"/>
  <c r="U156" i="142"/>
  <c r="V156" i="142"/>
  <c r="W156" i="142"/>
  <c r="X156" i="142"/>
  <c r="Y156" i="142"/>
  <c r="Z156" i="142"/>
  <c r="AB156" i="142"/>
  <c r="AC156" i="142"/>
  <c r="AD156" i="142"/>
  <c r="AE156" i="142"/>
  <c r="AF156" i="142"/>
  <c r="S156" i="142"/>
  <c r="T146" i="142"/>
  <c r="U146" i="142"/>
  <c r="V146" i="142"/>
  <c r="W146" i="142"/>
  <c r="X146" i="142"/>
  <c r="Y146" i="142"/>
  <c r="Z146" i="142"/>
  <c r="AA146" i="142"/>
  <c r="AB146" i="142"/>
  <c r="AC146" i="142"/>
  <c r="AD146" i="142"/>
  <c r="AE146" i="142"/>
  <c r="AF146" i="142"/>
  <c r="S146" i="142"/>
  <c r="T144" i="142"/>
  <c r="U144" i="142"/>
  <c r="V144" i="142"/>
  <c r="W144" i="142"/>
  <c r="X144" i="142"/>
  <c r="Y144" i="142"/>
  <c r="Z144" i="142"/>
  <c r="AB144" i="142"/>
  <c r="AC144" i="142"/>
  <c r="AD144" i="142"/>
  <c r="AE144" i="142"/>
  <c r="AF144" i="142"/>
  <c r="S144" i="142"/>
  <c r="T142" i="142"/>
  <c r="U142" i="142"/>
  <c r="V142" i="142"/>
  <c r="W142" i="142"/>
  <c r="X142" i="142"/>
  <c r="Y142" i="142"/>
  <c r="Z142" i="142"/>
  <c r="AB142" i="142"/>
  <c r="AC142" i="142"/>
  <c r="AD142" i="142"/>
  <c r="AE142" i="142"/>
  <c r="AF142" i="142"/>
  <c r="S142" i="142"/>
  <c r="T138" i="142"/>
  <c r="U138" i="142"/>
  <c r="V138" i="142"/>
  <c r="W138" i="142"/>
  <c r="X138" i="142"/>
  <c r="Y138" i="142"/>
  <c r="Z138" i="142"/>
  <c r="AB138" i="142"/>
  <c r="AC138" i="142"/>
  <c r="AD138" i="142"/>
  <c r="AE138" i="142"/>
  <c r="AF138" i="142"/>
  <c r="S138" i="142"/>
  <c r="U136" i="142"/>
  <c r="V136" i="142"/>
  <c r="W136" i="142"/>
  <c r="X136" i="142"/>
  <c r="Y136" i="142"/>
  <c r="Z136" i="142"/>
  <c r="AB136" i="142"/>
  <c r="AC136" i="142"/>
  <c r="AD136" i="142"/>
  <c r="AE136" i="142"/>
  <c r="AF136" i="142"/>
  <c r="S136" i="142"/>
  <c r="T134" i="142"/>
  <c r="U134" i="142"/>
  <c r="V134" i="142"/>
  <c r="W134" i="142"/>
  <c r="X134" i="142"/>
  <c r="Y134" i="142"/>
  <c r="Z134" i="142"/>
  <c r="AA134" i="142"/>
  <c r="AB134" i="142"/>
  <c r="AC134" i="142"/>
  <c r="AD134" i="142"/>
  <c r="AE134" i="142"/>
  <c r="AF134" i="142"/>
  <c r="S134" i="142"/>
  <c r="T124" i="142"/>
  <c r="U124" i="142"/>
  <c r="V124" i="142"/>
  <c r="W124" i="142"/>
  <c r="X124" i="142"/>
  <c r="Y124" i="142"/>
  <c r="Z124" i="142"/>
  <c r="AB124" i="142"/>
  <c r="AC124" i="142"/>
  <c r="AD124" i="142"/>
  <c r="AE124" i="142"/>
  <c r="AF124" i="142"/>
  <c r="S124" i="142"/>
  <c r="T122" i="142"/>
  <c r="U122" i="142"/>
  <c r="V122" i="142"/>
  <c r="W122" i="142"/>
  <c r="X122" i="142"/>
  <c r="Y122" i="142"/>
  <c r="Z122" i="142"/>
  <c r="AB122" i="142"/>
  <c r="AC122" i="142"/>
  <c r="AD122" i="142"/>
  <c r="AE122" i="142"/>
  <c r="AF122" i="142"/>
  <c r="S122" i="142"/>
  <c r="T112" i="142"/>
  <c r="U112" i="142"/>
  <c r="V112" i="142"/>
  <c r="W112" i="142"/>
  <c r="X112" i="142"/>
  <c r="Y112" i="142"/>
  <c r="Z112" i="142"/>
  <c r="AA112" i="142"/>
  <c r="AB112" i="142"/>
  <c r="AC112" i="142"/>
  <c r="AD112" i="142"/>
  <c r="AE112" i="142"/>
  <c r="AF112" i="142"/>
  <c r="S112" i="142"/>
  <c r="T110" i="142"/>
  <c r="U110" i="142"/>
  <c r="V110" i="142"/>
  <c r="W110" i="142"/>
  <c r="X110" i="142"/>
  <c r="Y110" i="142"/>
  <c r="Z110" i="142"/>
  <c r="AB110" i="142"/>
  <c r="AC110" i="142"/>
  <c r="AD110" i="142"/>
  <c r="AE110" i="142"/>
  <c r="AF110" i="142"/>
  <c r="S110" i="142"/>
  <c r="T100" i="142"/>
  <c r="U100" i="142"/>
  <c r="V100" i="142"/>
  <c r="W100" i="142"/>
  <c r="X100" i="142"/>
  <c r="Y100" i="142"/>
  <c r="Z100" i="142"/>
  <c r="AA100" i="142"/>
  <c r="AB100" i="142"/>
  <c r="AC100" i="142"/>
  <c r="AD100" i="142"/>
  <c r="AE100" i="142"/>
  <c r="AF100" i="142"/>
  <c r="S100" i="142"/>
  <c r="T90" i="142"/>
  <c r="U90" i="142"/>
  <c r="V90" i="142"/>
  <c r="W90" i="142"/>
  <c r="X90" i="142"/>
  <c r="Y90" i="142"/>
  <c r="Z90" i="142"/>
  <c r="AB90" i="142"/>
  <c r="AC90" i="142"/>
  <c r="AD90" i="142"/>
  <c r="AE90" i="142"/>
  <c r="AF90" i="142"/>
  <c r="S90" i="142"/>
  <c r="T88" i="142"/>
  <c r="U88" i="142"/>
  <c r="V88" i="142"/>
  <c r="W88" i="142"/>
  <c r="X88" i="142"/>
  <c r="Y88" i="142"/>
  <c r="Z88" i="142"/>
  <c r="AB88" i="142"/>
  <c r="AC88" i="142"/>
  <c r="AD88" i="142"/>
  <c r="AE88" i="142"/>
  <c r="AF88" i="142"/>
  <c r="S88" i="142"/>
  <c r="T23" i="142"/>
  <c r="U23" i="142"/>
  <c r="V23" i="142"/>
  <c r="W23" i="142"/>
  <c r="Y23" i="142"/>
  <c r="Z23" i="142"/>
  <c r="AA23" i="142"/>
  <c r="AB23" i="142"/>
  <c r="AC23" i="142"/>
  <c r="AD23" i="142"/>
  <c r="AE23" i="142"/>
  <c r="AF23" i="142"/>
  <c r="S23" i="142"/>
  <c r="AC25" i="142"/>
  <c r="T63" i="142"/>
  <c r="U63" i="142"/>
  <c r="V63" i="142"/>
  <c r="W63" i="142"/>
  <c r="Y63" i="142"/>
  <c r="Z63" i="142"/>
  <c r="AA63" i="142"/>
  <c r="AB63" i="142"/>
  <c r="AC63" i="142"/>
  <c r="AD63" i="142"/>
  <c r="AE63" i="142"/>
  <c r="AF63" i="142"/>
  <c r="S63" i="142"/>
  <c r="T55" i="142"/>
  <c r="U55" i="142"/>
  <c r="V55" i="142"/>
  <c r="W55" i="142"/>
  <c r="Y55" i="142"/>
  <c r="Z55" i="142"/>
  <c r="AA55" i="142"/>
  <c r="AB55" i="142"/>
  <c r="AC55" i="142"/>
  <c r="AD55" i="142"/>
  <c r="AE55" i="142"/>
  <c r="AF55" i="142"/>
  <c r="S55" i="142"/>
  <c r="T77" i="142"/>
  <c r="U77" i="142"/>
  <c r="V77" i="142"/>
  <c r="W77" i="142"/>
  <c r="X77" i="142"/>
  <c r="Y77" i="142"/>
  <c r="Z77" i="142"/>
  <c r="AA77" i="142"/>
  <c r="AB77" i="142"/>
  <c r="AC77" i="142"/>
  <c r="AD77" i="142"/>
  <c r="AE77" i="142"/>
  <c r="AF77" i="142"/>
  <c r="S77" i="142"/>
  <c r="T75" i="142"/>
  <c r="U75" i="142"/>
  <c r="V75" i="142"/>
  <c r="W75" i="142"/>
  <c r="Y75" i="142"/>
  <c r="Z75" i="142"/>
  <c r="AA75" i="142"/>
  <c r="AB75" i="142"/>
  <c r="AC75" i="142"/>
  <c r="AD75" i="142"/>
  <c r="AE75" i="142"/>
  <c r="AF75" i="142"/>
  <c r="S75" i="142"/>
  <c r="U73" i="142"/>
  <c r="V73" i="142"/>
  <c r="W73" i="142"/>
  <c r="Y73" i="142"/>
  <c r="Z73" i="142"/>
  <c r="AA73" i="142"/>
  <c r="AB73" i="142"/>
  <c r="AC73" i="142"/>
  <c r="AD73" i="142"/>
  <c r="AE73" i="142"/>
  <c r="AF73" i="142"/>
  <c r="T73" i="142"/>
  <c r="AC69" i="142"/>
  <c r="AD69" i="142"/>
  <c r="AE69" i="142"/>
  <c r="AF69" i="142"/>
  <c r="AB69" i="142"/>
  <c r="T67" i="142"/>
  <c r="U67" i="142"/>
  <c r="V67" i="142"/>
  <c r="W67" i="142"/>
  <c r="Y67" i="142"/>
  <c r="Z67" i="142"/>
  <c r="AA67" i="142"/>
  <c r="AB67" i="142"/>
  <c r="AC67" i="142"/>
  <c r="AD67" i="142"/>
  <c r="AE67" i="142"/>
  <c r="AF67" i="142"/>
  <c r="S67" i="142"/>
  <c r="T65" i="142"/>
  <c r="U65" i="142"/>
  <c r="V65" i="142"/>
  <c r="W65" i="142"/>
  <c r="Y65" i="142"/>
  <c r="Z65" i="142"/>
  <c r="AA65" i="142"/>
  <c r="AB65" i="142"/>
  <c r="AC65" i="142"/>
  <c r="AD65" i="142"/>
  <c r="AE65" i="142"/>
  <c r="AF65" i="142"/>
  <c r="S65" i="142"/>
  <c r="T56" i="142"/>
  <c r="U56" i="142"/>
  <c r="V56" i="142"/>
  <c r="W56" i="142"/>
  <c r="Y56" i="142"/>
  <c r="Z56" i="142"/>
  <c r="AA56" i="142"/>
  <c r="AB56" i="142"/>
  <c r="AC56" i="142"/>
  <c r="AD56" i="142"/>
  <c r="AE56" i="142"/>
  <c r="AF56" i="142"/>
  <c r="S56" i="142"/>
  <c r="T49" i="142"/>
  <c r="U49" i="142"/>
  <c r="V49" i="142"/>
  <c r="W49" i="142"/>
  <c r="Y49" i="142"/>
  <c r="Z49" i="142"/>
  <c r="AA49" i="142"/>
  <c r="AB49" i="142"/>
  <c r="AC49" i="142"/>
  <c r="AD49" i="142"/>
  <c r="AE49" i="142"/>
  <c r="AF49" i="142"/>
  <c r="S49" i="142"/>
  <c r="T47" i="142"/>
  <c r="U47" i="142"/>
  <c r="V47" i="142"/>
  <c r="W47" i="142"/>
  <c r="Y47" i="142"/>
  <c r="Z47" i="142"/>
  <c r="AA47" i="142"/>
  <c r="AB47" i="142"/>
  <c r="AC47" i="142"/>
  <c r="AD47" i="142"/>
  <c r="AE47" i="142"/>
  <c r="AF47" i="142"/>
  <c r="S47" i="142"/>
  <c r="AF16" i="147"/>
  <c r="AE16" i="147"/>
  <c r="AD16" i="147"/>
  <c r="AC16" i="147"/>
  <c r="AB16" i="147"/>
  <c r="AA16" i="147"/>
  <c r="Z16" i="147"/>
  <c r="Y16" i="147"/>
  <c r="X16" i="147"/>
  <c r="W16" i="147"/>
  <c r="V16" i="147"/>
  <c r="U16" i="147"/>
  <c r="T16" i="147"/>
  <c r="S16" i="147"/>
  <c r="AF15" i="147"/>
  <c r="AE15" i="147"/>
  <c r="AD15" i="147"/>
  <c r="AC15" i="147"/>
  <c r="AB15" i="147"/>
  <c r="AA15" i="147"/>
  <c r="Z15" i="147"/>
  <c r="Y15" i="147"/>
  <c r="X15" i="147"/>
  <c r="W15" i="147"/>
  <c r="V15" i="147"/>
  <c r="U15" i="147"/>
  <c r="T15" i="147"/>
  <c r="S15" i="147"/>
  <c r="AF14" i="147"/>
  <c r="AE14" i="147"/>
  <c r="AD14" i="147"/>
  <c r="AC14" i="147"/>
  <c r="AB14" i="147"/>
  <c r="AA14" i="147"/>
  <c r="Z14" i="147"/>
  <c r="Y14" i="147"/>
  <c r="X14" i="147"/>
  <c r="W14" i="147"/>
  <c r="V14" i="147"/>
  <c r="U14" i="147"/>
  <c r="T14" i="147"/>
  <c r="S14" i="147"/>
  <c r="AF13" i="147"/>
  <c r="AE13" i="147"/>
  <c r="AD13" i="147"/>
  <c r="AC13" i="147"/>
  <c r="AB13" i="147"/>
  <c r="AA13" i="147"/>
  <c r="Z13" i="147"/>
  <c r="Y13" i="147"/>
  <c r="X13" i="147"/>
  <c r="W13" i="147"/>
  <c r="V13" i="147"/>
  <c r="U13" i="147"/>
  <c r="T13" i="147"/>
  <c r="S13" i="147"/>
  <c r="AF11" i="147"/>
  <c r="AE11" i="147"/>
  <c r="AD11" i="147"/>
  <c r="AC11" i="147"/>
  <c r="AB11" i="147"/>
  <c r="AA11" i="147"/>
  <c r="Z11" i="147"/>
  <c r="Y11" i="147"/>
  <c r="X11" i="147"/>
  <c r="W11" i="147"/>
  <c r="V11" i="147"/>
  <c r="U11" i="147"/>
  <c r="T11" i="147"/>
  <c r="S11" i="147"/>
  <c r="AF10" i="147"/>
  <c r="AE10" i="147"/>
  <c r="AD10" i="147"/>
  <c r="AC10" i="147"/>
  <c r="AB10" i="147"/>
  <c r="AA10" i="147"/>
  <c r="Z10" i="147"/>
  <c r="Y10" i="147"/>
  <c r="X10" i="147"/>
  <c r="W10" i="147"/>
  <c r="V10" i="147"/>
  <c r="U10" i="147"/>
  <c r="T10" i="147"/>
  <c r="S10" i="147"/>
  <c r="T9" i="147"/>
  <c r="U9" i="147"/>
  <c r="V9" i="147"/>
  <c r="W9" i="147"/>
  <c r="X9" i="147"/>
  <c r="Y9" i="147"/>
  <c r="Z9" i="147"/>
  <c r="AA9" i="147"/>
  <c r="AB9" i="147"/>
  <c r="AC9" i="147"/>
  <c r="AD9" i="147"/>
  <c r="AE9" i="147"/>
  <c r="AF9" i="147"/>
  <c r="S9" i="147"/>
  <c r="T8" i="147"/>
  <c r="U8" i="147"/>
  <c r="V8" i="147"/>
  <c r="W8" i="147"/>
  <c r="X8" i="147"/>
  <c r="Y8" i="147"/>
  <c r="Z8" i="147"/>
  <c r="AA8" i="147"/>
  <c r="AB8" i="147"/>
  <c r="AC8" i="147"/>
  <c r="AD8" i="147"/>
  <c r="AE8" i="147"/>
  <c r="L19" i="75" l="1"/>
  <c r="K19" i="75"/>
  <c r="J19" i="75"/>
  <c r="I19" i="75"/>
  <c r="H19" i="75"/>
  <c r="G19" i="75"/>
  <c r="F19" i="75"/>
  <c r="E19" i="75"/>
  <c r="D19" i="75"/>
  <c r="C19" i="75"/>
  <c r="D23" i="55" l="1"/>
  <c r="K42" i="146" l="1"/>
  <c r="J42" i="146"/>
  <c r="AF15" i="142"/>
  <c r="AF16" i="142"/>
  <c r="AF18" i="142"/>
  <c r="AF9" i="142" l="1"/>
  <c r="P18" i="147"/>
  <c r="AF7" i="142"/>
  <c r="T33" i="142" l="1"/>
  <c r="U33" i="142"/>
  <c r="V33" i="142"/>
  <c r="W33" i="142"/>
  <c r="Y33" i="142"/>
  <c r="Z33" i="142"/>
  <c r="AA33" i="142"/>
  <c r="AB33" i="142"/>
  <c r="AC33" i="142"/>
  <c r="AD33" i="142"/>
  <c r="AE33" i="142"/>
  <c r="AF33" i="142"/>
  <c r="S33" i="142"/>
  <c r="AC29" i="142"/>
  <c r="AD29" i="142"/>
  <c r="AE29" i="142"/>
  <c r="AF29" i="142"/>
  <c r="AB29" i="142"/>
  <c r="T27" i="142"/>
  <c r="U27" i="142"/>
  <c r="V27" i="142"/>
  <c r="W27" i="142"/>
  <c r="Y27" i="142"/>
  <c r="Z27" i="142"/>
  <c r="AA27" i="142"/>
  <c r="AB27" i="142"/>
  <c r="AC27" i="142"/>
  <c r="AD27" i="142"/>
  <c r="AE27" i="142"/>
  <c r="AF27" i="142"/>
  <c r="S27" i="142"/>
  <c r="AF25" i="142"/>
  <c r="AE25" i="142"/>
  <c r="AD25" i="142"/>
  <c r="AB25" i="142"/>
  <c r="AA25" i="142"/>
  <c r="Z25" i="142"/>
  <c r="Y25" i="142"/>
  <c r="W25" i="142"/>
  <c r="V25" i="142"/>
  <c r="U25" i="142"/>
  <c r="T25" i="142"/>
  <c r="S25" i="142"/>
  <c r="T13" i="142"/>
  <c r="U13" i="142"/>
  <c r="V13" i="142"/>
  <c r="W13" i="142"/>
  <c r="Y13" i="142"/>
  <c r="Z13" i="142"/>
  <c r="AA13" i="142"/>
  <c r="AB13" i="142"/>
  <c r="AC13" i="142"/>
  <c r="AD13" i="142"/>
  <c r="AE13" i="142"/>
  <c r="T9" i="142"/>
  <c r="U9" i="142"/>
  <c r="V9" i="142"/>
  <c r="W9" i="142"/>
  <c r="Y9" i="142"/>
  <c r="Z9" i="142"/>
  <c r="AA9" i="142"/>
  <c r="AB9" i="142"/>
  <c r="AC9" i="142"/>
  <c r="AD9" i="142"/>
  <c r="AE9" i="142"/>
  <c r="S9" i="142"/>
  <c r="Y7" i="142"/>
  <c r="Z7" i="142"/>
  <c r="AA7" i="142"/>
  <c r="AB7" i="142"/>
  <c r="AC7" i="142"/>
  <c r="AD7" i="142"/>
  <c r="AE7" i="142"/>
  <c r="T7" i="142"/>
  <c r="U7" i="142"/>
  <c r="V7" i="142"/>
  <c r="W7" i="142"/>
  <c r="S7" i="142"/>
  <c r="Y37" i="142"/>
  <c r="X37" i="142"/>
  <c r="AF37" i="142"/>
  <c r="AF35" i="142"/>
  <c r="AE77" i="143"/>
  <c r="AE79" i="143"/>
  <c r="S8" i="147"/>
  <c r="C37" i="99"/>
  <c r="L25" i="77" l="1"/>
  <c r="M25" i="77"/>
  <c r="N25" i="77"/>
  <c r="O25" i="77"/>
  <c r="B28" i="74"/>
  <c r="H28" i="74"/>
  <c r="J28" i="74"/>
  <c r="K28" i="74"/>
  <c r="L28" i="74"/>
  <c r="D28" i="74"/>
  <c r="H18" i="74"/>
  <c r="I18" i="74"/>
  <c r="J18" i="74"/>
  <c r="K18" i="74"/>
  <c r="L18" i="74"/>
  <c r="B26" i="75"/>
  <c r="L26" i="75"/>
  <c r="M26" i="75"/>
  <c r="N26" i="75"/>
  <c r="N19" i="75"/>
  <c r="B19" i="75"/>
  <c r="M19" i="75"/>
  <c r="P18" i="146" l="1"/>
  <c r="O18" i="146"/>
  <c r="W79" i="143" l="1"/>
  <c r="Y79" i="143"/>
  <c r="Z79" i="143"/>
  <c r="AB79" i="143"/>
  <c r="AC79" i="143"/>
  <c r="AD79" i="143"/>
  <c r="V79" i="143"/>
  <c r="T37" i="142" l="1"/>
  <c r="U37" i="142"/>
  <c r="V37" i="142"/>
  <c r="W37" i="142"/>
  <c r="Z37" i="142"/>
  <c r="AA37" i="142"/>
  <c r="AB37" i="142"/>
  <c r="AC37" i="142"/>
  <c r="AD37" i="142"/>
  <c r="AE37" i="142"/>
  <c r="S37" i="142"/>
  <c r="T35" i="142"/>
  <c r="U35" i="142"/>
  <c r="V35" i="142"/>
  <c r="W35" i="142"/>
  <c r="Y35" i="142"/>
  <c r="Z35" i="142"/>
  <c r="AB35" i="142"/>
  <c r="AC35" i="142"/>
  <c r="AD35" i="142"/>
  <c r="AE35" i="142"/>
  <c r="S35" i="142"/>
  <c r="AC19" i="142"/>
  <c r="AD19" i="142"/>
  <c r="AE19" i="142"/>
  <c r="AB19" i="142"/>
  <c r="T16" i="142"/>
  <c r="U16" i="142"/>
  <c r="V16" i="142"/>
  <c r="W16" i="142"/>
  <c r="Y16" i="142"/>
  <c r="Z16" i="142"/>
  <c r="AA16" i="142"/>
  <c r="AB16" i="142"/>
  <c r="AC16" i="142"/>
  <c r="AD16" i="142"/>
  <c r="AE16" i="142"/>
  <c r="S16" i="142"/>
  <c r="T15" i="142"/>
  <c r="U15" i="142"/>
  <c r="V15" i="142"/>
  <c r="W15" i="142"/>
  <c r="Y15" i="142"/>
  <c r="Z15" i="142"/>
  <c r="AA15" i="142"/>
  <c r="AB15" i="142"/>
  <c r="AC15" i="142"/>
  <c r="AD15" i="142"/>
  <c r="AE15" i="142"/>
  <c r="S15" i="142"/>
  <c r="M34" i="39" l="1"/>
  <c r="M22" i="39"/>
  <c r="M10" i="39"/>
  <c r="AD77" i="143" l="1"/>
  <c r="F24" i="143"/>
  <c r="W24" i="143" s="1"/>
  <c r="J108" i="142" l="1"/>
  <c r="AA108" i="142" s="1"/>
  <c r="K42" i="147" l="1"/>
  <c r="J42" i="147"/>
  <c r="N34" i="147"/>
  <c r="N44" i="147" s="1"/>
  <c r="M34" i="147"/>
  <c r="L34" i="147"/>
  <c r="K34" i="147"/>
  <c r="J34" i="147"/>
  <c r="I34" i="147"/>
  <c r="H34" i="147"/>
  <c r="G34" i="147"/>
  <c r="G44" i="147" s="1"/>
  <c r="F34" i="147"/>
  <c r="F44" i="147" s="1"/>
  <c r="E34" i="147"/>
  <c r="D34" i="147"/>
  <c r="C34" i="147"/>
  <c r="C44" i="147" s="1"/>
  <c r="B34" i="147"/>
  <c r="B44" i="147" s="1"/>
  <c r="K18" i="147"/>
  <c r="J18" i="147"/>
  <c r="N34" i="146"/>
  <c r="N44" i="146" s="1"/>
  <c r="M34" i="146"/>
  <c r="M44" i="146" s="1"/>
  <c r="L34" i="146"/>
  <c r="L44" i="146" s="1"/>
  <c r="K34" i="146"/>
  <c r="J34" i="146"/>
  <c r="I34" i="146"/>
  <c r="I44" i="146" s="1"/>
  <c r="H34" i="146"/>
  <c r="H44" i="146" s="1"/>
  <c r="G34" i="146"/>
  <c r="F34" i="146"/>
  <c r="F44" i="146" s="1"/>
  <c r="E34" i="146"/>
  <c r="E44" i="146" s="1"/>
  <c r="D34" i="146"/>
  <c r="D44" i="146" s="1"/>
  <c r="C34" i="146"/>
  <c r="C44" i="146" s="1"/>
  <c r="B34" i="146"/>
  <c r="B44" i="146" s="1"/>
  <c r="K18" i="146"/>
  <c r="J18" i="146"/>
  <c r="J44" i="146" l="1"/>
  <c r="K44" i="146"/>
  <c r="E44" i="147"/>
  <c r="M44" i="147"/>
  <c r="H44" i="147"/>
  <c r="I44" i="147"/>
  <c r="K44" i="147"/>
  <c r="J44" i="147"/>
  <c r="D44" i="147"/>
  <c r="L44" i="147"/>
  <c r="G18" i="74" l="1"/>
  <c r="F18" i="74"/>
  <c r="E18" i="74"/>
  <c r="D18" i="74"/>
  <c r="C18" i="74"/>
  <c r="J127" i="143" l="1"/>
  <c r="AA127" i="143" s="1"/>
  <c r="J123" i="143"/>
  <c r="AA123" i="143" s="1"/>
  <c r="J117" i="143"/>
  <c r="AA117" i="143" s="1"/>
  <c r="J115" i="143"/>
  <c r="AA115" i="143" s="1"/>
  <c r="J112" i="143"/>
  <c r="J110" i="143"/>
  <c r="AA110" i="143" s="1"/>
  <c r="J109" i="143"/>
  <c r="J108" i="143"/>
  <c r="AA108" i="143" s="1"/>
  <c r="J107" i="143"/>
  <c r="J105" i="143"/>
  <c r="AA105" i="143" s="1"/>
  <c r="J101" i="143"/>
  <c r="AA101" i="143" s="1"/>
  <c r="J99" i="143"/>
  <c r="AA99" i="143" s="1"/>
  <c r="J89" i="143"/>
  <c r="AA89" i="143" s="1"/>
  <c r="J85" i="143"/>
  <c r="AA85" i="143" s="1"/>
  <c r="J79" i="143"/>
  <c r="AA79" i="143" s="1"/>
  <c r="AC77" i="143"/>
  <c r="AB77" i="143"/>
  <c r="Z77" i="143"/>
  <c r="Y77" i="143"/>
  <c r="W77" i="143"/>
  <c r="V77" i="143"/>
  <c r="U77" i="143"/>
  <c r="T77" i="143"/>
  <c r="S77" i="143"/>
  <c r="J77" i="143"/>
  <c r="AA77" i="143" s="1"/>
  <c r="J63" i="143"/>
  <c r="AA63" i="143" s="1"/>
  <c r="J61" i="143"/>
  <c r="AA61" i="143" s="1"/>
  <c r="F51" i="143"/>
  <c r="W51" i="143" s="1"/>
  <c r="F47" i="143"/>
  <c r="F45" i="143"/>
  <c r="W45" i="143" s="1"/>
  <c r="F43" i="143"/>
  <c r="W43" i="143" s="1"/>
  <c r="F36" i="143"/>
  <c r="W36" i="143" s="1"/>
  <c r="F34" i="143"/>
  <c r="W34" i="143" s="1"/>
  <c r="F18" i="143"/>
  <c r="W18" i="143" s="1"/>
  <c r="F16" i="143"/>
  <c r="W16" i="143" s="1"/>
  <c r="F9" i="143"/>
  <c r="W9" i="143" s="1"/>
  <c r="F7" i="143"/>
  <c r="W7" i="143" s="1"/>
  <c r="J209" i="142"/>
  <c r="AA209" i="142" s="1"/>
  <c r="J205" i="142"/>
  <c r="J203" i="142"/>
  <c r="J191" i="142"/>
  <c r="AA191" i="142" s="1"/>
  <c r="J189" i="142"/>
  <c r="AA189" i="142" s="1"/>
  <c r="J176" i="142"/>
  <c r="J172" i="142"/>
  <c r="J170" i="142"/>
  <c r="J158" i="142"/>
  <c r="AA158" i="142" s="1"/>
  <c r="J156" i="142"/>
  <c r="AA156" i="142" s="1"/>
  <c r="J142" i="142"/>
  <c r="AA142" i="142" s="1"/>
  <c r="J138" i="142"/>
  <c r="AA138" i="142" s="1"/>
  <c r="J136" i="142"/>
  <c r="AA136" i="142" s="1"/>
  <c r="J134" i="142"/>
  <c r="J124" i="142"/>
  <c r="AA124" i="142" s="1"/>
  <c r="J122" i="142"/>
  <c r="AA122" i="142" s="1"/>
  <c r="J104" i="142"/>
  <c r="AA104" i="142" s="1"/>
  <c r="J102" i="142"/>
  <c r="AA102" i="142" s="1"/>
  <c r="J100" i="142"/>
  <c r="J90" i="142"/>
  <c r="AA90" i="142" s="1"/>
  <c r="J88" i="142"/>
  <c r="AA88" i="142" s="1"/>
  <c r="J75" i="142"/>
  <c r="J35" i="142"/>
  <c r="AA35" i="142" s="1"/>
  <c r="J23" i="142"/>
  <c r="J87" i="143" l="1"/>
  <c r="AA87" i="143" s="1"/>
  <c r="F49" i="143"/>
  <c r="W49" i="143" s="1"/>
  <c r="J125" i="143"/>
  <c r="AA125" i="143" s="1"/>
  <c r="J178" i="142"/>
  <c r="AA178" i="142" s="1"/>
  <c r="J110" i="142"/>
  <c r="AA110" i="142" s="1"/>
  <c r="J144" i="142"/>
  <c r="AA144" i="142" s="1"/>
  <c r="J211" i="142"/>
  <c r="AA211" i="142" s="1"/>
  <c r="D25" i="77" l="1"/>
  <c r="E25" i="77"/>
  <c r="F25" i="77"/>
  <c r="G25" i="77"/>
  <c r="H25" i="77"/>
  <c r="I25" i="77"/>
  <c r="K25" i="77"/>
  <c r="C25" i="77"/>
  <c r="B25" i="77"/>
  <c r="D26" i="75"/>
  <c r="P25" i="77" l="1"/>
  <c r="H33" i="39" l="1"/>
  <c r="H32" i="39"/>
  <c r="H31" i="39"/>
  <c r="H21" i="39"/>
  <c r="H20" i="39"/>
  <c r="H19" i="39"/>
  <c r="H7" i="39"/>
  <c r="H10" i="39" s="1"/>
  <c r="H34" i="39" l="1"/>
  <c r="H22" i="39"/>
</calcChain>
</file>

<file path=xl/connections.xml><?xml version="1.0" encoding="utf-8"?>
<connections xmlns="http://schemas.openxmlformats.org/spreadsheetml/2006/main">
  <connection id="1" name="Connection231" type="1" refreshedVersion="5" background="1" saveData="1">
    <dbPr connection="DSN=PesticideSQLlive;Description=PUSIS SQLServer Database;UID=1002652;Trusted_Connection=Yes;APP=2007 Microsoft Office system;WSID=ESS022713;DATABASE=PUSIS" command="EXEC Stats.spReasonTableForCrop  26, 'Winter Oil Seed Rape' ;"/>
  </connection>
</connections>
</file>

<file path=xl/sharedStrings.xml><?xml version="1.0" encoding="utf-8"?>
<sst xmlns="http://schemas.openxmlformats.org/spreadsheetml/2006/main" count="11261" uniqueCount="486">
  <si>
    <t>Seed</t>
  </si>
  <si>
    <t>Linseed</t>
  </si>
  <si>
    <t>All crops</t>
  </si>
  <si>
    <t>.</t>
  </si>
  <si>
    <t>Chlorothalonil</t>
  </si>
  <si>
    <t>Cyazofamid</t>
  </si>
  <si>
    <t>Cymoxanil</t>
  </si>
  <si>
    <t>Cymoxanil/mancozeb</t>
  </si>
  <si>
    <t>Cyprodinil</t>
  </si>
  <si>
    <t>Epoxiconazole</t>
  </si>
  <si>
    <t>Epoxiconazole/fenpropimorph</t>
  </si>
  <si>
    <t>Fenpropimorph</t>
  </si>
  <si>
    <t>Fenpropimorph/pyraclostrobin</t>
  </si>
  <si>
    <t>Fluazinam</t>
  </si>
  <si>
    <t>Fluoxastrobin/prothioconazole</t>
  </si>
  <si>
    <t>Mancozeb</t>
  </si>
  <si>
    <t>Mandipropamid</t>
  </si>
  <si>
    <t>Metconazole</t>
  </si>
  <si>
    <t>Propamocarb hydrochloride</t>
  </si>
  <si>
    <t>Proquinazid</t>
  </si>
  <si>
    <t>Prothioconazole</t>
  </si>
  <si>
    <t>Prothioconazole/tebuconazole</t>
  </si>
  <si>
    <t>Prothioconazole/trifloxystrobin</t>
  </si>
  <si>
    <t>Pyraclostrobin</t>
  </si>
  <si>
    <t>Tebuconazole</t>
  </si>
  <si>
    <t>Trifloxystrobin</t>
  </si>
  <si>
    <t>Carfentrazone-ethyl</t>
  </si>
  <si>
    <t>Chlorotoluron</t>
  </si>
  <si>
    <t>Clopyralid/picloram</t>
  </si>
  <si>
    <t>Diflufenican</t>
  </si>
  <si>
    <t>Diflufenican/flufenacet</t>
  </si>
  <si>
    <t>Diquat</t>
  </si>
  <si>
    <t>Florasulam/fluroxypyr</t>
  </si>
  <si>
    <t>Flufenacet/pendimethalin</t>
  </si>
  <si>
    <t>Fluroxypyr</t>
  </si>
  <si>
    <t>Glyphosate</t>
  </si>
  <si>
    <t>Iodosulfron-methyl-sodium</t>
  </si>
  <si>
    <t>Linuron</t>
  </si>
  <si>
    <t>MCPA</t>
  </si>
  <si>
    <t>Mecoprop-P</t>
  </si>
  <si>
    <t>Metribuzin</t>
  </si>
  <si>
    <t>Metsulfuron-methyl</t>
  </si>
  <si>
    <t>Pendimethalin</t>
  </si>
  <si>
    <t>Pendimethalin/picolinafen</t>
  </si>
  <si>
    <t>Propaquizafop</t>
  </si>
  <si>
    <t>Propyzamide</t>
  </si>
  <si>
    <t>Prosulfocarb</t>
  </si>
  <si>
    <t>Rimsulfuron</t>
  </si>
  <si>
    <t>Chlorpyrifos</t>
  </si>
  <si>
    <t>Cypermethrin</t>
  </si>
  <si>
    <t>Deltamethrin</t>
  </si>
  <si>
    <t>Esfenvalerate</t>
  </si>
  <si>
    <t>Flonicamid</t>
  </si>
  <si>
    <t>Lambda-cyhalothrin</t>
  </si>
  <si>
    <t>2-chloroethylphosphonic acid</t>
  </si>
  <si>
    <t>Trinexapac-ethyl</t>
  </si>
  <si>
    <t>Carboxin/thiram</t>
  </si>
  <si>
    <t>Clothianidin/prothioconazole</t>
  </si>
  <si>
    <t>Fludioxonil</t>
  </si>
  <si>
    <t>Flutolanil</t>
  </si>
  <si>
    <t>Imazalil</t>
  </si>
  <si>
    <t>Prochloraz/triticonazole</t>
  </si>
  <si>
    <t>Silthiofam</t>
  </si>
  <si>
    <t>Hemp</t>
  </si>
  <si>
    <t>Fungicides</t>
  </si>
  <si>
    <t>Herbicides</t>
  </si>
  <si>
    <t>Insecticides</t>
  </si>
  <si>
    <t>Molluscicides</t>
  </si>
  <si>
    <t>Growth Regulators</t>
  </si>
  <si>
    <t>Seed treatments</t>
  </si>
  <si>
    <t>Undersown barley</t>
  </si>
  <si>
    <t>Winter barley</t>
  </si>
  <si>
    <t>Spring wheat</t>
  </si>
  <si>
    <t>Winter wheat</t>
  </si>
  <si>
    <t>Spring oats</t>
  </si>
  <si>
    <t>Winter oats</t>
  </si>
  <si>
    <t>Peas &amp; beans</t>
  </si>
  <si>
    <t>Triticale</t>
  </si>
  <si>
    <t>Seed potatoes</t>
  </si>
  <si>
    <t>Total</t>
  </si>
  <si>
    <t>All pesticides</t>
  </si>
  <si>
    <t>(ha)</t>
  </si>
  <si>
    <t>Metsulfuron-methyl/tribenuron-methyl</t>
  </si>
  <si>
    <t>Thifensulfuron-methyl/tribenuron-methyl</t>
  </si>
  <si>
    <t>Chlorothalonil/cyproconazole/propiconazole</t>
  </si>
  <si>
    <t>Azoxystrobin</t>
  </si>
  <si>
    <t>Epoxiconazole/fenpropimorph/kresoxim-methyl</t>
  </si>
  <si>
    <t>Epoxiconazole/fenpropimorph/metrafenone</t>
  </si>
  <si>
    <t>Chlormequat</t>
  </si>
  <si>
    <t>Amidosulfuron/iodosulfron-methyl-sodium</t>
  </si>
  <si>
    <t>Size group (hectares)</t>
  </si>
  <si>
    <t xml:space="preserve"> </t>
  </si>
  <si>
    <t>10 &lt; 20</t>
  </si>
  <si>
    <t>County</t>
  </si>
  <si>
    <t>Holdings sampled</t>
  </si>
  <si>
    <t>Antrim</t>
  </si>
  <si>
    <t>Armagh</t>
  </si>
  <si>
    <t>Down</t>
  </si>
  <si>
    <t>Londonderry</t>
  </si>
  <si>
    <t>Tyrone</t>
  </si>
  <si>
    <t>Northern Ireland</t>
  </si>
  <si>
    <t>Crop</t>
  </si>
  <si>
    <t>Number of crops surveyed</t>
  </si>
  <si>
    <t>Maincrop potatoes</t>
  </si>
  <si>
    <t>Pesticide type</t>
  </si>
  <si>
    <t>Other</t>
  </si>
  <si>
    <t>Herbicides &amp; desiccants</t>
  </si>
  <si>
    <t>Sp ha</t>
  </si>
  <si>
    <t>Spring barley</t>
  </si>
  <si>
    <t>All fungicides</t>
  </si>
  <si>
    <t>All herbicides &amp; desiccants</t>
  </si>
  <si>
    <t>All insecticides</t>
  </si>
  <si>
    <t>All molluscicides</t>
  </si>
  <si>
    <t>All growth regulators</t>
  </si>
  <si>
    <t>Treated area (sp ha)</t>
  </si>
  <si>
    <t>Quantity (kg)</t>
  </si>
  <si>
    <t>Pinoxaden</t>
  </si>
  <si>
    <t>Aphids</t>
  </si>
  <si>
    <t>Growth regulators</t>
  </si>
  <si>
    <t>Fenamidone/propamocarb hydrochloride</t>
  </si>
  <si>
    <t>Fluopicolide/propamocarb hydrochloride</t>
  </si>
  <si>
    <t>Survey Year</t>
  </si>
  <si>
    <t>Differences between:</t>
  </si>
  <si>
    <t>Cereals</t>
  </si>
  <si>
    <t>Undersown wheat</t>
  </si>
  <si>
    <t>Undersown oats</t>
  </si>
  <si>
    <t>All cereals</t>
  </si>
  <si>
    <t>Spring oilseed rape</t>
  </si>
  <si>
    <t>Winter oilseed rape</t>
  </si>
  <si>
    <t>All oilseed rape *</t>
  </si>
  <si>
    <t>Maize</t>
  </si>
  <si>
    <t>Lupins</t>
  </si>
  <si>
    <t>Set-aside</t>
  </si>
  <si>
    <t>Potatoes</t>
  </si>
  <si>
    <t>Early potatoes</t>
  </si>
  <si>
    <t>All potatoes</t>
  </si>
  <si>
    <t>* both winter &amp; spring oilseed rape</t>
  </si>
  <si>
    <t>**excluding potatoes</t>
  </si>
  <si>
    <t xml:space="preserve">    Carbamates</t>
  </si>
  <si>
    <t xml:space="preserve">    Organochlorines</t>
  </si>
  <si>
    <t xml:space="preserve">    Organophosphates</t>
  </si>
  <si>
    <t xml:space="preserve">    Pyrethroids</t>
  </si>
  <si>
    <t xml:space="preserve">    Azomethine</t>
  </si>
  <si>
    <t xml:space="preserve">    Neonicotinoid</t>
  </si>
  <si>
    <t xml:space="preserve">    Feeding blocker</t>
  </si>
  <si>
    <t xml:space="preserve">    Mixed Formulations</t>
  </si>
  <si>
    <t xml:space="preserve">    Unknown insecticides</t>
  </si>
  <si>
    <t>Mixed formulations</t>
  </si>
  <si>
    <t>Area grown (ha)</t>
  </si>
  <si>
    <t>0.38*</t>
  </si>
  <si>
    <t>*  Seed treatments on potatoes not recorded</t>
  </si>
  <si>
    <t>&lt;0.001</t>
  </si>
  <si>
    <t>&lt;0.0001</t>
  </si>
  <si>
    <t>*</t>
  </si>
  <si>
    <t>&lt;0.01</t>
  </si>
  <si>
    <t>*  Seed treatments not recorded</t>
  </si>
  <si>
    <t>Location of holding</t>
  </si>
  <si>
    <t>Ware</t>
  </si>
  <si>
    <t>Type of storage building</t>
  </si>
  <si>
    <t>All barn stores</t>
  </si>
  <si>
    <t>Quantity stored (t)</t>
  </si>
  <si>
    <t>Quantity treated (tt)</t>
  </si>
  <si>
    <t>Quantity of pesticides (kg)</t>
  </si>
  <si>
    <t>Quantity untreated (t)</t>
  </si>
  <si>
    <t>Holdings in size group</t>
  </si>
  <si>
    <t>20 &lt; 50</t>
  </si>
  <si>
    <t>50 &lt; 100</t>
  </si>
  <si>
    <t>&lt; 5</t>
  </si>
  <si>
    <t>5&lt; 10</t>
  </si>
  <si>
    <t>100+</t>
  </si>
  <si>
    <t>Benthiavalicarb-isopropyl/mancozeb</t>
  </si>
  <si>
    <t>Cyprodinil/isopyrazam</t>
  </si>
  <si>
    <t>Dimethomorph/mancozeb</t>
  </si>
  <si>
    <t>Epoxiconazole/metconazole</t>
  </si>
  <si>
    <t>Tribenuron-methyl</t>
  </si>
  <si>
    <t>Synthetic latex</t>
  </si>
  <si>
    <t>Fluopicolide</t>
  </si>
  <si>
    <t>Flufenacet</t>
  </si>
  <si>
    <t>Fluoxastrobin</t>
  </si>
  <si>
    <t>Fenamidone</t>
  </si>
  <si>
    <t>Cyproconazole</t>
  </si>
  <si>
    <t>Dimethomorph</t>
  </si>
  <si>
    <t>Isopyrazam</t>
  </si>
  <si>
    <t>Boscalid</t>
  </si>
  <si>
    <t>2,4-DB</t>
  </si>
  <si>
    <t>Fluoxastrobin/prothioconazole/trifloxystrobin</t>
  </si>
  <si>
    <t>Diflufenican/iodosulfron-methyl-sodium/mesosulfuron-methyl</t>
  </si>
  <si>
    <t>Camelina</t>
  </si>
  <si>
    <t>Chlorothalonil/cyproconazole</t>
  </si>
  <si>
    <t>Fluxapyroxad</t>
  </si>
  <si>
    <t>Dimethoate</t>
  </si>
  <si>
    <t>Pencycuron</t>
  </si>
  <si>
    <t>Mesosulfuron-methyl</t>
  </si>
  <si>
    <t>Bixafen</t>
  </si>
  <si>
    <t>Florasulam</t>
  </si>
  <si>
    <t>Ametoctradin</t>
  </si>
  <si>
    <t>Chickweed</t>
  </si>
  <si>
    <t>Headlands</t>
  </si>
  <si>
    <t>Slugs</t>
  </si>
  <si>
    <t>Blight</t>
  </si>
  <si>
    <t>Scutch</t>
  </si>
  <si>
    <t>Penthiopyrad</t>
  </si>
  <si>
    <t>Bentazone</t>
  </si>
  <si>
    <t>Thiram</t>
  </si>
  <si>
    <t>Wild oats</t>
  </si>
  <si>
    <t>All herbicides</t>
  </si>
  <si>
    <t>Maincrop &amp; seed potatoes</t>
  </si>
  <si>
    <t>Rye</t>
  </si>
  <si>
    <t>Winter Wheat</t>
  </si>
  <si>
    <t>All active ingredients</t>
  </si>
  <si>
    <t>Herbicides &amp; dessicants</t>
  </si>
  <si>
    <t>(%)</t>
  </si>
  <si>
    <t xml:space="preserve">Crop type   </t>
  </si>
  <si>
    <t>Ametoctradin/dimethomorph</t>
  </si>
  <si>
    <t>Bixafen/fluoxastrobin/prothioconazole</t>
  </si>
  <si>
    <t>Bixafen/prothioconazole</t>
  </si>
  <si>
    <t>Bixafen/prothioconazole/spiroxamine</t>
  </si>
  <si>
    <t>Chlorothalonil/penthiopyrad</t>
  </si>
  <si>
    <t>Chlorothalonil/proquinazid</t>
  </si>
  <si>
    <t>Cymoxanil/zoxamide</t>
  </si>
  <si>
    <t>Epoxiconazole/fenpropimorph/pyraclostrobin</t>
  </si>
  <si>
    <t>Epoxiconazole/fluxapyroxad</t>
  </si>
  <si>
    <t>Epoxiconazole/fluxapyroxad/pyraclostrobin</t>
  </si>
  <si>
    <t>Epoxiconazole/isopyrazam</t>
  </si>
  <si>
    <t>Fluxapyroxad/metconazole</t>
  </si>
  <si>
    <t>Prothioconazole/spiroxamine</t>
  </si>
  <si>
    <t>Quinoxyfen</t>
  </si>
  <si>
    <t>Unknown fungicide</t>
  </si>
  <si>
    <t>Cymoxanil/propamocarb hydrochloride</t>
  </si>
  <si>
    <t>Aminopyralid/propyzamide</t>
  </si>
  <si>
    <t>Chlorotoluron/diflufenican/pendimethalin</t>
  </si>
  <si>
    <t>Clopyralid/florasulam/fluroxypyr</t>
  </si>
  <si>
    <t>Diflufenican/flufenacet/flurtamone</t>
  </si>
  <si>
    <t>Diflufenican/metsulfuron-methyl</t>
  </si>
  <si>
    <t>Dimethenamid-P/metazachlor/quinmerac</t>
  </si>
  <si>
    <t>Ethametsulfuron-methyl</t>
  </si>
  <si>
    <t>Florasulam/pyroxsulam</t>
  </si>
  <si>
    <t>Flufenacet/metribuzin</t>
  </si>
  <si>
    <t>Imazamox/pendimethalin</t>
  </si>
  <si>
    <t>Iodosulfron-methyl-sodium/mesosulfuron-methyl</t>
  </si>
  <si>
    <t>Metazachlor/quinmerac</t>
  </si>
  <si>
    <t>Metsulfuron-methyl/thifensulfuron-methyl</t>
  </si>
  <si>
    <t>Thiacloprid</t>
  </si>
  <si>
    <t>Metaldehyde</t>
  </si>
  <si>
    <t>Ferric phosphate</t>
  </si>
  <si>
    <t>Pesticide group &amp; active substance</t>
  </si>
  <si>
    <t>Chlormequat/imazaquin</t>
  </si>
  <si>
    <t>Mepiquat chloride/metconazole</t>
  </si>
  <si>
    <t>Mepiquat chloride/prohexadione-calcium</t>
  </si>
  <si>
    <t>Other active substances</t>
  </si>
  <si>
    <t>All other active substances</t>
  </si>
  <si>
    <t>Fluopyram/prothioconazole/tebuconazole</t>
  </si>
  <si>
    <t>Fluquinconazole</t>
  </si>
  <si>
    <t>All seed treatments</t>
  </si>
  <si>
    <t>Unknown seed treatment</t>
  </si>
  <si>
    <r>
      <rPr>
        <b/>
        <sz val="11"/>
        <color rgb="FF008290"/>
        <rFont val="Calibri"/>
        <family val="2"/>
        <scheme val="minor"/>
      </rPr>
      <t xml:space="preserve">Table 10:     </t>
    </r>
    <r>
      <rPr>
        <b/>
        <sz val="11"/>
        <color theme="1"/>
        <rFont val="Calibri"/>
        <family val="2"/>
        <scheme val="minor"/>
      </rPr>
      <t xml:space="preserve">The fifty active substances most extensively used on arable crops in Northern Ireland, </t>
    </r>
  </si>
  <si>
    <t>Active substance</t>
  </si>
  <si>
    <t>Dicamba</t>
  </si>
  <si>
    <t>Propiconazole</t>
  </si>
  <si>
    <r>
      <rPr>
        <b/>
        <sz val="11"/>
        <color rgb="FF008290"/>
        <rFont val="Calibri"/>
        <family val="2"/>
        <scheme val="minor"/>
      </rPr>
      <t xml:space="preserve">Table 11:     </t>
    </r>
    <r>
      <rPr>
        <b/>
        <sz val="11"/>
        <color theme="1"/>
        <rFont val="Calibri"/>
        <family val="2"/>
        <scheme val="minor"/>
      </rPr>
      <t xml:space="preserve">The fifty active substances most extensively used on arable crops in Northern Ireland, </t>
    </r>
  </si>
  <si>
    <t>Clothianidin</t>
  </si>
  <si>
    <t>Pesticide group and active substance</t>
  </si>
  <si>
    <t>Quantity applied (kg)</t>
  </si>
  <si>
    <t>Survey : ARA/2016 Downloaded from PUSIS on 25/07/2017 15:05:13</t>
  </si>
  <si>
    <t>Table  17 Spring Barley: reason for use, total treated area (sp ha), actual treated area (ha) and quantity (kg) of formulation applied.</t>
  </si>
  <si>
    <t>End rigs</t>
  </si>
  <si>
    <t>Grass</t>
  </si>
  <si>
    <t>Pre-emergence weed control</t>
  </si>
  <si>
    <t>Survey : ARA/2016 Downloaded from PUSIS on 26/07/2017 14:53:07</t>
  </si>
  <si>
    <t>General Insect Control</t>
  </si>
  <si>
    <t>Survey : ARA/2016 Downloaded from PUSIS on 26/07/2017 15:44:09</t>
  </si>
  <si>
    <t>Seed Treatment</t>
  </si>
  <si>
    <t>General weed control</t>
  </si>
  <si>
    <t>Broadleaved weeds</t>
  </si>
  <si>
    <t>Groundsel</t>
  </si>
  <si>
    <t>Sealer</t>
  </si>
  <si>
    <t>General insect control</t>
  </si>
  <si>
    <t>Cereal aphids</t>
  </si>
  <si>
    <t>Disease prevention</t>
  </si>
  <si>
    <t>General fungal control</t>
  </si>
  <si>
    <t>Ground preparation</t>
  </si>
  <si>
    <t>Stubble treatment</t>
  </si>
  <si>
    <t>Ear wash</t>
  </si>
  <si>
    <t>General disease control</t>
  </si>
  <si>
    <t>Harvest aid</t>
  </si>
  <si>
    <t>Table  14 Beans (Arable): reason for use, total treated area (sp ha), actual treated area (ha) and quantity (kg) of formulation applied.</t>
  </si>
  <si>
    <t>Reasons for treatment</t>
  </si>
  <si>
    <t>Survey : ARA/2016 Downloaded from PUSIS on 02/08/2017 14:57:17</t>
  </si>
  <si>
    <t>Survey : ARA/2016 Downloaded from PUSIS on 03/08/2017 09:54:45</t>
  </si>
  <si>
    <t>Table  16 Seed Potatoes: reason for use, total treated area (sp ha), actual treated area (ha) and quantity (kg) of formulation applied.</t>
  </si>
  <si>
    <t>Survey year</t>
  </si>
  <si>
    <t>Other arable crops</t>
  </si>
  <si>
    <t>All other arable crops</t>
  </si>
  <si>
    <t>Percentage of crops surveyed</t>
  </si>
  <si>
    <t>Total grown area (ha)</t>
  </si>
  <si>
    <t>Surveyed area           (ha)</t>
  </si>
  <si>
    <t>sp apps</t>
  </si>
  <si>
    <t>295***</t>
  </si>
  <si>
    <t>***excluding peas</t>
  </si>
  <si>
    <t>*Only beans recorded in 2016</t>
  </si>
  <si>
    <r>
      <rPr>
        <b/>
        <sz val="11"/>
        <color rgb="FF008290"/>
        <rFont val="Calibri"/>
        <family val="2"/>
        <scheme val="minor"/>
      </rPr>
      <t xml:space="preserve">Table 2:     </t>
    </r>
    <r>
      <rPr>
        <b/>
        <sz val="11"/>
        <color indexed="8"/>
        <rFont val="Calibri"/>
        <family val="2"/>
        <scheme val="minor"/>
      </rPr>
      <t xml:space="preserve"> Total grown area (ha), total surveyed area (ha), number of crops surveyed and percentage of crops surveyed in Northern Ireland, 2018 .</t>
    </r>
  </si>
  <si>
    <r>
      <rPr>
        <b/>
        <sz val="11"/>
        <color rgb="FF008290"/>
        <rFont val="Calibri"/>
        <family val="2"/>
        <scheme val="minor"/>
      </rPr>
      <t xml:space="preserve">Table 3:     </t>
    </r>
    <r>
      <rPr>
        <b/>
        <sz val="11"/>
        <color indexed="8"/>
        <rFont val="Calibri"/>
        <family val="2"/>
        <scheme val="minor"/>
      </rPr>
      <t>Estimated area (hectares) of arable crops grown regionally in Northern Ireland, 2018 .</t>
    </r>
  </si>
  <si>
    <r>
      <rPr>
        <b/>
        <sz val="11"/>
        <color rgb="FF008290"/>
        <rFont val="Calibri"/>
        <family val="2"/>
        <scheme val="minor"/>
      </rPr>
      <t xml:space="preserve">Table 4a:     </t>
    </r>
    <r>
      <rPr>
        <b/>
        <sz val="11"/>
        <rFont val="Calibri"/>
        <family val="2"/>
        <scheme val="minor"/>
      </rPr>
      <t>Estimated area (spray h</t>
    </r>
    <r>
      <rPr>
        <b/>
        <sz val="11"/>
        <color indexed="8"/>
        <rFont val="Calibri"/>
        <family val="2"/>
        <scheme val="minor"/>
      </rPr>
      <t>ectares) of arable crops treated regionally with each pesticide type in Northern Ireland, 2018 .</t>
    </r>
  </si>
  <si>
    <r>
      <rPr>
        <b/>
        <sz val="11"/>
        <color rgb="FF008290"/>
        <rFont val="Calibri"/>
        <family val="2"/>
        <scheme val="minor"/>
      </rPr>
      <t xml:space="preserve">Table 5: </t>
    </r>
    <r>
      <rPr>
        <b/>
        <sz val="11"/>
        <color indexed="8"/>
        <rFont val="Calibri"/>
        <family val="2"/>
        <scheme val="minor"/>
      </rPr>
      <t xml:space="preserve">    The total treated area (spray hectares) and the basic treated area (hectares) of arable crops treated with each pesticide type in Northern Ireland, 2018.</t>
    </r>
  </si>
  <si>
    <t>Peas and beans</t>
  </si>
  <si>
    <t>&lt;1</t>
  </si>
  <si>
    <r>
      <rPr>
        <b/>
        <sz val="11"/>
        <color rgb="FF008290"/>
        <rFont val="Calibri"/>
        <family val="2"/>
        <scheme val="minor"/>
      </rPr>
      <t xml:space="preserve">Table 6:     </t>
    </r>
    <r>
      <rPr>
        <b/>
        <sz val="11"/>
        <color indexed="8"/>
        <rFont val="Calibri"/>
        <family val="2"/>
        <scheme val="minor"/>
      </rPr>
      <t>Total quantities (kilograms) of each pesticide type used on arable crops in Northern Ireland, 2018.</t>
    </r>
  </si>
  <si>
    <r>
      <rPr>
        <b/>
        <sz val="11"/>
        <color rgb="FF008290"/>
        <rFont val="Calibri"/>
        <family val="2"/>
        <scheme val="minor"/>
      </rPr>
      <t xml:space="preserve">Table 8 contd:     </t>
    </r>
    <r>
      <rPr>
        <b/>
        <sz val="11"/>
        <rFont val="Calibri"/>
        <family val="2"/>
        <scheme val="minor"/>
      </rPr>
      <t>Estimated area (spray hectares) of arable crops treated with pesticide formulations</t>
    </r>
    <r>
      <rPr>
        <b/>
        <sz val="11"/>
        <color indexed="8"/>
        <rFont val="Calibri"/>
        <family val="2"/>
        <scheme val="minor"/>
      </rPr>
      <t xml:space="preserve"> in Northern Ireland, 2018.</t>
    </r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</si>
  <si>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(spray hectares) of arable crops treated with pesticide formulations</t>
    </r>
    <r>
      <rPr>
        <b/>
        <sz val="11"/>
        <color indexed="8"/>
        <rFont val="Calibri"/>
        <family val="2"/>
        <scheme val="minor"/>
      </rPr>
      <t xml:space="preserve"> in Northern Ireland, 2018.</t>
    </r>
  </si>
  <si>
    <t>Azoxystrobin/chlorothalonil</t>
  </si>
  <si>
    <t>Azoxystrobin/fluazinam</t>
  </si>
  <si>
    <t>Benzovindiflupyr</t>
  </si>
  <si>
    <t>Benzovindiflupyr/prothioconazole</t>
  </si>
  <si>
    <t>Bixafen/fluopyram/prothioconazole</t>
  </si>
  <si>
    <t>Boscalid/pyraclostrobin</t>
  </si>
  <si>
    <t>Chlorothalonil/fluxapyroxad</t>
  </si>
  <si>
    <t>Epoxiconazole/pyraclostrobin</t>
  </si>
  <si>
    <t>Fluopyram/prothioconazole</t>
  </si>
  <si>
    <t>Fluxapyroxad/pyraclostrobin</t>
  </si>
  <si>
    <t>Oxathiapiprolin</t>
  </si>
  <si>
    <t>Prochloraz/proquinazid/tebuconazole</t>
  </si>
  <si>
    <t>Bromoxynil</t>
  </si>
  <si>
    <t>Clethodim</t>
  </si>
  <si>
    <t>Clopyralid</t>
  </si>
  <si>
    <t>Cymoxanil/fluazinam</t>
  </si>
  <si>
    <t>Dicamba/MCPA/mecoprop-p</t>
  </si>
  <si>
    <t>Dicamba/mecoprop-p</t>
  </si>
  <si>
    <t>Diflufenican/flupyrsulfuron-methyl</t>
  </si>
  <si>
    <t>Diflufenican/prosulfocarb</t>
  </si>
  <si>
    <t>Fenoxaprop-P-ethyl</t>
  </si>
  <si>
    <t>Florasulam/halauxifen-methyl</t>
  </si>
  <si>
    <t>Flupyrsulfron-methyl</t>
  </si>
  <si>
    <t>Fluroxypyr/halauxifen-methyl</t>
  </si>
  <si>
    <t>Fluroxypyr/metsulfuron-methyl/thifensulfuron-methyl</t>
  </si>
  <si>
    <t>Mesosulfuron-methyl/propoxycarbazone-sodium</t>
  </si>
  <si>
    <t>Tri-allate</t>
  </si>
  <si>
    <t>Unknown herbicide</t>
  </si>
  <si>
    <t>Prohexadione-calcium/trinexapac-ethyl</t>
  </si>
  <si>
    <t>Magnesium sulphate</t>
  </si>
  <si>
    <t>Manganese</t>
  </si>
  <si>
    <t>Nitrogen/phosphate/potassium</t>
  </si>
  <si>
    <t>Nitrogen/phosphate/potassium oxide</t>
  </si>
  <si>
    <r>
      <rPr>
        <b/>
        <sz val="11"/>
        <color rgb="FF008290"/>
        <rFont val="Calibri"/>
        <family val="2"/>
        <scheme val="minor"/>
      </rPr>
      <t xml:space="preserve">Table 9:     </t>
    </r>
    <r>
      <rPr>
        <b/>
        <sz val="11"/>
        <rFont val="Calibri"/>
        <family val="2"/>
        <scheme val="minor"/>
      </rPr>
      <t xml:space="preserve">Estimated quantities (kilograms) of pesticide formulations used on arable crops </t>
    </r>
    <r>
      <rPr>
        <b/>
        <sz val="11"/>
        <color indexed="8"/>
        <rFont val="Calibri"/>
        <family val="2"/>
        <scheme val="minor"/>
      </rPr>
      <t>in Northern Ireland, 2018.</t>
    </r>
  </si>
  <si>
    <r>
      <rPr>
        <b/>
        <sz val="11"/>
        <color rgb="FF008290"/>
        <rFont val="Calibri"/>
        <family val="2"/>
        <scheme val="minor"/>
      </rPr>
      <t xml:space="preserve">Table 9 contd:     </t>
    </r>
    <r>
      <rPr>
        <b/>
        <sz val="11"/>
        <rFont val="Calibri"/>
        <family val="2"/>
        <scheme val="minor"/>
      </rPr>
      <t xml:space="preserve">Estimated quantities (kilograms) of pesticide formulations used on arable crops </t>
    </r>
    <r>
      <rPr>
        <b/>
        <sz val="11"/>
        <color indexed="8"/>
        <rFont val="Calibri"/>
        <family val="2"/>
        <scheme val="minor"/>
      </rPr>
      <t>in Northern Ireland, 2018.</t>
    </r>
  </si>
  <si>
    <t>Crop type</t>
  </si>
  <si>
    <t>Fluquinconazole/prochloraz</t>
  </si>
  <si>
    <t>Halauxifen-methyl</t>
  </si>
  <si>
    <t>Prohexadione-calcium</t>
  </si>
  <si>
    <t>Kresoxim-methyl</t>
  </si>
  <si>
    <t>Flurtamone</t>
  </si>
  <si>
    <t xml:space="preserve">  2018, ranked by area treated (spray hectares).</t>
  </si>
  <si>
    <t>Dimethenamid-P</t>
  </si>
  <si>
    <t>Carboxin</t>
  </si>
  <si>
    <t>Fluopyram</t>
  </si>
  <si>
    <t>Benthiavalicarb-isopropyl</t>
  </si>
  <si>
    <t xml:space="preserve">  2018, ranked by weight (kilograms).</t>
  </si>
  <si>
    <t>Rhynchosporium</t>
  </si>
  <si>
    <t>All herbicides and desiccants</t>
  </si>
  <si>
    <t>Foliar Feed</t>
  </si>
  <si>
    <t>Survey : ARA/2018 Downloaded from PUSIS on 05/09/2019 12:54:58</t>
  </si>
  <si>
    <t>Fungal disease</t>
  </si>
  <si>
    <t>Mildew</t>
  </si>
  <si>
    <t>Powdery mildew &amp; rust</t>
  </si>
  <si>
    <r>
      <t xml:space="preserve">      </t>
    </r>
    <r>
      <rPr>
        <b/>
        <sz val="11"/>
        <color indexed="8"/>
        <rFont val="Calibri"/>
        <family val="2"/>
      </rPr>
      <t xml:space="preserve">                </t>
    </r>
  </si>
  <si>
    <t>Mayweed</t>
  </si>
  <si>
    <t>Leaf spot</t>
  </si>
  <si>
    <t>Septoria</t>
  </si>
  <si>
    <t>Survey : ARA/2018 Downloaded from PUSIS on 05/09/2019 12:54:59</t>
  </si>
  <si>
    <t>Desiccation</t>
  </si>
  <si>
    <t>Adjuvant</t>
  </si>
  <si>
    <t>Leaf disease</t>
  </si>
  <si>
    <t>Fat hen</t>
  </si>
  <si>
    <t>Survey : ARA/2018 Downloaded from PUSIS on 05/09/2019 12:54:57</t>
  </si>
  <si>
    <t>Herbicides and desiccants</t>
  </si>
  <si>
    <t>Mildew/ rhynchosporium</t>
  </si>
  <si>
    <t>Mildew/ rust</t>
  </si>
  <si>
    <t xml:space="preserve">                                     </t>
  </si>
  <si>
    <t>Foliar feed</t>
  </si>
  <si>
    <t>Growth regulation</t>
  </si>
  <si>
    <t>Seed treatment</t>
  </si>
  <si>
    <t>Net blotch</t>
  </si>
  <si>
    <t>Ear   wash</t>
  </si>
  <si>
    <t>Chickweed and cleavers</t>
  </si>
  <si>
    <t>Trace element</t>
  </si>
  <si>
    <t>Foliar disease</t>
  </si>
  <si>
    <t>Volunteer oats</t>
  </si>
  <si>
    <t>Pollen beetles</t>
  </si>
  <si>
    <t>2018- 90</t>
  </si>
  <si>
    <t>2018- 92</t>
  </si>
  <si>
    <t>2018- 94</t>
  </si>
  <si>
    <t>2018- 96</t>
  </si>
  <si>
    <t>2018- 98</t>
  </si>
  <si>
    <t>2018- 00</t>
  </si>
  <si>
    <t>2018- 02</t>
  </si>
  <si>
    <t>2018- 04</t>
  </si>
  <si>
    <t>2018- 06</t>
  </si>
  <si>
    <t>2018- 08</t>
  </si>
  <si>
    <t>2018- 10</t>
  </si>
  <si>
    <t>2018- 12</t>
  </si>
  <si>
    <t>2018- 14</t>
  </si>
  <si>
    <t>2018- 16</t>
  </si>
  <si>
    <r>
      <rPr>
        <b/>
        <sz val="11"/>
        <color rgb="FF008290"/>
        <rFont val="Calibri"/>
        <family val="2"/>
        <scheme val="minor"/>
      </rPr>
      <t xml:space="preserve">Table 29:     </t>
    </r>
    <r>
      <rPr>
        <b/>
        <sz val="11"/>
        <rFont val="Calibri"/>
        <family val="2"/>
        <scheme val="minor"/>
      </rPr>
      <t>The quantity (tonnes) of pesticides applied to arable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</si>
  <si>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29 contd:     </t>
    </r>
    <r>
      <rPr>
        <b/>
        <sz val="11"/>
        <rFont val="Calibri"/>
        <family val="2"/>
        <scheme val="minor"/>
      </rPr>
      <t>Comparison of quantity (tonnes) of pesticides applied to arable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</si>
  <si>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31:     </t>
    </r>
    <r>
      <rPr>
        <b/>
        <sz val="11"/>
        <rFont val="Calibri"/>
        <family val="2"/>
        <scheme val="minor"/>
      </rPr>
      <t>The quantity (tonnes) of pesticides applied to cereal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</si>
  <si>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31 contd:     </t>
    </r>
    <r>
      <rPr>
        <b/>
        <sz val="11"/>
        <rFont val="Calibri"/>
        <family val="2"/>
        <scheme val="minor"/>
      </rPr>
      <t>Comparison of quantity (tonnes) of pesticides applied to cereal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</si>
  <si>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33:     </t>
    </r>
    <r>
      <rPr>
        <b/>
        <sz val="11"/>
        <rFont val="Calibri"/>
        <family val="2"/>
        <scheme val="minor"/>
      </rPr>
      <t>The quantity (tonnes) of pesticides applied to oilseed rape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</si>
  <si>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33 contd:     </t>
    </r>
    <r>
      <rPr>
        <b/>
        <sz val="11"/>
        <rFont val="Calibri"/>
        <family val="2"/>
        <scheme val="minor"/>
      </rPr>
      <t>Comparison of quantity (tonnes) of pesticides applied to oilseed rape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</si>
  <si>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37:     </t>
    </r>
    <r>
      <rPr>
        <b/>
        <sz val="11"/>
        <rFont val="Calibri"/>
        <family val="2"/>
        <scheme val="minor"/>
      </rPr>
      <t>The quantity (tonnes) of pesticides applied to potato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</si>
  <si>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37 contd:     </t>
    </r>
    <r>
      <rPr>
        <b/>
        <sz val="11"/>
        <rFont val="Calibri"/>
        <family val="2"/>
        <scheme val="minor"/>
      </rPr>
      <t>Comparison of quantity (tonnes) of pesticides applied to potato crops in Northern Ireland, 1990-2018.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</si>
  <si>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35:     </t>
    </r>
    <r>
      <rPr>
        <b/>
        <sz val="11"/>
        <rFont val="Calibri"/>
        <family val="2"/>
        <scheme val="minor"/>
      </rPr>
      <t>The quantity (tonnes) of pesticides applied to pea and bean* crops in Northern Ireland, 1998-2018.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</si>
  <si>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35 contd:     </t>
    </r>
    <r>
      <rPr>
        <b/>
        <sz val="11"/>
        <rFont val="Calibri"/>
        <family val="2"/>
        <scheme val="minor"/>
      </rPr>
      <t>Comparison of quantity (tonnes) of pesticides applied to pea and bean* crops in Northern Ireland, 1998-2018.</t>
    </r>
    <r>
      <rPr>
        <b/>
        <sz val="11"/>
        <color theme="1"/>
        <rFont val="Calibri"/>
        <family val="2"/>
        <scheme val="minor"/>
      </rPr>
      <t xml:space="preserve"> </t>
    </r>
  </si>
  <si>
    <t>* both spring &amp; winter oilseed rape</t>
  </si>
  <si>
    <t>2000**</t>
  </si>
  <si>
    <t>2018-16</t>
  </si>
  <si>
    <t>2018*</t>
  </si>
  <si>
    <t>* Includes rye and triticale</t>
  </si>
  <si>
    <t>2016*</t>
  </si>
  <si>
    <t>Trace</t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</si>
  <si>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color indexed="8"/>
        <rFont val="Calibri"/>
        <family val="2"/>
        <scheme val="minor"/>
      </rPr>
      <t xml:space="preserve">     Estimated weight (kilograms) of active ingredients applied to arable crops regionally with each pesticide type in </t>
    </r>
  </si>
  <si>
    <t xml:space="preserve">                       Northern Ireland, 2018 .</t>
  </si>
  <si>
    <t>Other treatments</t>
  </si>
  <si>
    <t>Maincrop Potatoes</t>
  </si>
  <si>
    <t>&lt;1%</t>
  </si>
  <si>
    <t>SProchloraz/triticonazole</t>
  </si>
  <si>
    <r>
      <rPr>
        <b/>
        <sz val="11"/>
        <color rgb="FF008290"/>
        <rFont val="Calibri"/>
        <family val="2"/>
        <scheme val="minor"/>
      </rPr>
      <t>Table 1:</t>
    </r>
    <r>
      <rPr>
        <b/>
        <sz val="11"/>
        <color indexed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Number of farms in each size class with arable crops in the Northern Ireland June 2018 census and the number of samples from each class.</t>
    </r>
  </si>
  <si>
    <t>Ware (early and maincrop) potatoes</t>
  </si>
  <si>
    <t>2000*</t>
  </si>
  <si>
    <t xml:space="preserve"> Maincrop potatoes</t>
  </si>
  <si>
    <t>Foliar Disease</t>
  </si>
  <si>
    <t>General Disease Control</t>
  </si>
  <si>
    <t>General Fungal Control</t>
  </si>
  <si>
    <t>Rust and Mildew</t>
  </si>
  <si>
    <t>Growth Regulation</t>
  </si>
  <si>
    <t>Barn store (unventilated)</t>
  </si>
  <si>
    <t>Barn store (ventilated)</t>
  </si>
  <si>
    <t>Controlled atmosphere (unscrubbed)</t>
  </si>
  <si>
    <t>Cold Store/Refrigerated</t>
  </si>
  <si>
    <r>
      <rPr>
        <b/>
        <sz val="11"/>
        <color rgb="FF008290"/>
        <rFont val="Calibri"/>
        <family val="2"/>
        <scheme val="minor"/>
      </rPr>
      <t xml:space="preserve">Table 38:     </t>
    </r>
    <r>
      <rPr>
        <b/>
        <sz val="11"/>
        <rFont val="Calibri"/>
        <family val="2"/>
        <scheme val="minor"/>
      </rPr>
      <t>Estimated quantity (tonnes) of potato crops stored regionally in Northern Ireland, 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</si>
  <si>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39:     </t>
    </r>
    <r>
      <rPr>
        <b/>
        <sz val="11"/>
        <rFont val="Calibri"/>
        <family val="2"/>
        <scheme val="minor"/>
      </rPr>
      <t>Type of storage building and quanity (tonnes) of potatoes stored in Northern Ireland, 2018.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</si>
  <si>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>Table 40: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ware potatoes stored (tonnes), treated (treated tonnes) and the weight of pesticides applied (kilograms) to stored potatoes between 1992 and 2018.</t>
    </r>
  </si>
  <si>
    <r>
      <rPr>
        <b/>
        <sz val="11"/>
        <color rgb="FF008290"/>
        <rFont val="Calibri"/>
        <family val="2"/>
        <scheme val="minor"/>
      </rPr>
      <t>Table 41: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seed potatoes stored (tonnes), treated (treated tonnes) and the weight of pesticides applied (kilograms) to stored potatoes between 1992 and 2018.</t>
    </r>
  </si>
  <si>
    <r>
      <rPr>
        <b/>
        <sz val="11"/>
        <color rgb="FF008290"/>
        <rFont val="Calibri"/>
        <family val="2"/>
        <scheme val="minor"/>
      </rPr>
      <t>Table 42: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all potatoes stored (tonnes), treated (treated tonnes) and the weight of pesticides applied (kilograms) to stored potatoes between 1992 and 2018.</t>
    </r>
  </si>
  <si>
    <t>Basic area treated (ha)</t>
  </si>
  <si>
    <t>Total area treated (spha)</t>
  </si>
  <si>
    <t>Brome grass</t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</si>
  <si>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color indexed="8"/>
        <rFont val="Calibri"/>
        <family val="2"/>
        <scheme val="minor"/>
      </rPr>
      <t>The propotional area (%) of each crop treated with pesticides and the mean number of spray applications (spp apps) applied to each crop in Northern Ireland, 2018.</t>
    </r>
  </si>
  <si>
    <t>Nil</t>
  </si>
  <si>
    <t>&lt;5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</si>
  <si>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color theme="1"/>
        <rFont val="Calibri"/>
        <family val="2"/>
        <scheme val="minor"/>
      </rPr>
      <t xml:space="preserve">Spring barley: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</si>
  <si>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12 contd:     </t>
    </r>
    <r>
      <rPr>
        <b/>
        <sz val="11"/>
        <color theme="1"/>
        <rFont val="Calibri"/>
        <family val="2"/>
        <scheme val="minor"/>
      </rPr>
      <t xml:space="preserve">Spring barley: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</si>
  <si>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Undersown</t>
    </r>
    <r>
      <rPr>
        <b/>
        <sz val="11"/>
        <color theme="1"/>
        <rFont val="Calibri"/>
        <family val="2"/>
        <scheme val="minor"/>
      </rPr>
      <t xml:space="preserve"> barley: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</si>
  <si>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 xml:space="preserve">Winter </t>
    </r>
    <r>
      <rPr>
        <b/>
        <sz val="11"/>
        <color theme="1"/>
        <rFont val="Calibri"/>
        <family val="2"/>
        <scheme val="minor"/>
      </rPr>
      <t>barley: total area treated (spha), basic area treated (ha), quantity applied (kg) and reasons for treatment.</t>
    </r>
  </si>
  <si>
    <r>
      <rPr>
        <b/>
        <sz val="11"/>
        <color rgb="FF008290"/>
        <rFont val="Calibri"/>
        <family val="2"/>
        <scheme val="minor"/>
      </rPr>
      <t xml:space="preserve">Table 14 contd:     </t>
    </r>
    <r>
      <rPr>
        <b/>
        <sz val="11"/>
        <rFont val="Calibri"/>
        <family val="2"/>
        <scheme val="minor"/>
      </rPr>
      <t xml:space="preserve">Winter </t>
    </r>
    <r>
      <rPr>
        <b/>
        <sz val="11"/>
        <color theme="1"/>
        <rFont val="Calibri"/>
        <family val="2"/>
        <scheme val="minor"/>
      </rPr>
      <t xml:space="preserve">barley: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</si>
  <si>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14 contd:     </t>
    </r>
    <r>
      <rPr>
        <b/>
        <sz val="11"/>
        <rFont val="Calibri"/>
        <family val="2"/>
        <scheme val="minor"/>
      </rPr>
      <t xml:space="preserve">Winter </t>
    </r>
    <r>
      <rPr>
        <b/>
        <sz val="11"/>
        <color theme="1"/>
        <rFont val="Calibri"/>
        <family val="2"/>
        <scheme val="minor"/>
      </rPr>
      <t xml:space="preserve">barley: total area treated (spha), basic area treated (ha), quantity applied (kg) and reasons for treatment.  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</si>
  <si>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Spring wheat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</si>
  <si>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15 contd:     </t>
    </r>
    <r>
      <rPr>
        <b/>
        <sz val="11"/>
        <rFont val="Calibri"/>
        <family val="2"/>
        <scheme val="minor"/>
      </rPr>
      <t>Spring wheat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</si>
  <si>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 xml:space="preserve">Winter </t>
    </r>
    <r>
      <rPr>
        <b/>
        <sz val="11"/>
        <color theme="1"/>
        <rFont val="Calibri"/>
        <family val="2"/>
        <scheme val="minor"/>
      </rPr>
      <t xml:space="preserve">wheat: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</si>
  <si>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16 contd:     </t>
    </r>
    <r>
      <rPr>
        <b/>
        <sz val="11"/>
        <rFont val="Calibri"/>
        <family val="2"/>
        <scheme val="minor"/>
      </rPr>
      <t xml:space="preserve">Winter </t>
    </r>
    <r>
      <rPr>
        <b/>
        <sz val="11"/>
        <color theme="1"/>
        <rFont val="Calibri"/>
        <family val="2"/>
        <scheme val="minor"/>
      </rPr>
      <t xml:space="preserve">wheat: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</si>
  <si>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16 contd:     </t>
    </r>
    <r>
      <rPr>
        <b/>
        <sz val="11"/>
        <rFont val="Calibri"/>
        <family val="2"/>
        <scheme val="minor"/>
      </rPr>
      <t>Winter wheat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</si>
  <si>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17:     </t>
    </r>
    <r>
      <rPr>
        <b/>
        <sz val="11"/>
        <rFont val="Calibri"/>
        <family val="2"/>
        <scheme val="minor"/>
      </rPr>
      <t>Spring oats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</si>
  <si>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17 contd:     </t>
    </r>
    <r>
      <rPr>
        <b/>
        <sz val="11"/>
        <rFont val="Calibri"/>
        <family val="2"/>
        <scheme val="minor"/>
      </rPr>
      <t>Spring oats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</si>
  <si>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18:     </t>
    </r>
    <r>
      <rPr>
        <b/>
        <sz val="11"/>
        <rFont val="Calibri"/>
        <family val="2"/>
        <scheme val="minor"/>
      </rPr>
      <t>Winter oats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</si>
  <si>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18 contd:     </t>
    </r>
    <r>
      <rPr>
        <b/>
        <sz val="11"/>
        <rFont val="Calibri"/>
        <family val="2"/>
        <scheme val="minor"/>
      </rPr>
      <t>Winter oats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</si>
  <si>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Rye: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</si>
  <si>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20:     </t>
    </r>
    <r>
      <rPr>
        <b/>
        <sz val="11"/>
        <rFont val="Calibri"/>
        <family val="2"/>
        <scheme val="minor"/>
      </rPr>
      <t>Triticale: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</si>
  <si>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20 contd:     </t>
    </r>
    <r>
      <rPr>
        <b/>
        <sz val="11"/>
        <rFont val="Calibri"/>
        <family val="2"/>
        <scheme val="minor"/>
      </rPr>
      <t>Triticale: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</si>
  <si>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21:     </t>
    </r>
    <r>
      <rPr>
        <b/>
        <sz val="11"/>
        <rFont val="Calibri"/>
        <family val="2"/>
        <scheme val="minor"/>
      </rPr>
      <t>Spring oilseed rape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</si>
  <si>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22:     </t>
    </r>
    <r>
      <rPr>
        <b/>
        <sz val="11"/>
        <rFont val="Calibri"/>
        <family val="2"/>
        <scheme val="minor"/>
      </rPr>
      <t>Winter oilseed rape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</si>
  <si>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22 contd:     </t>
    </r>
    <r>
      <rPr>
        <b/>
        <sz val="11"/>
        <rFont val="Calibri"/>
        <family val="2"/>
        <scheme val="minor"/>
      </rPr>
      <t>Winter oilseed rape</t>
    </r>
    <r>
      <rPr>
        <b/>
        <sz val="11"/>
        <color theme="1"/>
        <rFont val="Calibri"/>
        <family val="2"/>
        <scheme val="minor"/>
      </rPr>
      <t xml:space="preserve">: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</si>
  <si>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23:     </t>
    </r>
    <r>
      <rPr>
        <b/>
        <sz val="11"/>
        <rFont val="Calibri"/>
        <family val="2"/>
        <scheme val="minor"/>
      </rPr>
      <t xml:space="preserve">Peas and beans: </t>
    </r>
    <r>
      <rPr>
        <b/>
        <sz val="11"/>
        <color theme="1"/>
        <rFont val="Calibri"/>
        <family val="2"/>
        <scheme val="minor"/>
      </rPr>
      <t xml:space="preserve">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</si>
  <si>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24:     </t>
    </r>
    <r>
      <rPr>
        <b/>
        <sz val="11"/>
        <rFont val="Calibri"/>
        <family val="2"/>
        <scheme val="minor"/>
      </rPr>
      <t>Early potatoes: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</si>
  <si>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25:     </t>
    </r>
    <r>
      <rPr>
        <b/>
        <sz val="11"/>
        <rFont val="Calibri"/>
        <family val="2"/>
        <scheme val="minor"/>
      </rPr>
      <t>Maincrop potatoes: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</si>
  <si>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25 contd:     </t>
    </r>
    <r>
      <rPr>
        <b/>
        <sz val="11"/>
        <rFont val="Calibri"/>
        <family val="2"/>
        <scheme val="minor"/>
      </rPr>
      <t>Maincrop potatoes: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</si>
  <si>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 xml:space="preserve">Table 26:     </t>
    </r>
    <r>
      <rPr>
        <b/>
        <sz val="11"/>
        <rFont val="Calibri"/>
        <family val="2"/>
        <scheme val="minor"/>
      </rPr>
      <t>Seed potatoes:</t>
    </r>
    <r>
      <rPr>
        <b/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</si>
  <si>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r>
      <rPr>
        <b/>
        <sz val="11"/>
        <color rgb="FF008290"/>
        <rFont val="Calibri"/>
        <family val="2"/>
        <scheme val="minor"/>
      </rPr>
      <t>Table 27: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1990-2018. </t>
    </r>
  </si>
  <si>
    <r>
      <rPr>
        <b/>
        <sz val="11"/>
        <color rgb="FF008290"/>
        <rFont val="Calibri"/>
        <family val="2"/>
        <scheme val="minor"/>
      </rPr>
      <t>Table 27 contd: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1990-2018. </t>
    </r>
  </si>
  <si>
    <r>
      <rPr>
        <b/>
        <sz val="11"/>
        <color rgb="FF008290"/>
        <rFont val="Calibri"/>
        <family val="2"/>
        <scheme val="minor"/>
      </rPr>
      <t>Table 28:</t>
    </r>
    <r>
      <rPr>
        <b/>
        <sz val="11"/>
        <color indexed="8"/>
        <rFont val="Calibri"/>
        <family val="2"/>
        <scheme val="minor"/>
      </rPr>
      <t xml:space="preserve">     The area (spha) of arable crops treated with pesticides in Northern Ireland, 1990-2018. </t>
    </r>
  </si>
  <si>
    <r>
      <rPr>
        <b/>
        <sz val="11"/>
        <color rgb="FF008290"/>
        <rFont val="Calibri"/>
        <family val="2"/>
        <scheme val="minor"/>
      </rPr>
      <t>Table 28 contd:</t>
    </r>
    <r>
      <rPr>
        <b/>
        <sz val="11"/>
        <color indexed="8"/>
        <rFont val="Calibri"/>
        <family val="2"/>
        <scheme val="minor"/>
      </rPr>
      <t xml:space="preserve">     Comparison of the area (spha) of arable crops treated in Northern Ireland, 1990-2018. </t>
    </r>
  </si>
  <si>
    <r>
      <rPr>
        <b/>
        <sz val="11"/>
        <color rgb="FF008290"/>
        <rFont val="Calibri"/>
        <family val="2"/>
        <scheme val="minor"/>
      </rPr>
      <t>Table 30:</t>
    </r>
    <r>
      <rPr>
        <b/>
        <sz val="11"/>
        <color indexed="8"/>
        <rFont val="Calibri"/>
        <family val="2"/>
        <scheme val="minor"/>
      </rPr>
      <t xml:space="preserve">     The area (spha) of cereal crops treated with pesticides in Northern Ireland, 1990-2018. </t>
    </r>
  </si>
  <si>
    <r>
      <rPr>
        <b/>
        <sz val="11"/>
        <color rgb="FF008290"/>
        <rFont val="Calibri"/>
        <family val="2"/>
        <scheme val="minor"/>
      </rPr>
      <t>Table 30 contd:</t>
    </r>
    <r>
      <rPr>
        <b/>
        <sz val="11"/>
        <color indexed="8"/>
        <rFont val="Calibri"/>
        <family val="2"/>
        <scheme val="minor"/>
      </rPr>
      <t xml:space="preserve">     Comparison of the area (spha) of cereal crops treated in Northern Ireland, 1990-2018. </t>
    </r>
  </si>
  <si>
    <r>
      <rPr>
        <b/>
        <sz val="11"/>
        <color rgb="FF008290"/>
        <rFont val="Calibri"/>
        <family val="2"/>
        <scheme val="minor"/>
      </rPr>
      <t>Table 32:</t>
    </r>
    <r>
      <rPr>
        <b/>
        <sz val="11"/>
        <color indexed="8"/>
        <rFont val="Calibri"/>
        <family val="2"/>
        <scheme val="minor"/>
      </rPr>
      <t xml:space="preserve">     The area (spha) of oilseed rape crops treated with pesticides in Northern Ireland, 1990-2018. </t>
    </r>
  </si>
  <si>
    <r>
      <rPr>
        <b/>
        <sz val="11"/>
        <color rgb="FF008290"/>
        <rFont val="Calibri"/>
        <family val="2"/>
        <scheme val="minor"/>
      </rPr>
      <t>Table 32 contd:</t>
    </r>
    <r>
      <rPr>
        <b/>
        <sz val="11"/>
        <color indexed="8"/>
        <rFont val="Calibri"/>
        <family val="2"/>
        <scheme val="minor"/>
      </rPr>
      <t xml:space="preserve">     Comparison of the area (spha) of oilseed rape crops treated in Northern Ireland, 1990-2018. </t>
    </r>
  </si>
  <si>
    <r>
      <rPr>
        <b/>
        <sz val="11"/>
        <color rgb="FF008290"/>
        <rFont val="Calibri"/>
        <family val="2"/>
        <scheme val="minor"/>
      </rPr>
      <t>Table 34:</t>
    </r>
    <r>
      <rPr>
        <b/>
        <sz val="11"/>
        <color indexed="8"/>
        <rFont val="Calibri"/>
        <family val="2"/>
        <scheme val="minor"/>
      </rPr>
      <t xml:space="preserve">     The area (spha) of pea and bean* crops treated with pesticides in Northern Ireland, 1998-2018. </t>
    </r>
  </si>
  <si>
    <r>
      <rPr>
        <b/>
        <sz val="11"/>
        <color rgb="FF008290"/>
        <rFont val="Calibri"/>
        <family val="2"/>
        <scheme val="minor"/>
      </rPr>
      <t>Table 34 contd:</t>
    </r>
    <r>
      <rPr>
        <b/>
        <sz val="11"/>
        <color indexed="8"/>
        <rFont val="Calibri"/>
        <family val="2"/>
        <scheme val="minor"/>
      </rPr>
      <t xml:space="preserve">     Comparison of the area (spha) of pea and bean* crops treated in Northern Ireland, 1998-2018. </t>
    </r>
  </si>
  <si>
    <r>
      <rPr>
        <b/>
        <sz val="11"/>
        <color rgb="FF008290"/>
        <rFont val="Calibri"/>
        <family val="2"/>
        <scheme val="minor"/>
      </rPr>
      <t>Table 36:</t>
    </r>
    <r>
      <rPr>
        <b/>
        <sz val="11"/>
        <color indexed="8"/>
        <rFont val="Calibri"/>
        <family val="2"/>
        <scheme val="minor"/>
      </rPr>
      <t xml:space="preserve">     The area (spha) of potato crops treated with pesticides in Northern Ireland, 1990-2018. </t>
    </r>
  </si>
  <si>
    <r>
      <rPr>
        <b/>
        <sz val="11"/>
        <color rgb="FF008290"/>
        <rFont val="Calibri"/>
        <family val="2"/>
        <scheme val="minor"/>
      </rPr>
      <t>Table 36 contd:</t>
    </r>
    <r>
      <rPr>
        <b/>
        <sz val="11"/>
        <color indexed="8"/>
        <rFont val="Calibri"/>
        <family val="2"/>
        <scheme val="minor"/>
      </rPr>
      <t xml:space="preserve">     Comparison of the area (spha) of potato crops treated in Northern Ireland, 1990-2018.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</si>
</sst>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####.00"/>
    <numFmt numFmtId="166" formatCode="\(#,##0\)"/>
    <numFmt numFmtId="167" formatCode="0.0"/>
    <numFmt numFmtId="168" formatCode="0.000"/>
    <numFmt numFmtId="169" formatCode="_-* #,##0_-;\-* #,##0_-;_-* &quot;-&quot;??_-;_-@_-"/>
    <numFmt numFmtId="170" formatCode="#,##0.000"/>
    <numFmt numFmtId="171" formatCode="\(#,##0.0\)"/>
    <numFmt numFmtId="172" formatCode="#,##0.00000"/>
    <numFmt numFmtId="173" formatCode="#,##0.0000"/>
    <numFmt numFmtId="174" formatCode="0.0000"/>
    <numFmt numFmtId="175" formatCode="#,##0.0"/>
    <numFmt numFmtId="176" formatCode="_-* #,##0.0_-;\-* #,##0.0_-;_-* &quot;-&quot;??_-;_-@_-"/>
    <numFmt numFmtId="177" formatCode="#,##0_ ;\-#,##0\ 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u/>
      <sz val="10"/>
      <color indexed="12"/>
      <name val="Times New Roman"/>
      <family val="1"/>
    </font>
    <font>
      <sz val="10"/>
      <color rgb="FFFF0000"/>
      <name val="Times New Roman"/>
      <family val="1"/>
    </font>
    <font>
      <sz val="10"/>
      <name val="Trebuchet MS"/>
      <family val="2"/>
    </font>
    <font>
      <i/>
      <sz val="10"/>
      <color rgb="FFFF0000"/>
      <name val="Times New Roman"/>
      <family val="1"/>
    </font>
    <font>
      <i/>
      <sz val="10"/>
      <color rgb="FF00B0F0"/>
      <name val="Times New Roman"/>
      <family val="1"/>
    </font>
    <font>
      <b/>
      <sz val="9"/>
      <color theme="9"/>
      <name val="Arial Bold"/>
    </font>
    <font>
      <b/>
      <sz val="9"/>
      <color rgb="FF000000"/>
      <name val="Arial Bold"/>
      <family val="2"/>
    </font>
    <font>
      <b/>
      <sz val="9"/>
      <color rgb="FFA21619"/>
      <name val="Arial Bold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i/>
      <sz val="10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A2161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Calibri"/>
      <family val="2"/>
      <scheme val="minor"/>
    </font>
    <font>
      <sz val="8"/>
      <color indexed="8"/>
      <name val="Arial"/>
      <family val="2"/>
    </font>
    <font>
      <sz val="8"/>
      <name val="Times New Roman"/>
      <family val="1"/>
    </font>
    <font>
      <sz val="9"/>
      <name val="Calibri"/>
      <family val="2"/>
      <scheme val="minor"/>
    </font>
    <font>
      <sz val="10"/>
      <color indexed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theme="4" tint="0.59999389629810485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9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58">
    <xf numFmtId="0" fontId="0" fillId="0" borderId="0"/>
    <xf numFmtId="164" fontId="10" fillId="0" borderId="0" applyFont="0" applyFill="0" applyBorder="0" applyAlignment="0" applyProtection="0"/>
    <xf numFmtId="0" fontId="20" fillId="0" borderId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34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</cellStyleXfs>
  <cellXfs count="1016">
    <xf numFmtId="0" fontId="0" fillId="0" borderId="0" xfId="0"/>
    <xf numFmtId="0" fontId="14" fillId="0" borderId="0" xfId="0" applyFont="1"/>
    <xf numFmtId="0" fontId="16" fillId="0" borderId="0" xfId="0" applyFont="1"/>
    <xf numFmtId="0" fontId="17" fillId="0" borderId="0" xfId="0" applyFont="1"/>
    <xf numFmtId="3" fontId="16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0" fillId="0" borderId="0" xfId="0" applyBorder="1"/>
    <xf numFmtId="0" fontId="16" fillId="0" borderId="0" xfId="0" applyFont="1" applyAlignment="1">
      <alignment horizontal="right"/>
    </xf>
    <xf numFmtId="0" fontId="15" fillId="0" borderId="0" xfId="0" applyFont="1"/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0" fillId="0" borderId="0" xfId="0" applyFill="1"/>
    <xf numFmtId="3" fontId="16" fillId="0" borderId="0" xfId="0" applyNumberFormat="1" applyFont="1"/>
    <xf numFmtId="3" fontId="16" fillId="0" borderId="0" xfId="0" applyNumberFormat="1" applyFont="1" applyFill="1"/>
    <xf numFmtId="0" fontId="14" fillId="0" borderId="0" xfId="0" applyFont="1" applyFill="1" applyAlignment="1">
      <alignment horizontal="center"/>
    </xf>
    <xf numFmtId="4" fontId="16" fillId="0" borderId="0" xfId="0" applyNumberFormat="1" applyFont="1" applyFill="1" applyAlignment="1">
      <alignment horizontal="center"/>
    </xf>
    <xf numFmtId="4" fontId="0" fillId="0" borderId="0" xfId="0" applyNumberFormat="1"/>
    <xf numFmtId="0" fontId="16" fillId="0" borderId="0" xfId="2" applyFont="1" applyFill="1"/>
    <xf numFmtId="0" fontId="17" fillId="0" borderId="0" xfId="2" applyFont="1" applyFill="1"/>
    <xf numFmtId="0" fontId="14" fillId="0" borderId="0" xfId="2" applyFont="1" applyFill="1"/>
    <xf numFmtId="1" fontId="14" fillId="0" borderId="0" xfId="2" applyNumberFormat="1" applyFont="1" applyFill="1" applyAlignment="1">
      <alignment horizontal="center"/>
    </xf>
    <xf numFmtId="0" fontId="15" fillId="0" borderId="0" xfId="2" applyFont="1" applyFill="1"/>
    <xf numFmtId="0" fontId="21" fillId="0" borderId="0" xfId="2" applyFont="1" applyFill="1"/>
    <xf numFmtId="0" fontId="16" fillId="0" borderId="0" xfId="2" applyFont="1" applyFill="1" applyAlignment="1">
      <alignment horizontal="center"/>
    </xf>
    <xf numFmtId="3" fontId="16" fillId="0" borderId="0" xfId="2" applyNumberFormat="1" applyFont="1" applyFill="1" applyAlignment="1">
      <alignment horizontal="center"/>
    </xf>
    <xf numFmtId="9" fontId="16" fillId="0" borderId="0" xfId="2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3" fontId="16" fillId="0" borderId="0" xfId="2" applyNumberFormat="1" applyFont="1" applyFill="1"/>
    <xf numFmtId="9" fontId="16" fillId="0" borderId="0" xfId="2" applyNumberFormat="1" applyFont="1" applyFill="1"/>
    <xf numFmtId="3" fontId="14" fillId="0" borderId="0" xfId="2" applyNumberFormat="1" applyFont="1" applyFill="1" applyAlignment="1">
      <alignment horizontal="center"/>
    </xf>
    <xf numFmtId="3" fontId="21" fillId="0" borderId="0" xfId="2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3" fontId="16" fillId="0" borderId="0" xfId="0" applyNumberFormat="1" applyFont="1" applyFill="1" applyBorder="1" applyAlignment="1">
      <alignment horizontal="center" vertical="top"/>
    </xf>
    <xf numFmtId="3" fontId="21" fillId="0" borderId="0" xfId="2" applyNumberFormat="1" applyFont="1" applyFill="1"/>
    <xf numFmtId="3" fontId="21" fillId="0" borderId="0" xfId="2" applyNumberFormat="1" applyFont="1" applyFill="1" applyAlignment="1">
      <alignment horizontal="right"/>
    </xf>
    <xf numFmtId="0" fontId="16" fillId="0" borderId="0" xfId="2" applyFont="1" applyFill="1" applyAlignment="1">
      <alignment horizontal="right"/>
    </xf>
    <xf numFmtId="9" fontId="16" fillId="0" borderId="0" xfId="2" applyNumberFormat="1" applyFont="1" applyFill="1" applyAlignment="1">
      <alignment horizontal="right"/>
    </xf>
    <xf numFmtId="0" fontId="21" fillId="0" borderId="0" xfId="2" applyFont="1" applyFill="1" applyAlignment="1">
      <alignment horizontal="right"/>
    </xf>
    <xf numFmtId="4" fontId="16" fillId="0" borderId="0" xfId="2" applyNumberFormat="1" applyFont="1" applyFill="1"/>
    <xf numFmtId="169" fontId="15" fillId="0" borderId="0" xfId="1" applyNumberFormat="1" applyFont="1"/>
    <xf numFmtId="4" fontId="14" fillId="0" borderId="0" xfId="2" applyNumberFormat="1" applyFont="1" applyFill="1" applyAlignment="1">
      <alignment horizontal="center"/>
    </xf>
    <xf numFmtId="4" fontId="16" fillId="0" borderId="0" xfId="2" applyNumberFormat="1" applyFont="1" applyFill="1" applyBorder="1"/>
    <xf numFmtId="2" fontId="16" fillId="0" borderId="0" xfId="0" applyNumberFormat="1" applyFont="1" applyFill="1" applyAlignment="1">
      <alignment horizontal="center"/>
    </xf>
    <xf numFmtId="2" fontId="16" fillId="0" borderId="0" xfId="2" applyNumberFormat="1" applyFont="1" applyFill="1" applyBorder="1" applyAlignment="1">
      <alignment horizontal="center"/>
    </xf>
    <xf numFmtId="4" fontId="16" fillId="0" borderId="0" xfId="2" applyNumberFormat="1" applyFont="1" applyFill="1" applyAlignment="1">
      <alignment horizontal="center"/>
    </xf>
    <xf numFmtId="4" fontId="21" fillId="0" borderId="0" xfId="2" applyNumberFormat="1" applyFont="1" applyFill="1" applyAlignment="1">
      <alignment horizontal="center"/>
    </xf>
    <xf numFmtId="170" fontId="21" fillId="0" borderId="0" xfId="2" applyNumberFormat="1" applyFont="1" applyFill="1" applyAlignment="1">
      <alignment horizontal="center"/>
    </xf>
    <xf numFmtId="2" fontId="21" fillId="0" borderId="0" xfId="2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2" applyNumberFormat="1" applyFont="1" applyFill="1" applyBorder="1" applyAlignment="1">
      <alignment horizontal="center"/>
    </xf>
    <xf numFmtId="170" fontId="16" fillId="0" borderId="0" xfId="2" applyNumberFormat="1" applyFont="1" applyFill="1" applyAlignment="1">
      <alignment horizontal="center"/>
    </xf>
    <xf numFmtId="171" fontId="16" fillId="0" borderId="0" xfId="0" applyNumberFormat="1" applyFont="1" applyFill="1" applyAlignment="1">
      <alignment horizontal="center"/>
    </xf>
    <xf numFmtId="166" fontId="16" fillId="0" borderId="0" xfId="0" applyNumberFormat="1" applyFont="1" applyFill="1" applyAlignment="1">
      <alignment horizontal="center"/>
    </xf>
    <xf numFmtId="1" fontId="15" fillId="0" borderId="0" xfId="2" applyNumberFormat="1" applyFont="1" applyFill="1" applyAlignment="1">
      <alignment horizontal="center"/>
    </xf>
    <xf numFmtId="173" fontId="16" fillId="0" borderId="0" xfId="2" applyNumberFormat="1" applyFont="1" applyFill="1" applyAlignment="1">
      <alignment horizontal="center"/>
    </xf>
    <xf numFmtId="1" fontId="16" fillId="0" borderId="0" xfId="0" applyNumberFormat="1" applyFont="1" applyBorder="1" applyAlignment="1">
      <alignment horizontal="center"/>
    </xf>
    <xf numFmtId="2" fontId="0" fillId="0" borderId="0" xfId="0" applyNumberFormat="1" applyBorder="1" applyAlignment="1"/>
    <xf numFmtId="0" fontId="16" fillId="0" borderId="0" xfId="0" applyFont="1" applyFill="1" applyBorder="1"/>
    <xf numFmtId="0" fontId="22" fillId="0" borderId="0" xfId="0" applyFont="1" applyFill="1" applyAlignment="1">
      <alignment horizontal="center"/>
    </xf>
    <xf numFmtId="4" fontId="0" fillId="0" borderId="0" xfId="0" applyNumberFormat="1" applyFill="1"/>
    <xf numFmtId="3" fontId="16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 vertical="top"/>
    </xf>
    <xf numFmtId="168" fontId="16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0" fillId="0" borderId="0" xfId="0" applyFont="1"/>
    <xf numFmtId="4" fontId="23" fillId="0" borderId="0" xfId="0" applyNumberFormat="1" applyFont="1" applyFill="1" applyAlignment="1">
      <alignment horizontal="center"/>
    </xf>
    <xf numFmtId="172" fontId="21" fillId="0" borderId="0" xfId="0" applyNumberFormat="1" applyFont="1" applyFill="1" applyAlignment="1">
      <alignment horizontal="center"/>
    </xf>
    <xf numFmtId="166" fontId="21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3" fontId="27" fillId="0" borderId="0" xfId="2" applyNumberFormat="1" applyFont="1" applyFill="1" applyAlignment="1">
      <alignment horizontal="center"/>
    </xf>
    <xf numFmtId="0" fontId="16" fillId="0" borderId="0" xfId="0" applyFont="1" applyFill="1" applyBorder="1" applyAlignment="1"/>
    <xf numFmtId="0" fontId="12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/>
    <xf numFmtId="165" fontId="12" fillId="0" borderId="0" xfId="0" applyNumberFormat="1" applyFont="1" applyFill="1" applyBorder="1" applyAlignment="1">
      <alignment horizontal="right" vertical="top"/>
    </xf>
    <xf numFmtId="2" fontId="0" fillId="0" borderId="0" xfId="0" applyNumberFormat="1" applyFill="1" applyBorder="1" applyAlignment="1"/>
    <xf numFmtId="2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right" vertical="top"/>
    </xf>
    <xf numFmtId="2" fontId="2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/>
    <xf numFmtId="165" fontId="30" fillId="0" borderId="0" xfId="40" applyNumberFormat="1" applyFont="1" applyFill="1" applyBorder="1" applyAlignment="1">
      <alignment horizontal="right" vertical="center"/>
    </xf>
    <xf numFmtId="165" fontId="30" fillId="0" borderId="0" xfId="41" applyNumberFormat="1" applyFont="1" applyFill="1" applyBorder="1" applyAlignment="1">
      <alignment horizontal="right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28" applyFont="1" applyFill="1" applyBorder="1" applyAlignment="1">
      <alignment horizontal="center" vertical="center"/>
    </xf>
    <xf numFmtId="0" fontId="30" fillId="0" borderId="0" xfId="35" applyFont="1" applyFill="1" applyBorder="1" applyAlignment="1">
      <alignment horizontal="right" vertical="center"/>
    </xf>
    <xf numFmtId="0" fontId="10" fillId="0" borderId="0" xfId="0" applyFont="1" applyFill="1"/>
    <xf numFmtId="0" fontId="7" fillId="0" borderId="0" xfId="29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2" fontId="0" fillId="0" borderId="0" xfId="0" applyNumberFormat="1" applyFill="1" applyAlignment="1"/>
    <xf numFmtId="0" fontId="26" fillId="0" borderId="0" xfId="0" applyFont="1" applyFill="1"/>
    <xf numFmtId="4" fontId="26" fillId="0" borderId="0" xfId="0" applyNumberFormat="1" applyFont="1" applyFill="1" applyAlignment="1">
      <alignment horizontal="center"/>
    </xf>
    <xf numFmtId="2" fontId="26" fillId="0" borderId="0" xfId="0" applyNumberFormat="1" applyFont="1" applyFill="1" applyAlignment="1">
      <alignment horizontal="center"/>
    </xf>
    <xf numFmtId="0" fontId="22" fillId="0" borderId="0" xfId="0" applyFont="1" applyFill="1"/>
    <xf numFmtId="0" fontId="14" fillId="0" borderId="0" xfId="0" applyFont="1" applyBorder="1" applyAlignment="1">
      <alignment horizontal="center"/>
    </xf>
    <xf numFmtId="0" fontId="8" fillId="0" borderId="0" xfId="6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38" fillId="0" borderId="6" xfId="0" applyFont="1" applyBorder="1"/>
    <xf numFmtId="0" fontId="38" fillId="0" borderId="1" xfId="0" applyFont="1" applyBorder="1"/>
    <xf numFmtId="0" fontId="38" fillId="0" borderId="2" xfId="0" applyFont="1" applyBorder="1"/>
    <xf numFmtId="0" fontId="38" fillId="5" borderId="6" xfId="0" applyFont="1" applyFill="1" applyBorder="1"/>
    <xf numFmtId="0" fontId="38" fillId="5" borderId="7" xfId="0" applyFont="1" applyFill="1" applyBorder="1"/>
    <xf numFmtId="0" fontId="38" fillId="0" borderId="8" xfId="0" applyFont="1" applyFill="1" applyBorder="1"/>
    <xf numFmtId="0" fontId="37" fillId="0" borderId="9" xfId="0" applyFont="1" applyFill="1" applyBorder="1" applyAlignment="1">
      <alignment horizontal="center"/>
    </xf>
    <xf numFmtId="0" fontId="37" fillId="0" borderId="9" xfId="0" applyFont="1" applyFill="1" applyBorder="1"/>
    <xf numFmtId="0" fontId="37" fillId="0" borderId="10" xfId="0" applyFont="1" applyFill="1" applyBorder="1"/>
    <xf numFmtId="0" fontId="38" fillId="0" borderId="6" xfId="0" applyFont="1" applyFill="1" applyBorder="1"/>
    <xf numFmtId="0" fontId="42" fillId="4" borderId="11" xfId="0" applyFont="1" applyFill="1" applyBorder="1" applyAlignment="1">
      <alignment vertical="center"/>
    </xf>
    <xf numFmtId="0" fontId="41" fillId="2" borderId="1" xfId="0" applyFont="1" applyFill="1" applyBorder="1" applyAlignment="1">
      <alignment horizontal="right" indent="1"/>
    </xf>
    <xf numFmtId="0" fontId="41" fillId="6" borderId="1" xfId="0" applyFont="1" applyFill="1" applyBorder="1" applyAlignment="1">
      <alignment horizontal="right" indent="1"/>
    </xf>
    <xf numFmtId="0" fontId="41" fillId="5" borderId="1" xfId="0" applyFont="1" applyFill="1" applyBorder="1" applyAlignment="1">
      <alignment horizontal="right" indent="1"/>
    </xf>
    <xf numFmtId="0" fontId="41" fillId="8" borderId="2" xfId="0" applyFont="1" applyFill="1" applyBorder="1" applyAlignment="1">
      <alignment horizontal="right" indent="1"/>
    </xf>
    <xf numFmtId="0" fontId="41" fillId="7" borderId="1" xfId="0" applyFont="1" applyFill="1" applyBorder="1" applyAlignment="1">
      <alignment horizontal="right" indent="1"/>
    </xf>
    <xf numFmtId="0" fontId="41" fillId="9" borderId="2" xfId="0" applyFont="1" applyFill="1" applyBorder="1" applyAlignment="1">
      <alignment horizontal="right" indent="1"/>
    </xf>
    <xf numFmtId="0" fontId="41" fillId="2" borderId="3" xfId="0" applyFont="1" applyFill="1" applyBorder="1" applyAlignment="1">
      <alignment horizontal="right" indent="1"/>
    </xf>
    <xf numFmtId="0" fontId="41" fillId="6" borderId="3" xfId="0" applyFont="1" applyFill="1" applyBorder="1" applyAlignment="1">
      <alignment horizontal="right" indent="1"/>
    </xf>
    <xf numFmtId="0" fontId="41" fillId="5" borderId="3" xfId="0" applyFont="1" applyFill="1" applyBorder="1" applyAlignment="1">
      <alignment horizontal="right" indent="1"/>
    </xf>
    <xf numFmtId="0" fontId="41" fillId="8" borderId="4" xfId="0" applyFont="1" applyFill="1" applyBorder="1" applyAlignment="1">
      <alignment horizontal="right" indent="1"/>
    </xf>
    <xf numFmtId="0" fontId="41" fillId="0" borderId="0" xfId="0" applyFont="1" applyAlignment="1">
      <alignment horizontal="right" indent="1"/>
    </xf>
    <xf numFmtId="3" fontId="41" fillId="0" borderId="0" xfId="0" applyNumberFormat="1" applyFont="1" applyAlignment="1">
      <alignment horizontal="right" indent="1"/>
    </xf>
    <xf numFmtId="3" fontId="41" fillId="0" borderId="0" xfId="0" applyNumberFormat="1" applyFont="1" applyBorder="1" applyAlignment="1">
      <alignment horizontal="right" indent="1"/>
    </xf>
    <xf numFmtId="0" fontId="37" fillId="4" borderId="3" xfId="0" applyFont="1" applyFill="1" applyBorder="1" applyAlignment="1">
      <alignment horizontal="center" wrapText="1"/>
    </xf>
    <xf numFmtId="0" fontId="37" fillId="4" borderId="4" xfId="0" applyFont="1" applyFill="1" applyBorder="1" applyAlignment="1">
      <alignment horizontal="center" wrapText="1"/>
    </xf>
    <xf numFmtId="0" fontId="42" fillId="4" borderId="7" xfId="0" applyFont="1" applyFill="1" applyBorder="1" applyAlignment="1"/>
    <xf numFmtId="2" fontId="45" fillId="0" borderId="0" xfId="0" applyNumberFormat="1" applyFont="1" applyAlignment="1">
      <alignment vertical="center"/>
    </xf>
    <xf numFmtId="2" fontId="35" fillId="11" borderId="11" xfId="3" applyNumberFormat="1" applyFont="1" applyFill="1" applyBorder="1" applyAlignment="1">
      <alignment horizontal="center" wrapText="1"/>
    </xf>
    <xf numFmtId="2" fontId="36" fillId="5" borderId="8" xfId="3" applyNumberFormat="1" applyFont="1" applyFill="1" applyBorder="1" applyAlignment="1">
      <alignment horizontal="left"/>
    </xf>
    <xf numFmtId="0" fontId="45" fillId="0" borderId="0" xfId="0" applyFont="1" applyAlignment="1">
      <alignment vertical="center"/>
    </xf>
    <xf numFmtId="177" fontId="13" fillId="12" borderId="8" xfId="97" applyNumberFormat="1" applyFont="1" applyFill="1" applyBorder="1" applyAlignment="1">
      <alignment horizontal="right"/>
    </xf>
    <xf numFmtId="177" fontId="41" fillId="5" borderId="8" xfId="97" applyNumberFormat="1" applyFont="1" applyFill="1" applyBorder="1" applyAlignment="1">
      <alignment horizontal="right"/>
    </xf>
    <xf numFmtId="0" fontId="4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Fill="1" applyAlignment="1">
      <alignment vertical="center"/>
    </xf>
    <xf numFmtId="2" fontId="37" fillId="11" borderId="11" xfId="3" applyNumberFormat="1" applyFont="1" applyFill="1" applyBorder="1" applyAlignment="1">
      <alignment horizontal="center" wrapText="1"/>
    </xf>
    <xf numFmtId="2" fontId="38" fillId="5" borderId="8" xfId="3" applyNumberFormat="1" applyFont="1" applyFill="1" applyBorder="1" applyAlignment="1">
      <alignment horizontal="left"/>
    </xf>
    <xf numFmtId="2" fontId="38" fillId="0" borderId="8" xfId="3" applyNumberFormat="1" applyFont="1" applyFill="1" applyBorder="1" applyAlignment="1">
      <alignment horizontal="left"/>
    </xf>
    <xf numFmtId="3" fontId="44" fillId="4" borderId="12" xfId="0" applyNumberFormat="1" applyFont="1" applyFill="1" applyBorder="1" applyAlignment="1">
      <alignment horizontal="right" indent="1"/>
    </xf>
    <xf numFmtId="0" fontId="41" fillId="10" borderId="12" xfId="0" applyFont="1" applyFill="1" applyBorder="1" applyAlignment="1">
      <alignment horizontal="right" indent="1"/>
    </xf>
    <xf numFmtId="0" fontId="41" fillId="10" borderId="13" xfId="0" applyFont="1" applyFill="1" applyBorder="1" applyAlignment="1">
      <alignment horizontal="right" indent="1"/>
    </xf>
    <xf numFmtId="168" fontId="47" fillId="0" borderId="0" xfId="0" applyNumberFormat="1" applyFont="1" applyAlignment="1">
      <alignment vertical="center"/>
    </xf>
    <xf numFmtId="168" fontId="49" fillId="0" borderId="0" xfId="0" applyNumberFormat="1" applyFont="1" applyAlignment="1">
      <alignment vertical="center"/>
    </xf>
    <xf numFmtId="168" fontId="47" fillId="0" borderId="0" xfId="0" applyNumberFormat="1" applyFont="1" applyFill="1" applyAlignment="1">
      <alignment vertical="center"/>
    </xf>
    <xf numFmtId="2" fontId="42" fillId="4" borderId="11" xfId="3" applyNumberFormat="1" applyFont="1" applyFill="1" applyBorder="1" applyAlignment="1">
      <alignment wrapText="1"/>
    </xf>
    <xf numFmtId="2" fontId="42" fillId="4" borderId="11" xfId="3" applyNumberFormat="1" applyFont="1" applyFill="1" applyBorder="1" applyAlignment="1">
      <alignment horizontal="left" wrapText="1"/>
    </xf>
    <xf numFmtId="2" fontId="47" fillId="0" borderId="0" xfId="0" applyNumberFormat="1" applyFont="1" applyAlignment="1">
      <alignment vertical="center"/>
    </xf>
    <xf numFmtId="2" fontId="47" fillId="0" borderId="0" xfId="0" applyNumberFormat="1" applyFont="1" applyFill="1" applyAlignment="1">
      <alignment vertical="center"/>
    </xf>
    <xf numFmtId="2" fontId="49" fillId="0" borderId="0" xfId="0" applyNumberFormat="1" applyFont="1" applyAlignment="1">
      <alignment vertical="center"/>
    </xf>
    <xf numFmtId="0" fontId="38" fillId="0" borderId="0" xfId="0" applyFont="1" applyAlignment="1"/>
    <xf numFmtId="2" fontId="36" fillId="11" borderId="11" xfId="3" applyNumberFormat="1" applyFont="1" applyFill="1" applyBorder="1" applyAlignment="1">
      <alignment horizontal="center" wrapText="1"/>
    </xf>
    <xf numFmtId="2" fontId="35" fillId="4" borderId="11" xfId="3" applyNumberFormat="1" applyFont="1" applyFill="1" applyBorder="1" applyAlignment="1">
      <alignment horizontal="center" wrapText="1"/>
    </xf>
    <xf numFmtId="176" fontId="51" fillId="0" borderId="0" xfId="98" applyNumberFormat="1" applyFont="1"/>
    <xf numFmtId="4" fontId="51" fillId="0" borderId="0" xfId="98" applyNumberFormat="1" applyFont="1" applyFill="1"/>
    <xf numFmtId="0" fontId="51" fillId="5" borderId="6" xfId="98" applyFont="1" applyFill="1" applyBorder="1"/>
    <xf numFmtId="4" fontId="12" fillId="0" borderId="0" xfId="0" applyNumberFormat="1" applyFont="1" applyFill="1" applyBorder="1" applyAlignment="1">
      <alignment horizontal="right" vertical="top"/>
    </xf>
    <xf numFmtId="4" fontId="42" fillId="4" borderId="11" xfId="0" applyNumberFormat="1" applyFont="1" applyFill="1" applyBorder="1" applyAlignment="1">
      <alignment horizontal="left"/>
    </xf>
    <xf numFmtId="3" fontId="11" fillId="0" borderId="0" xfId="0" applyNumberFormat="1" applyFont="1" applyFill="1" applyAlignment="1">
      <alignment horizontal="right"/>
    </xf>
    <xf numFmtId="0" fontId="51" fillId="5" borderId="0" xfId="17" applyFont="1" applyFill="1" applyBorder="1" applyAlignment="1">
      <alignment horizontal="left" vertical="center"/>
    </xf>
    <xf numFmtId="0" fontId="56" fillId="13" borderId="11" xfId="3" applyFont="1" applyFill="1" applyBorder="1" applyAlignment="1"/>
    <xf numFmtId="0" fontId="58" fillId="4" borderId="11" xfId="99" applyFont="1" applyFill="1" applyBorder="1" applyAlignment="1">
      <alignment horizontal="left" vertical="top" wrapText="1"/>
    </xf>
    <xf numFmtId="0" fontId="38" fillId="5" borderId="8" xfId="18" applyFont="1" applyFill="1" applyBorder="1" applyAlignment="1">
      <alignment horizontal="left" vertical="center"/>
    </xf>
    <xf numFmtId="0" fontId="51" fillId="5" borderId="6" xfId="6" applyFont="1" applyFill="1" applyBorder="1" applyAlignment="1">
      <alignment horizontal="left" vertical="center"/>
    </xf>
    <xf numFmtId="0" fontId="59" fillId="4" borderId="15" xfId="99" applyFont="1" applyFill="1" applyBorder="1" applyAlignment="1">
      <alignment horizontal="left" vertical="top" wrapText="1"/>
    </xf>
    <xf numFmtId="0" fontId="57" fillId="5" borderId="8" xfId="35" applyFont="1" applyFill="1" applyBorder="1" applyAlignment="1">
      <alignment horizontal="left" vertical="center"/>
    </xf>
    <xf numFmtId="0" fontId="57" fillId="5" borderId="6" xfId="35" applyFont="1" applyFill="1" applyBorder="1" applyAlignment="1">
      <alignment horizontal="left" vertical="center"/>
    </xf>
    <xf numFmtId="165" fontId="57" fillId="5" borderId="6" xfId="40" applyNumberFormat="1" applyFont="1" applyFill="1" applyBorder="1" applyAlignment="1">
      <alignment horizontal="left" vertical="center"/>
    </xf>
    <xf numFmtId="0" fontId="61" fillId="5" borderId="8" xfId="0" applyFont="1" applyFill="1" applyBorder="1" applyAlignment="1">
      <alignment horizontal="left" vertical="top"/>
    </xf>
    <xf numFmtId="0" fontId="61" fillId="5" borderId="6" xfId="0" applyFont="1" applyFill="1" applyBorder="1" applyAlignment="1">
      <alignment horizontal="left" vertical="top"/>
    </xf>
    <xf numFmtId="0" fontId="42" fillId="0" borderId="0" xfId="0" applyFont="1" applyFill="1" applyAlignment="1"/>
    <xf numFmtId="2" fontId="42" fillId="4" borderId="11" xfId="3" applyNumberFormat="1" applyFont="1" applyFill="1" applyBorder="1" applyAlignment="1">
      <alignment horizontal="left" wrapText="1"/>
    </xf>
    <xf numFmtId="2" fontId="42" fillId="4" borderId="7" xfId="3" applyNumberFormat="1" applyFont="1" applyFill="1" applyBorder="1" applyAlignment="1">
      <alignment horizontal="left" wrapText="1"/>
    </xf>
    <xf numFmtId="2" fontId="38" fillId="5" borderId="8" xfId="3" applyNumberFormat="1" applyFont="1" applyFill="1" applyBorder="1" applyAlignment="1">
      <alignment horizontal="left" vertical="center"/>
    </xf>
    <xf numFmtId="2" fontId="38" fillId="5" borderId="7" xfId="3" applyNumberFormat="1" applyFont="1" applyFill="1" applyBorder="1" applyAlignment="1">
      <alignment horizontal="left" vertical="center"/>
    </xf>
    <xf numFmtId="2" fontId="49" fillId="0" borderId="0" xfId="100" applyNumberFormat="1" applyFont="1" applyAlignment="1">
      <alignment vertical="center"/>
    </xf>
    <xf numFmtId="0" fontId="10" fillId="0" borderId="0" xfId="100"/>
    <xf numFmtId="0" fontId="10" fillId="0" borderId="0" xfId="100" applyFill="1"/>
    <xf numFmtId="0" fontId="40" fillId="0" borderId="0" xfId="100" applyFont="1"/>
    <xf numFmtId="0" fontId="62" fillId="0" borderId="0" xfId="114" applyFont="1" applyFill="1" applyBorder="1" applyAlignment="1">
      <alignment horizontal="center" vertical="center"/>
    </xf>
    <xf numFmtId="0" fontId="10" fillId="0" borderId="0" xfId="100" applyBorder="1"/>
    <xf numFmtId="0" fontId="62" fillId="0" borderId="0" xfId="115" applyFont="1" applyFill="1" applyBorder="1" applyAlignment="1">
      <alignment horizontal="center" vertical="center"/>
    </xf>
    <xf numFmtId="0" fontId="64" fillId="0" borderId="0" xfId="116" applyFont="1" applyFill="1" applyBorder="1" applyAlignment="1">
      <alignment horizontal="center" vertical="center"/>
    </xf>
    <xf numFmtId="0" fontId="3" fillId="0" borderId="0" xfId="117" applyFont="1" applyFill="1" applyBorder="1" applyAlignment="1">
      <alignment horizontal="center" vertical="center"/>
    </xf>
    <xf numFmtId="0" fontId="31" fillId="0" borderId="0" xfId="118" applyFont="1" applyFill="1" applyBorder="1" applyAlignment="1">
      <alignment horizontal="center" vertical="center"/>
    </xf>
    <xf numFmtId="2" fontId="35" fillId="0" borderId="5" xfId="3" applyNumberFormat="1" applyFont="1" applyFill="1" applyBorder="1" applyAlignment="1">
      <alignment horizontal="center" wrapText="1"/>
    </xf>
    <xf numFmtId="2" fontId="50" fillId="4" borderId="12" xfId="3" applyNumberFormat="1" applyFont="1" applyFill="1" applyBorder="1" applyAlignment="1">
      <alignment horizontal="left" wrapText="1"/>
    </xf>
    <xf numFmtId="2" fontId="50" fillId="4" borderId="13" xfId="3" applyNumberFormat="1" applyFont="1" applyFill="1" applyBorder="1" applyAlignment="1">
      <alignment horizontal="center" wrapText="1"/>
    </xf>
    <xf numFmtId="0" fontId="31" fillId="0" borderId="0" xfId="119" applyFont="1" applyFill="1" applyBorder="1" applyAlignment="1">
      <alignment horizontal="left" vertical="center"/>
    </xf>
    <xf numFmtId="3" fontId="30" fillId="0" borderId="0" xfId="120" applyNumberFormat="1" applyFont="1" applyFill="1" applyBorder="1" applyAlignment="1">
      <alignment horizontal="right" vertical="center"/>
    </xf>
    <xf numFmtId="2" fontId="35" fillId="0" borderId="0" xfId="3" applyNumberFormat="1" applyFont="1" applyFill="1" applyBorder="1" applyAlignment="1">
      <alignment horizontal="center" wrapText="1"/>
    </xf>
    <xf numFmtId="1" fontId="38" fillId="5" borderId="8" xfId="3" applyNumberFormat="1" applyFont="1" applyFill="1" applyBorder="1" applyAlignment="1">
      <alignment horizontal="left"/>
    </xf>
    <xf numFmtId="176" fontId="65" fillId="12" borderId="8" xfId="121" applyNumberFormat="1" applyFont="1" applyFill="1" applyBorder="1" applyAlignment="1">
      <alignment horizontal="left"/>
    </xf>
    <xf numFmtId="0" fontId="31" fillId="0" borderId="0" xfId="122" applyFont="1" applyFill="1" applyBorder="1" applyAlignment="1">
      <alignment horizontal="left" vertical="center"/>
    </xf>
    <xf numFmtId="3" fontId="30" fillId="0" borderId="0" xfId="123" applyNumberFormat="1" applyFont="1" applyFill="1" applyBorder="1" applyAlignment="1">
      <alignment horizontal="right" vertical="center"/>
    </xf>
    <xf numFmtId="0" fontId="31" fillId="0" borderId="0" xfId="124" applyFont="1" applyFill="1" applyBorder="1" applyAlignment="1">
      <alignment horizontal="left" vertical="center"/>
    </xf>
    <xf numFmtId="3" fontId="30" fillId="0" borderId="0" xfId="125" applyNumberFormat="1" applyFont="1" applyFill="1" applyBorder="1" applyAlignment="1">
      <alignment horizontal="right" vertical="center"/>
    </xf>
    <xf numFmtId="0" fontId="3" fillId="0" borderId="0" xfId="114" applyFont="1" applyFill="1" applyBorder="1" applyAlignment="1">
      <alignment horizontal="center" vertical="center"/>
    </xf>
    <xf numFmtId="176" fontId="66" fillId="0" borderId="0" xfId="126" applyNumberFormat="1" applyFont="1" applyFill="1" applyAlignment="1">
      <alignment vertical="center"/>
    </xf>
    <xf numFmtId="0" fontId="66" fillId="0" borderId="0" xfId="126" applyFont="1" applyFill="1" applyAlignment="1">
      <alignment vertical="top"/>
    </xf>
    <xf numFmtId="176" fontId="66" fillId="0" borderId="0" xfId="126" applyNumberFormat="1" applyFont="1" applyFill="1" applyAlignment="1">
      <alignment vertical="top"/>
    </xf>
    <xf numFmtId="2" fontId="50" fillId="4" borderId="5" xfId="127" applyNumberFormat="1" applyFont="1" applyFill="1" applyBorder="1" applyAlignment="1">
      <alignment horizontal="left" wrapText="1"/>
    </xf>
    <xf numFmtId="2" fontId="35" fillId="4" borderId="5" xfId="127" applyNumberFormat="1" applyFont="1" applyFill="1" applyBorder="1" applyAlignment="1">
      <alignment horizontal="center" wrapText="1"/>
    </xf>
    <xf numFmtId="2" fontId="35" fillId="0" borderId="5" xfId="127" applyNumberFormat="1" applyFont="1" applyFill="1" applyBorder="1" applyAlignment="1">
      <alignment horizontal="center" wrapText="1"/>
    </xf>
    <xf numFmtId="0" fontId="10" fillId="0" borderId="0" xfId="126" applyFill="1"/>
    <xf numFmtId="2" fontId="35" fillId="14" borderId="0" xfId="127" applyNumberFormat="1" applyFont="1" applyFill="1" applyBorder="1" applyAlignment="1">
      <alignment horizontal="center" wrapText="1"/>
    </xf>
    <xf numFmtId="2" fontId="35" fillId="0" borderId="0" xfId="127" applyNumberFormat="1" applyFont="1" applyFill="1" applyBorder="1" applyAlignment="1">
      <alignment horizontal="center" wrapText="1"/>
    </xf>
    <xf numFmtId="2" fontId="68" fillId="13" borderId="8" xfId="127" applyNumberFormat="1" applyFont="1" applyFill="1" applyBorder="1" applyAlignment="1">
      <alignment horizontal="left"/>
    </xf>
    <xf numFmtId="2" fontId="35" fillId="4" borderId="0" xfId="127" applyNumberFormat="1" applyFont="1" applyFill="1" applyBorder="1" applyAlignment="1">
      <alignment horizontal="center" wrapText="1"/>
    </xf>
    <xf numFmtId="2" fontId="36" fillId="5" borderId="8" xfId="127" applyNumberFormat="1" applyFont="1" applyFill="1" applyBorder="1" applyAlignment="1">
      <alignment horizontal="left"/>
    </xf>
    <xf numFmtId="176" fontId="10" fillId="0" borderId="0" xfId="126" applyNumberFormat="1" applyFill="1"/>
    <xf numFmtId="176" fontId="10" fillId="0" borderId="0" xfId="126" applyNumberFormat="1"/>
    <xf numFmtId="2" fontId="36" fillId="14" borderId="0" xfId="127" applyNumberFormat="1" applyFont="1" applyFill="1" applyBorder="1" applyAlignment="1">
      <alignment horizontal="left"/>
    </xf>
    <xf numFmtId="176" fontId="10" fillId="14" borderId="0" xfId="126" applyNumberFormat="1" applyFill="1"/>
    <xf numFmtId="2" fontId="50" fillId="4" borderId="0" xfId="127" applyNumberFormat="1" applyFont="1" applyFill="1" applyBorder="1" applyAlignment="1">
      <alignment horizontal="left"/>
    </xf>
    <xf numFmtId="2" fontId="49" fillId="0" borderId="0" xfId="127" applyNumberFormat="1" applyFont="1" applyAlignment="1">
      <alignment vertical="center"/>
    </xf>
    <xf numFmtId="4" fontId="66" fillId="0" borderId="0" xfId="127" applyNumberFormat="1" applyFont="1" applyFill="1" applyAlignment="1">
      <alignment vertical="center"/>
    </xf>
    <xf numFmtId="0" fontId="66" fillId="0" borderId="0" xfId="127" applyFont="1" applyFill="1" applyAlignment="1">
      <alignment vertical="top"/>
    </xf>
    <xf numFmtId="4" fontId="66" fillId="0" borderId="0" xfId="127" applyNumberFormat="1" applyFont="1" applyFill="1" applyAlignment="1">
      <alignment vertical="top"/>
    </xf>
    <xf numFmtId="0" fontId="10" fillId="0" borderId="0" xfId="127" applyFill="1"/>
    <xf numFmtId="4" fontId="63" fillId="0" borderId="4" xfId="127" applyNumberFormat="1" applyFont="1" applyFill="1" applyBorder="1" applyAlignment="1"/>
    <xf numFmtId="4" fontId="33" fillId="0" borderId="0" xfId="127" applyNumberFormat="1" applyFont="1" applyFill="1" applyAlignment="1"/>
    <xf numFmtId="4" fontId="33" fillId="0" borderId="0" xfId="127" applyNumberFormat="1" applyFont="1" applyAlignment="1"/>
    <xf numFmtId="4" fontId="63" fillId="14" borderId="16" xfId="127" applyNumberFormat="1" applyFont="1" applyFill="1" applyBorder="1" applyAlignment="1"/>
    <xf numFmtId="4" fontId="63" fillId="14" borderId="4" xfId="127" applyNumberFormat="1" applyFont="1" applyFill="1" applyBorder="1" applyAlignment="1"/>
    <xf numFmtId="4" fontId="33" fillId="14" borderId="0" xfId="127" applyNumberFormat="1" applyFont="1" applyFill="1" applyAlignment="1"/>
    <xf numFmtId="4" fontId="10" fillId="0" borderId="0" xfId="127" applyNumberFormat="1" applyFill="1"/>
    <xf numFmtId="4" fontId="10" fillId="0" borderId="0" xfId="127" applyNumberFormat="1"/>
    <xf numFmtId="4" fontId="10" fillId="14" borderId="0" xfId="127" applyNumberFormat="1" applyFill="1"/>
    <xf numFmtId="2" fontId="50" fillId="4" borderId="8" xfId="127" applyNumberFormat="1" applyFont="1" applyFill="1" applyBorder="1" applyAlignment="1">
      <alignment horizontal="left"/>
    </xf>
    <xf numFmtId="4" fontId="46" fillId="14" borderId="0" xfId="121" applyNumberFormat="1" applyFont="1" applyFill="1" applyBorder="1" applyAlignment="1">
      <alignment horizontal="right"/>
    </xf>
    <xf numFmtId="2" fontId="36" fillId="5" borderId="0" xfId="127" applyNumberFormat="1" applyFont="1" applyFill="1" applyBorder="1" applyAlignment="1">
      <alignment horizontal="left"/>
    </xf>
    <xf numFmtId="0" fontId="14" fillId="0" borderId="0" xfId="2" applyFont="1" applyFill="1" applyAlignment="1">
      <alignment horizontal="center"/>
    </xf>
    <xf numFmtId="0" fontId="16" fillId="0" borderId="0" xfId="0" applyFont="1" applyAlignme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" fontId="36" fillId="5" borderId="6" xfId="127" applyNumberFormat="1" applyFont="1" applyFill="1" applyBorder="1" applyAlignment="1">
      <alignment horizontal="left"/>
    </xf>
    <xf numFmtId="2" fontId="36" fillId="5" borderId="7" xfId="127" applyNumberFormat="1" applyFont="1" applyFill="1" applyBorder="1" applyAlignment="1">
      <alignment horizontal="left"/>
    </xf>
    <xf numFmtId="2" fontId="50" fillId="4" borderId="6" xfId="127" applyNumberFormat="1" applyFont="1" applyFill="1" applyBorder="1" applyAlignment="1">
      <alignment horizontal="left"/>
    </xf>
    <xf numFmtId="0" fontId="10" fillId="0" borderId="0" xfId="127"/>
    <xf numFmtId="0" fontId="66" fillId="0" borderId="0" xfId="0" applyFont="1" applyFill="1" applyAlignment="1">
      <alignment vertical="top"/>
    </xf>
    <xf numFmtId="4" fontId="66" fillId="0" borderId="0" xfId="0" applyNumberFormat="1" applyFont="1" applyFill="1" applyAlignment="1">
      <alignment vertical="top"/>
    </xf>
    <xf numFmtId="0" fontId="66" fillId="14" borderId="0" xfId="0" applyFont="1" applyFill="1" applyAlignment="1">
      <alignment vertical="top"/>
    </xf>
    <xf numFmtId="4" fontId="66" fillId="14" borderId="0" xfId="0" applyNumberFormat="1" applyFont="1" applyFill="1" applyAlignment="1">
      <alignment vertical="top"/>
    </xf>
    <xf numFmtId="4" fontId="0" fillId="14" borderId="0" xfId="0" applyNumberFormat="1" applyFill="1"/>
    <xf numFmtId="4" fontId="33" fillId="0" borderId="0" xfId="0" applyNumberFormat="1" applyFont="1" applyFill="1" applyAlignment="1"/>
    <xf numFmtId="4" fontId="33" fillId="0" borderId="0" xfId="0" applyNumberFormat="1" applyFont="1" applyAlignment="1"/>
    <xf numFmtId="4" fontId="33" fillId="14" borderId="0" xfId="0" applyNumberFormat="1" applyFont="1" applyFill="1" applyAlignment="1"/>
    <xf numFmtId="0" fontId="66" fillId="14" borderId="0" xfId="127" applyFont="1" applyFill="1" applyAlignment="1">
      <alignment vertical="top"/>
    </xf>
    <xf numFmtId="4" fontId="66" fillId="14" borderId="0" xfId="127" applyNumberFormat="1" applyFont="1" applyFill="1" applyAlignment="1">
      <alignment vertical="top"/>
    </xf>
    <xf numFmtId="0" fontId="66" fillId="14" borderId="0" xfId="127" applyFont="1" applyFill="1" applyBorder="1" applyAlignment="1">
      <alignment vertical="top"/>
    </xf>
    <xf numFmtId="2" fontId="67" fillId="0" borderId="0" xfId="127" applyNumberFormat="1" applyFont="1" applyFill="1" applyBorder="1" applyAlignment="1">
      <alignment vertical="center"/>
    </xf>
    <xf numFmtId="4" fontId="66" fillId="0" borderId="13" xfId="127" applyNumberFormat="1" applyFont="1" applyFill="1" applyBorder="1" applyAlignment="1">
      <alignment vertical="center"/>
    </xf>
    <xf numFmtId="4" fontId="66" fillId="0" borderId="13" xfId="127" applyNumberFormat="1" applyFont="1" applyFill="1" applyBorder="1" applyAlignment="1">
      <alignment vertical="top"/>
    </xf>
    <xf numFmtId="2" fontId="67" fillId="0" borderId="13" xfId="127" applyNumberFormat="1" applyFont="1" applyFill="1" applyBorder="1" applyAlignment="1">
      <alignment vertical="center"/>
    </xf>
    <xf numFmtId="4" fontId="66" fillId="14" borderId="13" xfId="127" applyNumberFormat="1" applyFont="1" applyFill="1" applyBorder="1" applyAlignment="1">
      <alignment vertical="top"/>
    </xf>
    <xf numFmtId="2" fontId="35" fillId="4" borderId="17" xfId="127" applyNumberFormat="1" applyFont="1" applyFill="1" applyBorder="1" applyAlignment="1">
      <alignment horizontal="center" wrapText="1"/>
    </xf>
    <xf numFmtId="2" fontId="35" fillId="14" borderId="13" xfId="127" applyNumberFormat="1" applyFont="1" applyFill="1" applyBorder="1" applyAlignment="1">
      <alignment horizontal="center" wrapText="1"/>
    </xf>
    <xf numFmtId="2" fontId="35" fillId="0" borderId="13" xfId="127" applyNumberFormat="1" applyFont="1" applyFill="1" applyBorder="1" applyAlignment="1">
      <alignment horizontal="center" wrapText="1"/>
    </xf>
    <xf numFmtId="4" fontId="46" fillId="14" borderId="13" xfId="121" applyNumberFormat="1" applyFont="1" applyFill="1" applyBorder="1" applyAlignment="1">
      <alignment horizontal="right"/>
    </xf>
    <xf numFmtId="4" fontId="10" fillId="0" borderId="13" xfId="127" applyNumberFormat="1" applyFill="1" applyBorder="1"/>
    <xf numFmtId="4" fontId="10" fillId="0" borderId="13" xfId="127" applyNumberFormat="1" applyBorder="1"/>
    <xf numFmtId="4" fontId="63" fillId="0" borderId="16" xfId="127" applyNumberFormat="1" applyFont="1" applyFill="1" applyBorder="1" applyAlignment="1"/>
    <xf numFmtId="2" fontId="49" fillId="0" borderId="11" xfId="127" applyNumberFormat="1" applyFont="1" applyBorder="1" applyAlignment="1">
      <alignment vertical="center"/>
    </xf>
    <xf numFmtId="0" fontId="66" fillId="0" borderId="11" xfId="127" applyFont="1" applyFill="1" applyBorder="1" applyAlignment="1">
      <alignment vertical="top"/>
    </xf>
    <xf numFmtId="0" fontId="66" fillId="14" borderId="11" xfId="127" applyFont="1" applyFill="1" applyBorder="1" applyAlignment="1">
      <alignment vertical="top"/>
    </xf>
    <xf numFmtId="2" fontId="35" fillId="14" borderId="11" xfId="127" applyNumberFormat="1" applyFont="1" applyFill="1" applyBorder="1" applyAlignment="1">
      <alignment horizontal="center" wrapText="1"/>
    </xf>
    <xf numFmtId="2" fontId="36" fillId="14" borderId="11" xfId="127" applyNumberFormat="1" applyFont="1" applyFill="1" applyBorder="1" applyAlignment="1">
      <alignment horizontal="left"/>
    </xf>
    <xf numFmtId="4" fontId="63" fillId="14" borderId="7" xfId="127" applyNumberFormat="1" applyFont="1" applyFill="1" applyBorder="1" applyAlignment="1"/>
    <xf numFmtId="4" fontId="10" fillId="0" borderId="11" xfId="127" applyNumberFormat="1" applyFill="1" applyBorder="1"/>
    <xf numFmtId="4" fontId="10" fillId="0" borderId="11" xfId="127" applyNumberFormat="1" applyBorder="1"/>
    <xf numFmtId="4" fontId="66" fillId="0" borderId="0" xfId="127" applyNumberFormat="1" applyFont="1" applyFill="1" applyBorder="1" applyAlignment="1">
      <alignment vertical="top"/>
    </xf>
    <xf numFmtId="0" fontId="14" fillId="0" borderId="0" xfId="0" applyNumberFormat="1" applyFont="1" applyAlignment="1"/>
    <xf numFmtId="2" fontId="49" fillId="0" borderId="0" xfId="127" applyNumberFormat="1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3" fontId="41" fillId="2" borderId="1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top"/>
    </xf>
    <xf numFmtId="3" fontId="41" fillId="5" borderId="2" xfId="0" applyNumberFormat="1" applyFont="1" applyFill="1" applyBorder="1" applyAlignment="1">
      <alignment horizontal="right"/>
    </xf>
    <xf numFmtId="3" fontId="41" fillId="0" borderId="1" xfId="0" applyNumberFormat="1" applyFont="1" applyBorder="1" applyAlignment="1">
      <alignment horizontal="right"/>
    </xf>
    <xf numFmtId="3" fontId="41" fillId="0" borderId="1" xfId="0" applyNumberFormat="1" applyFont="1" applyFill="1" applyBorder="1" applyAlignment="1">
      <alignment horizontal="right"/>
    </xf>
    <xf numFmtId="3" fontId="41" fillId="0" borderId="2" xfId="0" applyNumberFormat="1" applyFont="1" applyFill="1" applyBorder="1" applyAlignment="1">
      <alignment horizontal="right"/>
    </xf>
    <xf numFmtId="3" fontId="44" fillId="4" borderId="12" xfId="0" applyNumberFormat="1" applyFont="1" applyFill="1" applyBorder="1" applyAlignment="1">
      <alignment horizontal="right"/>
    </xf>
    <xf numFmtId="3" fontId="44" fillId="4" borderId="13" xfId="0" applyNumberFormat="1" applyFont="1" applyFill="1" applyBorder="1" applyAlignment="1">
      <alignment horizontal="right"/>
    </xf>
    <xf numFmtId="3" fontId="41" fillId="0" borderId="12" xfId="0" applyNumberFormat="1" applyFont="1" applyBorder="1" applyAlignment="1">
      <alignment horizontal="right"/>
    </xf>
    <xf numFmtId="3" fontId="41" fillId="0" borderId="12" xfId="0" applyNumberFormat="1" applyFont="1" applyFill="1" applyBorder="1" applyAlignment="1">
      <alignment horizontal="right"/>
    </xf>
    <xf numFmtId="3" fontId="41" fillId="0" borderId="13" xfId="0" applyNumberFormat="1" applyFont="1" applyFill="1" applyBorder="1" applyAlignment="1">
      <alignment horizontal="right"/>
    </xf>
    <xf numFmtId="3" fontId="41" fillId="2" borderId="3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 vertical="top"/>
    </xf>
    <xf numFmtId="3" fontId="41" fillId="5" borderId="4" xfId="0" applyNumberFormat="1" applyFont="1" applyFill="1" applyBorder="1" applyAlignment="1">
      <alignment horizontal="right"/>
    </xf>
    <xf numFmtId="3" fontId="41" fillId="2" borderId="9" xfId="0" applyNumberFormat="1" applyFont="1" applyFill="1" applyBorder="1" applyAlignment="1">
      <alignment horizontal="right"/>
    </xf>
    <xf numFmtId="3" fontId="13" fillId="2" borderId="9" xfId="0" applyNumberFormat="1" applyFont="1" applyFill="1" applyBorder="1" applyAlignment="1">
      <alignment horizontal="right" vertical="top"/>
    </xf>
    <xf numFmtId="0" fontId="16" fillId="0" borderId="9" xfId="0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1" fontId="41" fillId="2" borderId="1" xfId="0" applyNumberFormat="1" applyFont="1" applyFill="1" applyBorder="1" applyAlignment="1">
      <alignment horizontal="right"/>
    </xf>
    <xf numFmtId="3" fontId="41" fillId="2" borderId="1" xfId="0" applyNumberFormat="1" applyFont="1" applyFill="1" applyBorder="1" applyAlignment="1">
      <alignment horizontal="right" vertical="top"/>
    </xf>
    <xf numFmtId="3" fontId="41" fillId="5" borderId="2" xfId="0" applyNumberFormat="1" applyFont="1" applyFill="1" applyBorder="1" applyAlignment="1">
      <alignment horizontal="right" vertical="top"/>
    </xf>
    <xf numFmtId="3" fontId="44" fillId="4" borderId="1" xfId="0" applyNumberFormat="1" applyFont="1" applyFill="1" applyBorder="1" applyAlignment="1">
      <alignment horizontal="right"/>
    </xf>
    <xf numFmtId="3" fontId="44" fillId="4" borderId="2" xfId="0" applyNumberFormat="1" applyFont="1" applyFill="1" applyBorder="1" applyAlignment="1">
      <alignment horizontal="right"/>
    </xf>
    <xf numFmtId="9" fontId="13" fillId="12" borderId="8" xfId="97" applyNumberFormat="1" applyFont="1" applyFill="1" applyBorder="1" applyAlignment="1">
      <alignment horizontal="right"/>
    </xf>
    <xf numFmtId="2" fontId="36" fillId="0" borderId="11" xfId="3" applyNumberFormat="1" applyFont="1" applyFill="1" applyBorder="1" applyAlignment="1">
      <alignment horizontal="left"/>
    </xf>
    <xf numFmtId="2" fontId="42" fillId="4" borderId="0" xfId="3" applyNumberFormat="1" applyFont="1" applyFill="1" applyBorder="1" applyAlignment="1">
      <alignment wrapText="1"/>
    </xf>
    <xf numFmtId="177" fontId="13" fillId="0" borderId="11" xfId="121" applyNumberFormat="1" applyFont="1" applyFill="1" applyBorder="1" applyAlignment="1">
      <alignment horizontal="right"/>
    </xf>
    <xf numFmtId="9" fontId="13" fillId="0" borderId="11" xfId="97" applyNumberFormat="1" applyFont="1" applyFill="1" applyBorder="1" applyAlignment="1">
      <alignment horizontal="right"/>
    </xf>
    <xf numFmtId="177" fontId="46" fillId="4" borderId="12" xfId="121" applyNumberFormat="1" applyFont="1" applyFill="1" applyBorder="1" applyAlignment="1">
      <alignment horizontal="right"/>
    </xf>
    <xf numFmtId="9" fontId="46" fillId="4" borderId="13" xfId="97" applyNumberFormat="1" applyFont="1" applyFill="1" applyBorder="1" applyAlignment="1">
      <alignment horizontal="right"/>
    </xf>
    <xf numFmtId="177" fontId="41" fillId="0" borderId="8" xfId="97" applyNumberFormat="1" applyFont="1" applyFill="1" applyBorder="1" applyAlignment="1">
      <alignment horizontal="right"/>
    </xf>
    <xf numFmtId="177" fontId="46" fillId="4" borderId="7" xfId="97" applyNumberFormat="1" applyFont="1" applyFill="1" applyBorder="1" applyAlignment="1">
      <alignment horizontal="right"/>
    </xf>
    <xf numFmtId="2" fontId="35" fillId="4" borderId="11" xfId="3" applyNumberFormat="1" applyFont="1" applyFill="1" applyBorder="1" applyAlignment="1">
      <alignment horizontal="center" wrapText="1"/>
    </xf>
    <xf numFmtId="2" fontId="37" fillId="4" borderId="11" xfId="3" applyNumberFormat="1" applyFont="1" applyFill="1" applyBorder="1" applyAlignment="1">
      <alignment horizontal="center" wrapText="1"/>
    </xf>
    <xf numFmtId="2" fontId="37" fillId="4" borderId="0" xfId="3" applyNumberFormat="1" applyFont="1" applyFill="1" applyBorder="1" applyAlignment="1">
      <alignment horizontal="center" wrapText="1"/>
    </xf>
    <xf numFmtId="2" fontId="69" fillId="13" borderId="18" xfId="127" applyNumberFormat="1" applyFont="1" applyFill="1" applyBorder="1" applyAlignment="1">
      <alignment horizontal="left"/>
    </xf>
    <xf numFmtId="2" fontId="37" fillId="0" borderId="11" xfId="3" applyNumberFormat="1" applyFont="1" applyFill="1" applyBorder="1" applyAlignment="1">
      <alignment horizontal="center" wrapText="1"/>
    </xf>
    <xf numFmtId="177" fontId="13" fillId="12" borderId="7" xfId="97" applyNumberFormat="1" applyFont="1" applyFill="1" applyBorder="1" applyAlignment="1">
      <alignment horizontal="right"/>
    </xf>
    <xf numFmtId="177" fontId="41" fillId="5" borderId="7" xfId="97" applyNumberFormat="1" applyFont="1" applyFill="1" applyBorder="1" applyAlignment="1">
      <alignment horizontal="right"/>
    </xf>
    <xf numFmtId="177" fontId="13" fillId="0" borderId="8" xfId="97" applyNumberFormat="1" applyFont="1" applyFill="1" applyBorder="1" applyAlignment="1">
      <alignment horizontal="right"/>
    </xf>
    <xf numFmtId="177" fontId="46" fillId="4" borderId="3" xfId="97" applyNumberFormat="1" applyFont="1" applyFill="1" applyBorder="1" applyAlignment="1">
      <alignment horizontal="right"/>
    </xf>
    <xf numFmtId="0" fontId="0" fillId="0" borderId="0" xfId="0" applyBorder="1" applyAlignment="1"/>
    <xf numFmtId="2" fontId="37" fillId="0" borderId="0" xfId="3" applyNumberFormat="1" applyFont="1" applyFill="1" applyBorder="1" applyAlignment="1">
      <alignment wrapText="1"/>
    </xf>
    <xf numFmtId="175" fontId="0" fillId="0" borderId="0" xfId="0" applyNumberFormat="1" applyBorder="1" applyAlignment="1"/>
    <xf numFmtId="2" fontId="38" fillId="0" borderId="11" xfId="3" applyNumberFormat="1" applyFont="1" applyFill="1" applyBorder="1" applyAlignment="1">
      <alignment horizontal="left"/>
    </xf>
    <xf numFmtId="2" fontId="42" fillId="4" borderId="3" xfId="3" applyNumberFormat="1" applyFont="1" applyFill="1" applyBorder="1" applyAlignment="1">
      <alignment horizontal="left" wrapText="1"/>
    </xf>
    <xf numFmtId="10" fontId="14" fillId="0" borderId="0" xfId="2" applyNumberFormat="1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2" fontId="14" fillId="0" borderId="0" xfId="2" applyNumberFormat="1" applyFont="1" applyFill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128" applyFont="1" applyFill="1"/>
    <xf numFmtId="2" fontId="16" fillId="0" borderId="0" xfId="128" applyNumberFormat="1" applyFont="1" applyFill="1"/>
    <xf numFmtId="0" fontId="17" fillId="0" borderId="0" xfId="128" applyFont="1" applyFill="1"/>
    <xf numFmtId="0" fontId="17" fillId="0" borderId="0" xfId="128" applyFont="1" applyFill="1" applyAlignment="1">
      <alignment horizontal="center"/>
    </xf>
    <xf numFmtId="0" fontId="14" fillId="0" borderId="0" xfId="128" applyFont="1" applyFill="1" applyAlignment="1">
      <alignment horizontal="center"/>
    </xf>
    <xf numFmtId="0" fontId="42" fillId="4" borderId="0" xfId="128" applyFont="1" applyFill="1"/>
    <xf numFmtId="0" fontId="37" fillId="4" borderId="12" xfId="128" applyFont="1" applyFill="1" applyBorder="1" applyAlignment="1">
      <alignment horizontal="center"/>
    </xf>
    <xf numFmtId="1" fontId="37" fillId="4" borderId="12" xfId="128" applyNumberFormat="1" applyFont="1" applyFill="1" applyBorder="1" applyAlignment="1">
      <alignment horizontal="center"/>
    </xf>
    <xf numFmtId="1" fontId="37" fillId="4" borderId="13" xfId="128" applyNumberFormat="1" applyFont="1" applyFill="1" applyBorder="1" applyAlignment="1">
      <alignment horizontal="center"/>
    </xf>
    <xf numFmtId="0" fontId="15" fillId="0" borderId="0" xfId="128" applyFont="1" applyFill="1"/>
    <xf numFmtId="0" fontId="15" fillId="0" borderId="9" xfId="128" applyFont="1" applyFill="1" applyBorder="1" applyAlignment="1">
      <alignment horizontal="center"/>
    </xf>
    <xf numFmtId="2" fontId="15" fillId="0" borderId="9" xfId="128" applyNumberFormat="1" applyFont="1" applyFill="1" applyBorder="1" applyAlignment="1">
      <alignment horizontal="center"/>
    </xf>
    <xf numFmtId="0" fontId="16" fillId="0" borderId="1" xfId="128" applyFont="1" applyFill="1" applyBorder="1" applyAlignment="1">
      <alignment horizontal="center"/>
    </xf>
    <xf numFmtId="2" fontId="16" fillId="0" borderId="1" xfId="128" applyNumberFormat="1" applyFont="1" applyFill="1" applyBorder="1" applyAlignment="1">
      <alignment horizontal="center"/>
    </xf>
    <xf numFmtId="0" fontId="38" fillId="5" borderId="8" xfId="128" applyFont="1" applyFill="1" applyBorder="1"/>
    <xf numFmtId="3" fontId="41" fillId="2" borderId="9" xfId="128" applyNumberFormat="1" applyFont="1" applyFill="1" applyBorder="1" applyAlignment="1">
      <alignment horizontal="right"/>
    </xf>
    <xf numFmtId="0" fontId="38" fillId="5" borderId="6" xfId="128" applyFont="1" applyFill="1" applyBorder="1"/>
    <xf numFmtId="3" fontId="41" fillId="2" borderId="1" xfId="128" applyNumberFormat="1" applyFont="1" applyFill="1" applyBorder="1" applyAlignment="1">
      <alignment horizontal="right"/>
    </xf>
    <xf numFmtId="0" fontId="38" fillId="5" borderId="7" xfId="128" applyFont="1" applyFill="1" applyBorder="1"/>
    <xf numFmtId="3" fontId="41" fillId="2" borderId="3" xfId="128" applyNumberFormat="1" applyFont="1" applyFill="1" applyBorder="1" applyAlignment="1">
      <alignment horizontal="right"/>
    </xf>
    <xf numFmtId="3" fontId="41" fillId="0" borderId="12" xfId="128" applyNumberFormat="1" applyFont="1" applyFill="1" applyBorder="1" applyAlignment="1">
      <alignment horizontal="right"/>
    </xf>
    <xf numFmtId="0" fontId="42" fillId="4" borderId="0" xfId="128" applyFont="1" applyFill="1" applyBorder="1"/>
    <xf numFmtId="3" fontId="44" fillId="4" borderId="12" xfId="128" applyNumberFormat="1" applyFont="1" applyFill="1" applyBorder="1" applyAlignment="1">
      <alignment horizontal="right"/>
    </xf>
    <xf numFmtId="0" fontId="38" fillId="5" borderId="18" xfId="128" applyFont="1" applyFill="1" applyBorder="1"/>
    <xf numFmtId="0" fontId="38" fillId="5" borderId="19" xfId="128" applyFont="1" applyFill="1" applyBorder="1"/>
    <xf numFmtId="0" fontId="38" fillId="0" borderId="19" xfId="128" applyFont="1" applyFill="1" applyBorder="1"/>
    <xf numFmtId="3" fontId="41" fillId="0" borderId="1" xfId="128" applyNumberFormat="1" applyFont="1" applyFill="1" applyBorder="1" applyAlignment="1">
      <alignment horizontal="right"/>
    </xf>
    <xf numFmtId="0" fontId="42" fillId="4" borderId="19" xfId="128" applyFont="1" applyFill="1" applyBorder="1"/>
    <xf numFmtId="3" fontId="44" fillId="4" borderId="1" xfId="128" applyNumberFormat="1" applyFont="1" applyFill="1" applyBorder="1" applyAlignment="1">
      <alignment horizontal="right"/>
    </xf>
    <xf numFmtId="0" fontId="38" fillId="0" borderId="18" xfId="128" applyFont="1" applyFill="1" applyBorder="1"/>
    <xf numFmtId="0" fontId="16" fillId="0" borderId="19" xfId="128" applyFont="1" applyFill="1" applyBorder="1"/>
    <xf numFmtId="0" fontId="42" fillId="4" borderId="16" xfId="128" applyFont="1" applyFill="1" applyBorder="1"/>
    <xf numFmtId="3" fontId="44" fillId="4" borderId="3" xfId="128" applyNumberFormat="1" applyFont="1" applyFill="1" applyBorder="1" applyAlignment="1">
      <alignment horizontal="right"/>
    </xf>
    <xf numFmtId="3" fontId="37" fillId="0" borderId="0" xfId="128" applyNumberFormat="1" applyFont="1" applyFill="1" applyAlignment="1">
      <alignment horizontal="left"/>
    </xf>
    <xf numFmtId="3" fontId="37" fillId="0" borderId="0" xfId="128" applyNumberFormat="1" applyFont="1" applyFill="1"/>
    <xf numFmtId="10" fontId="16" fillId="0" borderId="0" xfId="128" applyNumberFormat="1" applyFont="1" applyFill="1"/>
    <xf numFmtId="2" fontId="67" fillId="0" borderId="0" xfId="127" applyNumberFormat="1" applyFont="1" applyFill="1" applyAlignment="1">
      <alignment horizontal="center" vertical="center"/>
    </xf>
    <xf numFmtId="10" fontId="16" fillId="0" borderId="0" xfId="128" applyNumberFormat="1" applyFont="1" applyFill="1" applyAlignment="1">
      <alignment horizontal="center"/>
    </xf>
    <xf numFmtId="1" fontId="37" fillId="0" borderId="0" xfId="128" applyNumberFormat="1" applyFont="1" applyFill="1" applyBorder="1" applyAlignment="1">
      <alignment horizontal="center"/>
    </xf>
    <xf numFmtId="0" fontId="42" fillId="4" borderId="11" xfId="128" applyFont="1" applyFill="1" applyBorder="1" applyAlignment="1"/>
    <xf numFmtId="0" fontId="15" fillId="0" borderId="6" xfId="128" applyFont="1" applyFill="1" applyBorder="1"/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0" borderId="1" xfId="128" applyFont="1" applyFill="1" applyBorder="1"/>
    <xf numFmtId="0" fontId="41" fillId="0" borderId="2" xfId="128" applyFont="1" applyFill="1" applyBorder="1"/>
    <xf numFmtId="2" fontId="69" fillId="13" borderId="6" xfId="127" applyNumberFormat="1" applyFont="1" applyFill="1" applyBorder="1" applyAlignment="1">
      <alignment horizontal="left"/>
    </xf>
    <xf numFmtId="0" fontId="41" fillId="0" borderId="2" xfId="0" applyFont="1" applyBorder="1"/>
    <xf numFmtId="3" fontId="41" fillId="0" borderId="0" xfId="0" applyNumberFormat="1" applyFont="1" applyFill="1" applyBorder="1" applyAlignment="1">
      <alignment horizontal="right"/>
    </xf>
    <xf numFmtId="0" fontId="16" fillId="0" borderId="6" xfId="128" applyFont="1" applyFill="1" applyBorder="1"/>
    <xf numFmtId="3" fontId="44" fillId="0" borderId="0" xfId="0" applyNumberFormat="1" applyFont="1" applyFill="1" applyBorder="1" applyAlignment="1">
      <alignment horizontal="right"/>
    </xf>
    <xf numFmtId="0" fontId="42" fillId="4" borderId="6" xfId="128" applyFont="1" applyFill="1" applyBorder="1"/>
    <xf numFmtId="0" fontId="16" fillId="0" borderId="6" xfId="0" applyFont="1" applyBorder="1"/>
    <xf numFmtId="3" fontId="13" fillId="0" borderId="0" xfId="0" applyNumberFormat="1" applyFont="1" applyFill="1" applyBorder="1" applyAlignment="1">
      <alignment horizontal="right" vertical="top"/>
    </xf>
    <xf numFmtId="3" fontId="41" fillId="0" borderId="0" xfId="0" applyNumberFormat="1" applyFont="1" applyFill="1" applyBorder="1" applyAlignment="1">
      <alignment horizontal="right" vertical="top"/>
    </xf>
    <xf numFmtId="0" fontId="38" fillId="0" borderId="6" xfId="128" applyFont="1" applyFill="1" applyBorder="1"/>
    <xf numFmtId="3" fontId="44" fillId="0" borderId="0" xfId="128" applyNumberFormat="1" applyFont="1" applyFill="1" applyBorder="1" applyAlignment="1">
      <alignment horizontal="right"/>
    </xf>
    <xf numFmtId="0" fontId="42" fillId="4" borderId="7" xfId="128" applyFont="1" applyFill="1" applyBorder="1"/>
    <xf numFmtId="9" fontId="16" fillId="0" borderId="0" xfId="128" applyNumberFormat="1" applyFont="1" applyFill="1" applyAlignment="1">
      <alignment horizontal="center"/>
    </xf>
    <xf numFmtId="0" fontId="42" fillId="3" borderId="0" xfId="128" applyFont="1" applyFill="1"/>
    <xf numFmtId="0" fontId="37" fillId="3" borderId="12" xfId="128" applyFont="1" applyFill="1" applyBorder="1" applyAlignment="1">
      <alignment horizontal="center"/>
    </xf>
    <xf numFmtId="1" fontId="37" fillId="3" borderId="12" xfId="128" applyNumberFormat="1" applyFont="1" applyFill="1" applyBorder="1" applyAlignment="1">
      <alignment horizontal="center"/>
    </xf>
    <xf numFmtId="1" fontId="37" fillId="3" borderId="13" xfId="128" applyNumberFormat="1" applyFont="1" applyFill="1" applyBorder="1" applyAlignment="1">
      <alignment horizontal="center"/>
    </xf>
    <xf numFmtId="10" fontId="54" fillId="4" borderId="9" xfId="128" applyNumberFormat="1" applyFont="1" applyFill="1" applyBorder="1" applyAlignment="1">
      <alignment horizontal="center"/>
    </xf>
    <xf numFmtId="0" fontId="54" fillId="4" borderId="9" xfId="128" applyFont="1" applyFill="1" applyBorder="1" applyAlignment="1">
      <alignment horizontal="center"/>
    </xf>
    <xf numFmtId="0" fontId="54" fillId="4" borderId="9" xfId="0" applyFont="1" applyFill="1" applyBorder="1" applyAlignment="1">
      <alignment horizontal="center"/>
    </xf>
    <xf numFmtId="0" fontId="54" fillId="4" borderId="10" xfId="0" applyFont="1" applyFill="1" applyBorder="1" applyAlignment="1">
      <alignment horizontal="center"/>
    </xf>
    <xf numFmtId="177" fontId="41" fillId="0" borderId="0" xfId="121" applyNumberFormat="1" applyFont="1" applyFill="1" applyBorder="1" applyAlignment="1">
      <alignment horizontal="right"/>
    </xf>
    <xf numFmtId="177" fontId="46" fillId="0" borderId="0" xfId="121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>
      <alignment horizontal="center" vertical="top"/>
    </xf>
    <xf numFmtId="4" fontId="18" fillId="0" borderId="0" xfId="0" applyNumberFormat="1" applyFont="1" applyFill="1" applyBorder="1" applyAlignment="1">
      <alignment horizontal="center" vertical="top"/>
    </xf>
    <xf numFmtId="3" fontId="18" fillId="0" borderId="0" xfId="2" applyNumberFormat="1" applyFont="1" applyFill="1" applyAlignment="1">
      <alignment horizontal="center"/>
    </xf>
    <xf numFmtId="4" fontId="18" fillId="0" borderId="0" xfId="2" applyNumberFormat="1" applyFont="1" applyFill="1" applyAlignment="1">
      <alignment horizontal="center"/>
    </xf>
    <xf numFmtId="0" fontId="37" fillId="0" borderId="13" xfId="128" applyFont="1" applyFill="1" applyBorder="1" applyAlignment="1">
      <alignment horizontal="left"/>
    </xf>
    <xf numFmtId="0" fontId="16" fillId="0" borderId="1" xfId="2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3" fontId="41" fillId="2" borderId="1" xfId="2" applyNumberFormat="1" applyFont="1" applyFill="1" applyBorder="1" applyAlignment="1">
      <alignment horizontal="right" vertical="center"/>
    </xf>
    <xf numFmtId="3" fontId="41" fillId="2" borderId="1" xfId="1" applyNumberFormat="1" applyFont="1" applyFill="1" applyBorder="1" applyAlignment="1">
      <alignment horizontal="right" vertical="center"/>
    </xf>
    <xf numFmtId="3" fontId="41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3" fontId="41" fillId="0" borderId="1" xfId="2" applyNumberFormat="1" applyFont="1" applyFill="1" applyBorder="1" applyAlignment="1">
      <alignment horizontal="right" vertical="center"/>
    </xf>
    <xf numFmtId="3" fontId="41" fillId="0" borderId="1" xfId="0" applyNumberFormat="1" applyFont="1" applyFill="1" applyBorder="1" applyAlignment="1">
      <alignment horizontal="right" vertical="center"/>
    </xf>
    <xf numFmtId="3" fontId="41" fillId="0" borderId="2" xfId="0" applyNumberFormat="1" applyFont="1" applyFill="1" applyBorder="1" applyAlignment="1">
      <alignment horizontal="right" vertical="center"/>
    </xf>
    <xf numFmtId="3" fontId="41" fillId="5" borderId="2" xfId="0" applyNumberFormat="1" applyFont="1" applyFill="1" applyBorder="1" applyAlignment="1">
      <alignment horizontal="right" vertical="center"/>
    </xf>
    <xf numFmtId="3" fontId="71" fillId="2" borderId="1" xfId="2" applyNumberFormat="1" applyFont="1" applyFill="1" applyBorder="1" applyAlignment="1">
      <alignment horizontal="right" vertical="center"/>
    </xf>
    <xf numFmtId="3" fontId="71" fillId="2" borderId="1" xfId="0" applyNumberFormat="1" applyFont="1" applyFill="1" applyBorder="1" applyAlignment="1">
      <alignment horizontal="right" vertical="center"/>
    </xf>
    <xf numFmtId="3" fontId="41" fillId="4" borderId="1" xfId="2" applyNumberFormat="1" applyFont="1" applyFill="1" applyBorder="1" applyAlignment="1">
      <alignment horizontal="right" vertical="center"/>
    </xf>
    <xf numFmtId="3" fontId="41" fillId="4" borderId="1" xfId="1" applyNumberFormat="1" applyFont="1" applyFill="1" applyBorder="1" applyAlignment="1">
      <alignment horizontal="right" vertical="center"/>
    </xf>
    <xf numFmtId="3" fontId="41" fillId="4" borderId="1" xfId="0" applyNumberFormat="1" applyFont="1" applyFill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3" fontId="41" fillId="0" borderId="1" xfId="0" applyNumberFormat="1" applyFont="1" applyBorder="1" applyAlignment="1">
      <alignment horizontal="right" vertical="center"/>
    </xf>
    <xf numFmtId="3" fontId="72" fillId="4" borderId="1" xfId="2" applyNumberFormat="1" applyFont="1" applyFill="1" applyBorder="1" applyAlignment="1">
      <alignment horizontal="right" vertical="center"/>
    </xf>
    <xf numFmtId="3" fontId="72" fillId="4" borderId="1" xfId="0" applyNumberFormat="1" applyFont="1" applyFill="1" applyBorder="1" applyAlignment="1">
      <alignment horizontal="right" vertical="center"/>
    </xf>
    <xf numFmtId="3" fontId="44" fillId="0" borderId="1" xfId="2" applyNumberFormat="1" applyFont="1" applyFill="1" applyBorder="1" applyAlignment="1">
      <alignment horizontal="right" vertical="center"/>
    </xf>
    <xf numFmtId="3" fontId="41" fillId="4" borderId="3" xfId="2" applyNumberFormat="1" applyFont="1" applyFill="1" applyBorder="1" applyAlignment="1">
      <alignment horizontal="right" vertical="center"/>
    </xf>
    <xf numFmtId="3" fontId="41" fillId="4" borderId="3" xfId="0" applyNumberFormat="1" applyFont="1" applyFill="1" applyBorder="1" applyAlignment="1">
      <alignment horizontal="right" vertical="center"/>
    </xf>
    <xf numFmtId="0" fontId="37" fillId="4" borderId="1" xfId="128" applyFont="1" applyFill="1" applyBorder="1" applyAlignment="1">
      <alignment horizontal="center"/>
    </xf>
    <xf numFmtId="1" fontId="37" fillId="4" borderId="1" xfId="128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9" xfId="2" applyFont="1" applyFill="1" applyBorder="1" applyAlignment="1">
      <alignment horizontal="center"/>
    </xf>
    <xf numFmtId="3" fontId="16" fillId="0" borderId="9" xfId="2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3" fontId="16" fillId="0" borderId="9" xfId="0" applyNumberFormat="1" applyFont="1" applyFill="1" applyBorder="1" applyAlignment="1">
      <alignment horizontal="center"/>
    </xf>
    <xf numFmtId="0" fontId="42" fillId="4" borderId="8" xfId="2" applyFont="1" applyFill="1" applyBorder="1"/>
    <xf numFmtId="0" fontId="16" fillId="0" borderId="6" xfId="2" applyFont="1" applyFill="1" applyBorder="1"/>
    <xf numFmtId="0" fontId="70" fillId="13" borderId="6" xfId="2" applyFont="1" applyFill="1" applyBorder="1"/>
    <xf numFmtId="0" fontId="15" fillId="0" borderId="6" xfId="2" applyFont="1" applyFill="1" applyBorder="1"/>
    <xf numFmtId="3" fontId="44" fillId="4" borderId="1" xfId="2" applyNumberFormat="1" applyFont="1" applyFill="1" applyBorder="1" applyAlignment="1">
      <alignment horizontal="right" vertical="center"/>
    </xf>
    <xf numFmtId="3" fontId="44" fillId="4" borderId="1" xfId="1" applyNumberFormat="1" applyFont="1" applyFill="1" applyBorder="1" applyAlignment="1">
      <alignment horizontal="right" vertical="center"/>
    </xf>
    <xf numFmtId="3" fontId="44" fillId="4" borderId="1" xfId="0" applyNumberFormat="1" applyFont="1" applyFill="1" applyBorder="1" applyAlignment="1">
      <alignment horizontal="right" vertical="center"/>
    </xf>
    <xf numFmtId="3" fontId="44" fillId="15" borderId="1" xfId="0" applyNumberFormat="1" applyFont="1" applyFill="1" applyBorder="1" applyAlignment="1">
      <alignment horizontal="right" vertical="center"/>
    </xf>
    <xf numFmtId="0" fontId="42" fillId="4" borderId="6" xfId="2" applyFont="1" applyFill="1" applyBorder="1"/>
    <xf numFmtId="0" fontId="38" fillId="4" borderId="7" xfId="2" applyFont="1" applyFill="1" applyBorder="1"/>
    <xf numFmtId="0" fontId="16" fillId="0" borderId="8" xfId="2" applyFont="1" applyFill="1" applyBorder="1"/>
    <xf numFmtId="0" fontId="42" fillId="4" borderId="11" xfId="2" applyFont="1" applyFill="1" applyBorder="1"/>
    <xf numFmtId="0" fontId="73" fillId="5" borderId="6" xfId="2" applyFont="1" applyFill="1" applyBorder="1"/>
    <xf numFmtId="0" fontId="73" fillId="5" borderId="6" xfId="0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9" fontId="16" fillId="0" borderId="1" xfId="2" applyNumberFormat="1" applyFont="1" applyFill="1" applyBorder="1" applyAlignment="1">
      <alignment horizontal="center"/>
    </xf>
    <xf numFmtId="9" fontId="41" fillId="2" borderId="1" xfId="2" applyNumberFormat="1" applyFont="1" applyFill="1" applyBorder="1" applyAlignment="1">
      <alignment horizontal="right"/>
    </xf>
    <xf numFmtId="9" fontId="41" fillId="5" borderId="2" xfId="2" applyNumberFormat="1" applyFont="1" applyFill="1" applyBorder="1" applyAlignment="1">
      <alignment horizontal="right"/>
    </xf>
    <xf numFmtId="9" fontId="41" fillId="0" borderId="1" xfId="2" applyNumberFormat="1" applyFont="1" applyFill="1" applyBorder="1" applyAlignment="1">
      <alignment horizontal="right"/>
    </xf>
    <xf numFmtId="9" fontId="41" fillId="0" borderId="2" xfId="2" applyNumberFormat="1" applyFont="1" applyFill="1" applyBorder="1" applyAlignment="1">
      <alignment horizontal="right"/>
    </xf>
    <xf numFmtId="9" fontId="41" fillId="4" borderId="1" xfId="2" applyNumberFormat="1" applyFont="1" applyFill="1" applyBorder="1" applyAlignment="1">
      <alignment horizontal="right"/>
    </xf>
    <xf numFmtId="9" fontId="41" fillId="4" borderId="2" xfId="2" applyNumberFormat="1" applyFont="1" applyFill="1" applyBorder="1" applyAlignment="1">
      <alignment horizontal="right"/>
    </xf>
    <xf numFmtId="9" fontId="41" fillId="4" borderId="3" xfId="2" applyNumberFormat="1" applyFont="1" applyFill="1" applyBorder="1" applyAlignment="1">
      <alignment horizontal="right"/>
    </xf>
    <xf numFmtId="9" fontId="41" fillId="4" borderId="4" xfId="2" applyNumberFormat="1" applyFont="1" applyFill="1" applyBorder="1" applyAlignment="1">
      <alignment horizontal="right"/>
    </xf>
    <xf numFmtId="0" fontId="42" fillId="0" borderId="8" xfId="128" applyFont="1" applyFill="1" applyBorder="1" applyAlignment="1"/>
    <xf numFmtId="0" fontId="37" fillId="4" borderId="9" xfId="0" applyFont="1" applyFill="1" applyBorder="1" applyAlignment="1">
      <alignment horizontal="center"/>
    </xf>
    <xf numFmtId="2" fontId="16" fillId="0" borderId="1" xfId="2" applyNumberFormat="1" applyFont="1" applyFill="1" applyBorder="1"/>
    <xf numFmtId="4" fontId="16" fillId="0" borderId="1" xfId="2" applyNumberFormat="1" applyFont="1" applyFill="1" applyBorder="1"/>
    <xf numFmtId="4" fontId="16" fillId="0" borderId="2" xfId="2" applyNumberFormat="1" applyFont="1" applyFill="1" applyBorder="1"/>
    <xf numFmtId="2" fontId="41" fillId="2" borderId="1" xfId="2" applyNumberFormat="1" applyFont="1" applyFill="1" applyBorder="1" applyAlignment="1">
      <alignment horizontal="right" vertical="center"/>
    </xf>
    <xf numFmtId="2" fontId="41" fillId="2" borderId="1" xfId="1" applyNumberFormat="1" applyFont="1" applyFill="1" applyBorder="1" applyAlignment="1">
      <alignment horizontal="right" vertical="center"/>
    </xf>
    <xf numFmtId="2" fontId="41" fillId="2" borderId="1" xfId="0" applyNumberFormat="1" applyFont="1" applyFill="1" applyBorder="1" applyAlignment="1">
      <alignment horizontal="right" vertical="center"/>
    </xf>
    <xf numFmtId="4" fontId="41" fillId="2" borderId="1" xfId="0" applyNumberFormat="1" applyFont="1" applyFill="1" applyBorder="1" applyAlignment="1">
      <alignment horizontal="right" vertical="center"/>
    </xf>
    <xf numFmtId="4" fontId="41" fillId="2" borderId="1" xfId="2" applyNumberFormat="1" applyFont="1" applyFill="1" applyBorder="1" applyAlignment="1">
      <alignment horizontal="right" vertical="center"/>
    </xf>
    <xf numFmtId="2" fontId="71" fillId="2" borderId="1" xfId="2" applyNumberFormat="1" applyFont="1" applyFill="1" applyBorder="1" applyAlignment="1">
      <alignment horizontal="right" vertical="center"/>
    </xf>
    <xf numFmtId="4" fontId="71" fillId="2" borderId="1" xfId="2" applyNumberFormat="1" applyFont="1" applyFill="1" applyBorder="1" applyAlignment="1">
      <alignment horizontal="right" vertical="center"/>
    </xf>
    <xf numFmtId="170" fontId="71" fillId="2" borderId="1" xfId="2" applyNumberFormat="1" applyFont="1" applyFill="1" applyBorder="1" applyAlignment="1">
      <alignment horizontal="right" vertical="center"/>
    </xf>
    <xf numFmtId="0" fontId="71" fillId="2" borderId="1" xfId="0" applyFont="1" applyFill="1" applyBorder="1" applyAlignment="1">
      <alignment horizontal="right" vertical="center"/>
    </xf>
    <xf numFmtId="2" fontId="71" fillId="2" borderId="1" xfId="0" applyNumberFormat="1" applyFont="1" applyFill="1" applyBorder="1" applyAlignment="1">
      <alignment horizontal="right" vertical="center"/>
    </xf>
    <xf numFmtId="168" fontId="41" fillId="2" borderId="1" xfId="2" applyNumberFormat="1" applyFont="1" applyFill="1" applyBorder="1" applyAlignment="1">
      <alignment horizontal="right" vertical="center"/>
    </xf>
    <xf numFmtId="168" fontId="41" fillId="2" borderId="1" xfId="0" applyNumberFormat="1" applyFont="1" applyFill="1" applyBorder="1" applyAlignment="1">
      <alignment horizontal="right" vertical="center"/>
    </xf>
    <xf numFmtId="168" fontId="41" fillId="5" borderId="2" xfId="0" applyNumberFormat="1" applyFont="1" applyFill="1" applyBorder="1" applyAlignment="1">
      <alignment horizontal="right" vertical="center"/>
    </xf>
    <xf numFmtId="0" fontId="41" fillId="2" borderId="1" xfId="2" applyFont="1" applyFill="1" applyBorder="1" applyAlignment="1">
      <alignment horizontal="right" vertical="center"/>
    </xf>
    <xf numFmtId="2" fontId="41" fillId="4" borderId="1" xfId="2" applyNumberFormat="1" applyFont="1" applyFill="1" applyBorder="1" applyAlignment="1">
      <alignment horizontal="right" vertical="center"/>
    </xf>
    <xf numFmtId="2" fontId="41" fillId="4" borderId="1" xfId="1" applyNumberFormat="1" applyFont="1" applyFill="1" applyBorder="1" applyAlignment="1">
      <alignment horizontal="right" vertical="center"/>
    </xf>
    <xf numFmtId="2" fontId="41" fillId="4" borderId="1" xfId="0" applyNumberFormat="1" applyFont="1" applyFill="1" applyBorder="1" applyAlignment="1">
      <alignment horizontal="right" vertical="center"/>
    </xf>
    <xf numFmtId="4" fontId="41" fillId="4" borderId="1" xfId="0" applyNumberFormat="1" applyFont="1" applyFill="1" applyBorder="1" applyAlignment="1">
      <alignment horizontal="right" vertical="center"/>
    </xf>
    <xf numFmtId="2" fontId="72" fillId="4" borderId="1" xfId="2" applyNumberFormat="1" applyFont="1" applyFill="1" applyBorder="1" applyAlignment="1">
      <alignment horizontal="right" vertical="center"/>
    </xf>
    <xf numFmtId="2" fontId="72" fillId="4" borderId="1" xfId="1" applyNumberFormat="1" applyFont="1" applyFill="1" applyBorder="1" applyAlignment="1">
      <alignment horizontal="right" vertical="center"/>
    </xf>
    <xf numFmtId="2" fontId="72" fillId="4" borderId="1" xfId="0" applyNumberFormat="1" applyFont="1" applyFill="1" applyBorder="1" applyAlignment="1">
      <alignment horizontal="right" vertical="center"/>
    </xf>
    <xf numFmtId="4" fontId="72" fillId="15" borderId="1" xfId="0" applyNumberFormat="1" applyFont="1" applyFill="1" applyBorder="1" applyAlignment="1">
      <alignment horizontal="right" vertical="center"/>
    </xf>
    <xf numFmtId="4" fontId="72" fillId="4" borderId="1" xfId="0" applyNumberFormat="1" applyFont="1" applyFill="1" applyBorder="1" applyAlignment="1">
      <alignment horizontal="right" vertical="center"/>
    </xf>
    <xf numFmtId="3" fontId="41" fillId="4" borderId="4" xfId="0" applyNumberFormat="1" applyFont="1" applyFill="1" applyBorder="1" applyAlignment="1">
      <alignment horizontal="right" vertical="center"/>
    </xf>
    <xf numFmtId="0" fontId="16" fillId="0" borderId="1" xfId="2" applyFont="1" applyFill="1" applyBorder="1"/>
    <xf numFmtId="9" fontId="16" fillId="0" borderId="1" xfId="2" applyNumberFormat="1" applyFont="1" applyFill="1" applyBorder="1"/>
    <xf numFmtId="2" fontId="16" fillId="0" borderId="1" xfId="0" applyNumberFormat="1" applyFont="1" applyBorder="1" applyAlignment="1"/>
    <xf numFmtId="2" fontId="16" fillId="0" borderId="2" xfId="0" applyNumberFormat="1" applyFont="1" applyBorder="1" applyAlignment="1"/>
    <xf numFmtId="9" fontId="41" fillId="2" borderId="1" xfId="2" applyNumberFormat="1" applyFont="1" applyFill="1" applyBorder="1" applyAlignment="1">
      <alignment horizontal="right" vertical="center"/>
    </xf>
    <xf numFmtId="9" fontId="41" fillId="5" borderId="2" xfId="2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right" vertical="center" wrapText="1"/>
    </xf>
    <xf numFmtId="9" fontId="41" fillId="4" borderId="1" xfId="2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right" vertical="center"/>
    </xf>
    <xf numFmtId="0" fontId="41" fillId="5" borderId="2" xfId="0" applyFont="1" applyFill="1" applyBorder="1" applyAlignment="1">
      <alignment horizontal="right" vertical="center"/>
    </xf>
    <xf numFmtId="9" fontId="72" fillId="4" borderId="1" xfId="2" applyNumberFormat="1" applyFont="1" applyFill="1" applyBorder="1" applyAlignment="1">
      <alignment horizontal="right" vertical="center"/>
    </xf>
    <xf numFmtId="9" fontId="41" fillId="4" borderId="3" xfId="2" applyNumberFormat="1" applyFont="1" applyFill="1" applyBorder="1" applyAlignment="1">
      <alignment horizontal="right" vertical="center"/>
    </xf>
    <xf numFmtId="2" fontId="41" fillId="0" borderId="1" xfId="2" applyNumberFormat="1" applyFont="1" applyFill="1" applyBorder="1" applyAlignment="1">
      <alignment horizontal="right" vertical="center"/>
    </xf>
    <xf numFmtId="2" fontId="41" fillId="0" borderId="1" xfId="0" applyNumberFormat="1" applyFont="1" applyFill="1" applyBorder="1" applyAlignment="1">
      <alignment horizontal="right" vertical="center"/>
    </xf>
    <xf numFmtId="4" fontId="41" fillId="0" borderId="1" xfId="2" applyNumberFormat="1" applyFont="1" applyFill="1" applyBorder="1" applyAlignment="1">
      <alignment horizontal="right" vertical="center"/>
    </xf>
    <xf numFmtId="2" fontId="44" fillId="0" borderId="1" xfId="0" applyNumberFormat="1" applyFont="1" applyFill="1" applyBorder="1" applyAlignment="1">
      <alignment horizontal="right" vertical="center"/>
    </xf>
    <xf numFmtId="2" fontId="41" fillId="0" borderId="1" xfId="0" applyNumberFormat="1" applyFont="1" applyFill="1" applyBorder="1" applyAlignment="1">
      <alignment horizontal="right" vertical="center" wrapText="1"/>
    </xf>
    <xf numFmtId="170" fontId="71" fillId="0" borderId="1" xfId="2" applyNumberFormat="1" applyFont="1" applyFill="1" applyBorder="1" applyAlignment="1">
      <alignment horizontal="right" vertical="center"/>
    </xf>
    <xf numFmtId="2" fontId="71" fillId="0" borderId="1" xfId="2" applyNumberFormat="1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horizontal="right" vertical="center"/>
    </xf>
    <xf numFmtId="0" fontId="41" fillId="0" borderId="2" xfId="0" applyFont="1" applyFill="1" applyBorder="1" applyAlignment="1">
      <alignment horizontal="right" vertical="center"/>
    </xf>
    <xf numFmtId="4" fontId="41" fillId="0" borderId="2" xfId="2" applyNumberFormat="1" applyFont="1" applyFill="1" applyBorder="1" applyAlignment="1">
      <alignment horizontal="right" vertical="center"/>
    </xf>
    <xf numFmtId="0" fontId="41" fillId="0" borderId="1" xfId="2" applyFont="1" applyFill="1" applyBorder="1" applyAlignment="1">
      <alignment horizontal="right" vertical="center"/>
    </xf>
    <xf numFmtId="9" fontId="41" fillId="0" borderId="2" xfId="2" applyNumberFormat="1" applyFont="1" applyFill="1" applyBorder="1" applyAlignment="1">
      <alignment horizontal="right" vertical="center"/>
    </xf>
    <xf numFmtId="9" fontId="41" fillId="0" borderId="4" xfId="2" applyNumberFormat="1" applyFont="1" applyFill="1" applyBorder="1" applyAlignment="1">
      <alignment horizontal="right" vertical="center"/>
    </xf>
    <xf numFmtId="3" fontId="16" fillId="0" borderId="1" xfId="2" applyNumberFormat="1" applyFont="1" applyFill="1" applyBorder="1"/>
    <xf numFmtId="3" fontId="16" fillId="0" borderId="2" xfId="2" applyNumberFormat="1" applyFont="1" applyFill="1" applyBorder="1"/>
    <xf numFmtId="3" fontId="41" fillId="4" borderId="2" xfId="2" applyNumberFormat="1" applyFont="1" applyFill="1" applyBorder="1" applyAlignment="1">
      <alignment horizontal="right" vertical="center"/>
    </xf>
    <xf numFmtId="3" fontId="41" fillId="0" borderId="2" xfId="2" applyNumberFormat="1" applyFont="1" applyFill="1" applyBorder="1" applyAlignment="1">
      <alignment horizontal="right" vertical="center"/>
    </xf>
    <xf numFmtId="0" fontId="41" fillId="0" borderId="2" xfId="2" applyFont="1" applyFill="1" applyBorder="1" applyAlignment="1">
      <alignment horizontal="right" vertical="center"/>
    </xf>
    <xf numFmtId="0" fontId="44" fillId="0" borderId="1" xfId="2" applyFont="1" applyFill="1" applyBorder="1" applyAlignment="1">
      <alignment horizontal="right" vertical="center"/>
    </xf>
    <xf numFmtId="0" fontId="71" fillId="2" borderId="1" xfId="2" applyFont="1" applyFill="1" applyBorder="1" applyAlignment="1">
      <alignment horizontal="right" vertical="center"/>
    </xf>
    <xf numFmtId="170" fontId="41" fillId="2" borderId="1" xfId="2" applyNumberFormat="1" applyFont="1" applyFill="1" applyBorder="1" applyAlignment="1">
      <alignment horizontal="right" vertical="center"/>
    </xf>
    <xf numFmtId="1" fontId="71" fillId="2" borderId="1" xfId="2" applyNumberFormat="1" applyFont="1" applyFill="1" applyBorder="1" applyAlignment="1">
      <alignment horizontal="right" vertical="center"/>
    </xf>
    <xf numFmtId="4" fontId="41" fillId="4" borderId="1" xfId="2" applyNumberFormat="1" applyFont="1" applyFill="1" applyBorder="1" applyAlignment="1">
      <alignment horizontal="right" vertical="center"/>
    </xf>
    <xf numFmtId="2" fontId="41" fillId="4" borderId="2" xfId="0" applyNumberFormat="1" applyFont="1" applyFill="1" applyBorder="1" applyAlignment="1">
      <alignment horizontal="right" vertical="center"/>
    </xf>
    <xf numFmtId="4" fontId="72" fillId="4" borderId="1" xfId="2" applyNumberFormat="1" applyFont="1" applyFill="1" applyBorder="1" applyAlignment="1">
      <alignment horizontal="right" vertical="center"/>
    </xf>
    <xf numFmtId="4" fontId="72" fillId="4" borderId="2" xfId="2" applyNumberFormat="1" applyFont="1" applyFill="1" applyBorder="1" applyAlignment="1">
      <alignment horizontal="right" vertical="center"/>
    </xf>
    <xf numFmtId="166" fontId="41" fillId="2" borderId="1" xfId="0" applyNumberFormat="1" applyFont="1" applyFill="1" applyBorder="1" applyAlignment="1">
      <alignment horizontal="right" vertical="center"/>
    </xf>
    <xf numFmtId="166" fontId="71" fillId="2" borderId="1" xfId="0" applyNumberFormat="1" applyFont="1" applyFill="1" applyBorder="1" applyAlignment="1">
      <alignment horizontal="right" vertical="center"/>
    </xf>
    <xf numFmtId="3" fontId="72" fillId="4" borderId="2" xfId="0" applyNumberFormat="1" applyFont="1" applyFill="1" applyBorder="1" applyAlignment="1">
      <alignment horizontal="right" vertical="center"/>
    </xf>
    <xf numFmtId="0" fontId="41" fillId="4" borderId="3" xfId="2" applyFont="1" applyFill="1" applyBorder="1" applyAlignment="1">
      <alignment horizontal="right" vertical="center"/>
    </xf>
    <xf numFmtId="0" fontId="41" fillId="4" borderId="3" xfId="0" applyFont="1" applyFill="1" applyBorder="1" applyAlignment="1">
      <alignment horizontal="right" vertical="center"/>
    </xf>
    <xf numFmtId="1" fontId="41" fillId="4" borderId="3" xfId="2" applyNumberFormat="1" applyFont="1" applyFill="1" applyBorder="1" applyAlignment="1">
      <alignment horizontal="right" vertical="center"/>
    </xf>
    <xf numFmtId="0" fontId="16" fillId="0" borderId="6" xfId="0" applyFont="1" applyFill="1" applyBorder="1"/>
    <xf numFmtId="0" fontId="16" fillId="0" borderId="1" xfId="0" applyFont="1" applyFill="1" applyBorder="1"/>
    <xf numFmtId="0" fontId="16" fillId="0" borderId="2" xfId="0" applyFont="1" applyFill="1" applyBorder="1"/>
    <xf numFmtId="0" fontId="71" fillId="0" borderId="1" xfId="2" applyFont="1" applyFill="1" applyBorder="1" applyAlignment="1">
      <alignment horizontal="right" vertical="center"/>
    </xf>
    <xf numFmtId="9" fontId="41" fillId="0" borderId="1" xfId="2" applyNumberFormat="1" applyFont="1" applyFill="1" applyBorder="1" applyAlignment="1">
      <alignment horizontal="right" vertical="center"/>
    </xf>
    <xf numFmtId="171" fontId="41" fillId="0" borderId="1" xfId="0" applyNumberFormat="1" applyFont="1" applyFill="1" applyBorder="1" applyAlignment="1">
      <alignment horizontal="right" vertical="center"/>
    </xf>
    <xf numFmtId="171" fontId="41" fillId="0" borderId="2" xfId="0" applyNumberFormat="1" applyFont="1" applyFill="1" applyBorder="1" applyAlignment="1">
      <alignment horizontal="right" vertical="center"/>
    </xf>
    <xf numFmtId="166" fontId="41" fillId="0" borderId="1" xfId="0" applyNumberFormat="1" applyFont="1" applyFill="1" applyBorder="1" applyAlignment="1">
      <alignment horizontal="right" vertical="center"/>
    </xf>
    <xf numFmtId="166" fontId="41" fillId="0" borderId="2" xfId="0" applyNumberFormat="1" applyFont="1" applyFill="1" applyBorder="1" applyAlignment="1">
      <alignment horizontal="right" vertical="center"/>
    </xf>
    <xf numFmtId="172" fontId="41" fillId="2" borderId="1" xfId="2" applyNumberFormat="1" applyFont="1" applyFill="1" applyBorder="1" applyAlignment="1">
      <alignment horizontal="right" vertical="center"/>
    </xf>
    <xf numFmtId="172" fontId="71" fillId="2" borderId="1" xfId="0" applyNumberFormat="1" applyFont="1" applyFill="1" applyBorder="1" applyAlignment="1">
      <alignment horizontal="right" vertical="center"/>
    </xf>
    <xf numFmtId="173" fontId="71" fillId="2" borderId="1" xfId="0" applyNumberFormat="1" applyFont="1" applyFill="1" applyBorder="1" applyAlignment="1">
      <alignment horizontal="right" vertical="center"/>
    </xf>
    <xf numFmtId="174" fontId="71" fillId="2" borderId="1" xfId="2" applyNumberFormat="1" applyFont="1" applyFill="1" applyBorder="1" applyAlignment="1">
      <alignment horizontal="right" vertical="center"/>
    </xf>
    <xf numFmtId="173" fontId="71" fillId="2" borderId="1" xfId="2" applyNumberFormat="1" applyFont="1" applyFill="1" applyBorder="1" applyAlignment="1">
      <alignment horizontal="right" vertical="center"/>
    </xf>
    <xf numFmtId="173" fontId="41" fillId="2" borderId="1" xfId="2" applyNumberFormat="1" applyFont="1" applyFill="1" applyBorder="1" applyAlignment="1">
      <alignment horizontal="right" vertical="center"/>
    </xf>
    <xf numFmtId="170" fontId="41" fillId="4" borderId="1" xfId="0" applyNumberFormat="1" applyFont="1" applyFill="1" applyBorder="1" applyAlignment="1">
      <alignment horizontal="right" vertical="center"/>
    </xf>
    <xf numFmtId="173" fontId="41" fillId="4" borderId="1" xfId="0" applyNumberFormat="1" applyFont="1" applyFill="1" applyBorder="1" applyAlignment="1">
      <alignment horizontal="right" vertical="center"/>
    </xf>
    <xf numFmtId="174" fontId="41" fillId="4" borderId="1" xfId="0" applyNumberFormat="1" applyFont="1" applyFill="1" applyBorder="1" applyAlignment="1">
      <alignment horizontal="right" vertical="center"/>
    </xf>
    <xf numFmtId="170" fontId="41" fillId="4" borderId="1" xfId="2" applyNumberFormat="1" applyFont="1" applyFill="1" applyBorder="1" applyAlignment="1">
      <alignment horizontal="right" vertical="center"/>
    </xf>
    <xf numFmtId="173" fontId="41" fillId="4" borderId="1" xfId="2" applyNumberFormat="1" applyFont="1" applyFill="1" applyBorder="1" applyAlignment="1">
      <alignment horizontal="right" vertical="center"/>
    </xf>
    <xf numFmtId="2" fontId="44" fillId="0" borderId="1" xfId="2" applyNumberFormat="1" applyFont="1" applyFill="1" applyBorder="1" applyAlignment="1">
      <alignment horizontal="right" vertical="center"/>
    </xf>
    <xf numFmtId="4" fontId="44" fillId="0" borderId="1" xfId="2" applyNumberFormat="1" applyFont="1" applyFill="1" applyBorder="1" applyAlignment="1">
      <alignment horizontal="right" vertical="center"/>
    </xf>
    <xf numFmtId="0" fontId="38" fillId="0" borderId="0" xfId="2" applyFont="1" applyFill="1" applyBorder="1"/>
    <xf numFmtId="0" fontId="15" fillId="0" borderId="1" xfId="0" applyFont="1" applyBorder="1" applyAlignment="1">
      <alignment horizontal="center"/>
    </xf>
    <xf numFmtId="1" fontId="41" fillId="2" borderId="1" xfId="0" applyNumberFormat="1" applyFont="1" applyFill="1" applyBorder="1" applyAlignment="1">
      <alignment horizontal="right" vertical="center"/>
    </xf>
    <xf numFmtId="175" fontId="41" fillId="2" borderId="1" xfId="0" applyNumberFormat="1" applyFont="1" applyFill="1" applyBorder="1" applyAlignment="1">
      <alignment horizontal="right" vertical="center"/>
    </xf>
    <xf numFmtId="167" fontId="41" fillId="2" borderId="1" xfId="0" applyNumberFormat="1" applyFont="1" applyFill="1" applyBorder="1" applyAlignment="1">
      <alignment horizontal="right" vertical="center"/>
    </xf>
    <xf numFmtId="0" fontId="41" fillId="4" borderId="1" xfId="0" applyFont="1" applyFill="1" applyBorder="1" applyAlignment="1">
      <alignment horizontal="right" vertical="center"/>
    </xf>
    <xf numFmtId="175" fontId="41" fillId="4" borderId="1" xfId="0" applyNumberFormat="1" applyFont="1" applyFill="1" applyBorder="1" applyAlignment="1">
      <alignment horizontal="right" vertical="center"/>
    </xf>
    <xf numFmtId="167" fontId="41" fillId="4" borderId="1" xfId="0" applyNumberFormat="1" applyFont="1" applyFill="1" applyBorder="1" applyAlignment="1">
      <alignment horizontal="right" vertical="center"/>
    </xf>
    <xf numFmtId="167" fontId="41" fillId="4" borderId="2" xfId="0" applyNumberFormat="1" applyFont="1" applyFill="1" applyBorder="1" applyAlignment="1">
      <alignment horizontal="right" vertical="center"/>
    </xf>
    <xf numFmtId="0" fontId="72" fillId="4" borderId="1" xfId="0" applyFont="1" applyFill="1" applyBorder="1" applyAlignment="1">
      <alignment horizontal="right" vertical="center"/>
    </xf>
    <xf numFmtId="175" fontId="72" fillId="4" borderId="1" xfId="0" applyNumberFormat="1" applyFont="1" applyFill="1" applyBorder="1" applyAlignment="1">
      <alignment horizontal="right" vertical="center"/>
    </xf>
    <xf numFmtId="167" fontId="72" fillId="4" borderId="1" xfId="0" applyNumberFormat="1" applyFont="1" applyFill="1" applyBorder="1" applyAlignment="1">
      <alignment horizontal="right" vertical="center"/>
    </xf>
    <xf numFmtId="175" fontId="72" fillId="4" borderId="2" xfId="0" applyNumberFormat="1" applyFont="1" applyFill="1" applyBorder="1" applyAlignment="1">
      <alignment horizontal="right" vertical="center"/>
    </xf>
    <xf numFmtId="1" fontId="41" fillId="0" borderId="1" xfId="0" applyNumberFormat="1" applyFont="1" applyFill="1" applyBorder="1" applyAlignment="1">
      <alignment horizontal="right" vertical="center"/>
    </xf>
    <xf numFmtId="167" fontId="41" fillId="0" borderId="1" xfId="0" applyNumberFormat="1" applyFont="1" applyFill="1" applyBorder="1" applyAlignment="1">
      <alignment horizontal="right" vertical="center"/>
    </xf>
    <xf numFmtId="167" fontId="41" fillId="0" borderId="2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/>
    </xf>
    <xf numFmtId="170" fontId="41" fillId="2" borderId="1" xfId="0" applyNumberFormat="1" applyFont="1" applyFill="1" applyBorder="1" applyAlignment="1">
      <alignment horizontal="right" vertical="center"/>
    </xf>
    <xf numFmtId="168" fontId="71" fillId="2" borderId="1" xfId="0" applyNumberFormat="1" applyFont="1" applyFill="1" applyBorder="1" applyAlignment="1">
      <alignment horizontal="right" vertical="center"/>
    </xf>
    <xf numFmtId="174" fontId="71" fillId="2" borderId="1" xfId="0" applyNumberFormat="1" applyFont="1" applyFill="1" applyBorder="1" applyAlignment="1">
      <alignment horizontal="right" vertical="center"/>
    </xf>
    <xf numFmtId="170" fontId="71" fillId="2" borderId="1" xfId="0" applyNumberFormat="1" applyFont="1" applyFill="1" applyBorder="1" applyAlignment="1">
      <alignment horizontal="right" vertical="center"/>
    </xf>
    <xf numFmtId="174" fontId="41" fillId="2" borderId="1" xfId="0" applyNumberFormat="1" applyFont="1" applyFill="1" applyBorder="1" applyAlignment="1">
      <alignment horizontal="right" vertical="center"/>
    </xf>
    <xf numFmtId="168" fontId="41" fillId="4" borderId="1" xfId="0" applyNumberFormat="1" applyFont="1" applyFill="1" applyBorder="1" applyAlignment="1">
      <alignment horizontal="right" vertical="center"/>
    </xf>
    <xf numFmtId="174" fontId="41" fillId="4" borderId="2" xfId="0" applyNumberFormat="1" applyFont="1" applyFill="1" applyBorder="1" applyAlignment="1">
      <alignment horizontal="right" vertical="center"/>
    </xf>
    <xf numFmtId="168" fontId="72" fillId="4" borderId="1" xfId="0" applyNumberFormat="1" applyFont="1" applyFill="1" applyBorder="1" applyAlignment="1">
      <alignment horizontal="right" vertical="center"/>
    </xf>
    <xf numFmtId="168" fontId="72" fillId="4" borderId="1" xfId="2" applyNumberFormat="1" applyFont="1" applyFill="1" applyBorder="1" applyAlignment="1">
      <alignment horizontal="right" vertical="center"/>
    </xf>
    <xf numFmtId="168" fontId="72" fillId="4" borderId="2" xfId="0" applyNumberFormat="1" applyFont="1" applyFill="1" applyBorder="1" applyAlignment="1">
      <alignment horizontal="right" vertical="center"/>
    </xf>
    <xf numFmtId="1" fontId="41" fillId="4" borderId="3" xfId="0" applyNumberFormat="1" applyFont="1" applyFill="1" applyBorder="1" applyAlignment="1">
      <alignment horizontal="right" vertical="center"/>
    </xf>
    <xf numFmtId="167" fontId="41" fillId="5" borderId="2" xfId="0" applyNumberFormat="1" applyFont="1" applyFill="1" applyBorder="1" applyAlignment="1">
      <alignment horizontal="right" vertical="center"/>
    </xf>
    <xf numFmtId="9" fontId="41" fillId="5" borderId="1" xfId="2" applyNumberFormat="1" applyFont="1" applyFill="1" applyBorder="1" applyAlignment="1">
      <alignment horizontal="right" vertical="center"/>
    </xf>
    <xf numFmtId="9" fontId="41" fillId="5" borderId="2" xfId="0" applyNumberFormat="1" applyFont="1" applyFill="1" applyBorder="1" applyAlignment="1">
      <alignment horizontal="right" vertical="center"/>
    </xf>
    <xf numFmtId="168" fontId="41" fillId="0" borderId="1" xfId="0" applyNumberFormat="1" applyFont="1" applyFill="1" applyBorder="1" applyAlignment="1">
      <alignment horizontal="right" vertical="center"/>
    </xf>
    <xf numFmtId="168" fontId="41" fillId="0" borderId="2" xfId="0" applyNumberFormat="1" applyFont="1" applyFill="1" applyBorder="1" applyAlignment="1">
      <alignment horizontal="right" vertical="center"/>
    </xf>
    <xf numFmtId="9" fontId="41" fillId="0" borderId="2" xfId="0" applyNumberFormat="1" applyFont="1" applyFill="1" applyBorder="1" applyAlignment="1">
      <alignment horizontal="right" vertical="center"/>
    </xf>
    <xf numFmtId="9" fontId="41" fillId="4" borderId="2" xfId="0" applyNumberFormat="1" applyFont="1" applyFill="1" applyBorder="1" applyAlignment="1">
      <alignment horizontal="right" vertical="center"/>
    </xf>
    <xf numFmtId="9" fontId="41" fillId="0" borderId="4" xfId="0" applyNumberFormat="1" applyFont="1" applyFill="1" applyBorder="1" applyAlignment="1">
      <alignment horizontal="right" vertical="center"/>
    </xf>
    <xf numFmtId="9" fontId="41" fillId="0" borderId="13" xfId="0" applyNumberFormat="1" applyFont="1" applyFill="1" applyBorder="1" applyAlignment="1">
      <alignment horizontal="right" vertical="center"/>
    </xf>
    <xf numFmtId="9" fontId="41" fillId="0" borderId="10" xfId="0" applyNumberFormat="1" applyFont="1" applyFill="1" applyBorder="1" applyAlignment="1">
      <alignment horizontal="right" vertical="center"/>
    </xf>
    <xf numFmtId="1" fontId="41" fillId="2" borderId="1" xfId="2" applyNumberFormat="1" applyFont="1" applyFill="1" applyBorder="1" applyAlignment="1">
      <alignment horizontal="right" vertical="center"/>
    </xf>
    <xf numFmtId="3" fontId="41" fillId="4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167" fontId="71" fillId="2" borderId="1" xfId="0" applyNumberFormat="1" applyFont="1" applyFill="1" applyBorder="1" applyAlignment="1">
      <alignment horizontal="right" vertical="center"/>
    </xf>
    <xf numFmtId="4" fontId="44" fillId="0" borderId="2" xfId="2" applyNumberFormat="1" applyFont="1" applyFill="1" applyBorder="1" applyAlignment="1">
      <alignment horizontal="right" vertical="center"/>
    </xf>
    <xf numFmtId="3" fontId="71" fillId="0" borderId="1" xfId="2" applyNumberFormat="1" applyFont="1" applyFill="1" applyBorder="1" applyAlignment="1">
      <alignment horizontal="right" vertical="center"/>
    </xf>
    <xf numFmtId="0" fontId="37" fillId="4" borderId="8" xfId="0" applyFont="1" applyFill="1" applyBorder="1"/>
    <xf numFmtId="0" fontId="37" fillId="4" borderId="9" xfId="0" applyFont="1" applyFill="1" applyBorder="1" applyAlignment="1">
      <alignment horizontal="center" wrapText="1"/>
    </xf>
    <xf numFmtId="0" fontId="37" fillId="4" borderId="10" xfId="0" applyFont="1" applyFill="1" applyBorder="1" applyAlignment="1">
      <alignment horizontal="center" wrapText="1"/>
    </xf>
    <xf numFmtId="0" fontId="37" fillId="0" borderId="6" xfId="0" applyFont="1" applyBorder="1"/>
    <xf numFmtId="0" fontId="44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/>
    </xf>
    <xf numFmtId="0" fontId="44" fillId="0" borderId="2" xfId="0" applyFont="1" applyBorder="1" applyAlignment="1">
      <alignment horizontal="center" wrapText="1"/>
    </xf>
    <xf numFmtId="0" fontId="38" fillId="5" borderId="6" xfId="0" applyFont="1" applyFill="1" applyBorder="1" applyAlignment="1">
      <alignment vertical="center"/>
    </xf>
    <xf numFmtId="1" fontId="41" fillId="2" borderId="1" xfId="0" applyNumberFormat="1" applyFont="1" applyFill="1" applyBorder="1" applyAlignment="1">
      <alignment horizontal="right" vertical="center" wrapText="1"/>
    </xf>
    <xf numFmtId="0" fontId="38" fillId="0" borderId="6" xfId="0" applyFont="1" applyBorder="1" applyAlignment="1">
      <alignment vertical="center"/>
    </xf>
    <xf numFmtId="0" fontId="41" fillId="0" borderId="1" xfId="0" applyFont="1" applyBorder="1" applyAlignment="1">
      <alignment horizontal="right" vertical="center"/>
    </xf>
    <xf numFmtId="0" fontId="42" fillId="4" borderId="7" xfId="0" applyFont="1" applyFill="1" applyBorder="1" applyAlignment="1">
      <alignment vertical="center"/>
    </xf>
    <xf numFmtId="3" fontId="72" fillId="15" borderId="3" xfId="0" applyNumberFormat="1" applyFont="1" applyFill="1" applyBorder="1" applyAlignment="1">
      <alignment horizontal="right" vertical="center"/>
    </xf>
    <xf numFmtId="3" fontId="72" fillId="4" borderId="3" xfId="0" applyNumberFormat="1" applyFont="1" applyFill="1" applyBorder="1" applyAlignment="1">
      <alignment horizontal="right" vertical="center"/>
    </xf>
    <xf numFmtId="3" fontId="72" fillId="4" borderId="4" xfId="0" applyNumberFormat="1" applyFont="1" applyFill="1" applyBorder="1" applyAlignment="1">
      <alignment horizontal="right" vertical="center"/>
    </xf>
    <xf numFmtId="3" fontId="44" fillId="0" borderId="1" xfId="0" applyNumberFormat="1" applyFont="1" applyBorder="1" applyAlignment="1">
      <alignment horizontal="right" vertical="center"/>
    </xf>
    <xf numFmtId="0" fontId="37" fillId="4" borderId="9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3" fontId="41" fillId="0" borderId="2" xfId="0" applyNumberFormat="1" applyFont="1" applyBorder="1" applyAlignment="1">
      <alignment horizontal="right" vertical="center"/>
    </xf>
    <xf numFmtId="0" fontId="37" fillId="4" borderId="8" xfId="0" applyFont="1" applyFill="1" applyBorder="1" applyAlignment="1">
      <alignment vertical="center" wrapText="1"/>
    </xf>
    <xf numFmtId="3" fontId="41" fillId="2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32" fillId="0" borderId="0" xfId="127" applyFont="1" applyFill="1" applyAlignment="1">
      <alignment vertical="center"/>
    </xf>
    <xf numFmtId="3" fontId="11" fillId="2" borderId="9" xfId="128" applyNumberFormat="1" applyFont="1" applyFill="1" applyBorder="1" applyAlignment="1">
      <alignment horizontal="right"/>
    </xf>
    <xf numFmtId="3" fontId="11" fillId="2" borderId="9" xfId="0" applyNumberFormat="1" applyFont="1" applyFill="1" applyBorder="1" applyAlignment="1">
      <alignment horizontal="right"/>
    </xf>
    <xf numFmtId="3" fontId="11" fillId="2" borderId="1" xfId="128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3" fontId="74" fillId="2" borderId="1" xfId="0" applyNumberFormat="1" applyFont="1" applyFill="1" applyBorder="1" applyAlignment="1">
      <alignment horizontal="right" vertical="top"/>
    </xf>
    <xf numFmtId="3" fontId="11" fillId="2" borderId="3" xfId="128" applyNumberFormat="1" applyFont="1" applyFill="1" applyBorder="1" applyAlignment="1">
      <alignment horizontal="right"/>
    </xf>
    <xf numFmtId="3" fontId="11" fillId="2" borderId="3" xfId="0" applyNumberFormat="1" applyFont="1" applyFill="1" applyBorder="1" applyAlignment="1">
      <alignment horizontal="right"/>
    </xf>
    <xf numFmtId="3" fontId="74" fillId="2" borderId="3" xfId="0" applyNumberFormat="1" applyFont="1" applyFill="1" applyBorder="1" applyAlignment="1">
      <alignment horizontal="right" vertical="top"/>
    </xf>
    <xf numFmtId="3" fontId="11" fillId="0" borderId="12" xfId="128" applyNumberFormat="1" applyFont="1" applyFill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3" fontId="11" fillId="0" borderId="12" xfId="0" applyNumberFormat="1" applyFont="1" applyFill="1" applyBorder="1" applyAlignment="1">
      <alignment horizontal="right"/>
    </xf>
    <xf numFmtId="3" fontId="54" fillId="4" borderId="12" xfId="128" applyNumberFormat="1" applyFont="1" applyFill="1" applyBorder="1" applyAlignment="1">
      <alignment horizontal="right"/>
    </xf>
    <xf numFmtId="3" fontId="54" fillId="4" borderId="12" xfId="0" applyNumberFormat="1" applyFont="1" applyFill="1" applyBorder="1" applyAlignment="1">
      <alignment horizontal="right"/>
    </xf>
    <xf numFmtId="3" fontId="75" fillId="0" borderId="0" xfId="0" applyNumberFormat="1" applyFont="1" applyAlignment="1">
      <alignment horizontal="center"/>
    </xf>
    <xf numFmtId="3" fontId="75" fillId="0" borderId="0" xfId="0" applyNumberFormat="1" applyFont="1" applyBorder="1" applyAlignment="1">
      <alignment horizontal="center"/>
    </xf>
    <xf numFmtId="3" fontId="75" fillId="0" borderId="0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 vertical="top"/>
    </xf>
    <xf numFmtId="3" fontId="11" fillId="0" borderId="1" xfId="128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54" fillId="4" borderId="1" xfId="128" applyNumberFormat="1" applyFont="1" applyFill="1" applyBorder="1" applyAlignment="1">
      <alignment horizontal="right"/>
    </xf>
    <xf numFmtId="3" fontId="54" fillId="4" borderId="1" xfId="0" applyNumberFormat="1" applyFont="1" applyFill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54" fillId="4" borderId="3" xfId="128" applyNumberFormat="1" applyFont="1" applyFill="1" applyBorder="1" applyAlignment="1">
      <alignment horizontal="right"/>
    </xf>
    <xf numFmtId="0" fontId="76" fillId="5" borderId="6" xfId="128" applyFont="1" applyFill="1" applyBorder="1"/>
    <xf numFmtId="0" fontId="76" fillId="5" borderId="7" xfId="128" applyFont="1" applyFill="1" applyBorder="1"/>
    <xf numFmtId="0" fontId="76" fillId="5" borderId="18" xfId="128" applyFont="1" applyFill="1" applyBorder="1"/>
    <xf numFmtId="0" fontId="76" fillId="5" borderId="19" xfId="128" applyFont="1" applyFill="1" applyBorder="1"/>
    <xf numFmtId="9" fontId="11" fillId="2" borderId="1" xfId="128" applyNumberFormat="1" applyFont="1" applyFill="1" applyBorder="1" applyAlignment="1">
      <alignment horizontal="right"/>
    </xf>
    <xf numFmtId="9" fontId="11" fillId="5" borderId="2" xfId="128" applyNumberFormat="1" applyFont="1" applyFill="1" applyBorder="1" applyAlignment="1">
      <alignment horizontal="right"/>
    </xf>
    <xf numFmtId="9" fontId="11" fillId="0" borderId="1" xfId="128" applyNumberFormat="1" applyFont="1" applyFill="1" applyBorder="1" applyAlignment="1">
      <alignment horizontal="right"/>
    </xf>
    <xf numFmtId="9" fontId="11" fillId="0" borderId="2" xfId="128" applyNumberFormat="1" applyFont="1" applyFill="1" applyBorder="1" applyAlignment="1">
      <alignment horizontal="right"/>
    </xf>
    <xf numFmtId="9" fontId="11" fillId="4" borderId="1" xfId="128" applyNumberFormat="1" applyFont="1" applyFill="1" applyBorder="1" applyAlignment="1">
      <alignment horizontal="right"/>
    </xf>
    <xf numFmtId="9" fontId="11" fillId="4" borderId="3" xfId="128" applyNumberFormat="1" applyFont="1" applyFill="1" applyBorder="1" applyAlignment="1">
      <alignment horizontal="right"/>
    </xf>
    <xf numFmtId="0" fontId="38" fillId="4" borderId="6" xfId="2" applyFont="1" applyFill="1" applyBorder="1"/>
    <xf numFmtId="3" fontId="71" fillId="5" borderId="2" xfId="2" applyNumberFormat="1" applyFont="1" applyFill="1" applyBorder="1" applyAlignment="1">
      <alignment horizontal="right" vertical="center"/>
    </xf>
    <xf numFmtId="2" fontId="67" fillId="0" borderId="0" xfId="127" applyNumberFormat="1" applyFont="1" applyFill="1" applyBorder="1" applyAlignment="1">
      <alignment horizontal="center" vertical="center"/>
    </xf>
    <xf numFmtId="1" fontId="37" fillId="4" borderId="2" xfId="128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3" fontId="71" fillId="5" borderId="2" xfId="0" applyNumberFormat="1" applyFont="1" applyFill="1" applyBorder="1" applyAlignment="1">
      <alignment horizontal="right" vertical="center"/>
    </xf>
    <xf numFmtId="3" fontId="27" fillId="0" borderId="0" xfId="2" applyNumberFormat="1" applyFont="1" applyFill="1" applyBorder="1" applyAlignment="1">
      <alignment horizontal="center"/>
    </xf>
    <xf numFmtId="0" fontId="14" fillId="0" borderId="0" xfId="2" applyFont="1" applyFill="1" applyBorder="1"/>
    <xf numFmtId="3" fontId="16" fillId="0" borderId="0" xfId="2" applyNumberFormat="1" applyFont="1" applyFill="1" applyBorder="1"/>
    <xf numFmtId="166" fontId="71" fillId="5" borderId="2" xfId="0" applyNumberFormat="1" applyFont="1" applyFill="1" applyBorder="1" applyAlignment="1">
      <alignment horizontal="right" vertical="center"/>
    </xf>
    <xf numFmtId="0" fontId="42" fillId="0" borderId="0" xfId="2" applyFont="1" applyFill="1" applyBorder="1"/>
    <xf numFmtId="174" fontId="41" fillId="5" borderId="2" xfId="0" applyNumberFormat="1" applyFont="1" applyFill="1" applyBorder="1" applyAlignment="1">
      <alignment horizontal="right" vertical="center"/>
    </xf>
    <xf numFmtId="0" fontId="42" fillId="0" borderId="0" xfId="2" applyFont="1" applyFill="1"/>
    <xf numFmtId="0" fontId="42" fillId="0" borderId="0" xfId="0" applyFont="1"/>
    <xf numFmtId="0" fontId="16" fillId="0" borderId="0" xfId="0" applyFont="1" applyAlignment="1">
      <alignment horizontal="center"/>
    </xf>
    <xf numFmtId="3" fontId="41" fillId="0" borderId="4" xfId="0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horizontal="center"/>
    </xf>
    <xf numFmtId="0" fontId="77" fillId="0" borderId="0" xfId="0" applyFont="1"/>
    <xf numFmtId="0" fontId="38" fillId="0" borderId="0" xfId="0" applyFont="1" applyAlignment="1">
      <alignment horizontal="center"/>
    </xf>
    <xf numFmtId="3" fontId="38" fillId="0" borderId="0" xfId="0" applyNumberFormat="1" applyFont="1"/>
    <xf numFmtId="0" fontId="37" fillId="0" borderId="0" xfId="0" applyFont="1" applyAlignment="1">
      <alignment horizontal="center"/>
    </xf>
    <xf numFmtId="0" fontId="77" fillId="0" borderId="8" xfId="0" applyFont="1" applyBorder="1"/>
    <xf numFmtId="0" fontId="37" fillId="4" borderId="10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right"/>
    </xf>
    <xf numFmtId="0" fontId="38" fillId="0" borderId="2" xfId="0" applyFont="1" applyBorder="1" applyAlignment="1">
      <alignment horizontal="right"/>
    </xf>
    <xf numFmtId="0" fontId="38" fillId="0" borderId="8" xfId="0" applyFont="1" applyBorder="1"/>
    <xf numFmtId="0" fontId="37" fillId="0" borderId="1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7" fillId="5" borderId="6" xfId="0" applyFont="1" applyFill="1" applyBorder="1"/>
    <xf numFmtId="0" fontId="37" fillId="5" borderId="7" xfId="0" applyFont="1" applyFill="1" applyBorder="1"/>
    <xf numFmtId="1" fontId="41" fillId="5" borderId="2" xfId="0" applyNumberFormat="1" applyFont="1" applyFill="1" applyBorder="1" applyAlignment="1">
      <alignment horizontal="right"/>
    </xf>
    <xf numFmtId="3" fontId="41" fillId="5" borderId="4" xfId="0" applyNumberFormat="1" applyFont="1" applyFill="1" applyBorder="1" applyAlignment="1">
      <alignment horizontal="right" vertical="top"/>
    </xf>
    <xf numFmtId="0" fontId="41" fillId="2" borderId="1" xfId="0" applyFont="1" applyFill="1" applyBorder="1" applyAlignment="1">
      <alignment horizontal="right"/>
    </xf>
    <xf numFmtId="3" fontId="41" fillId="2" borderId="3" xfId="0" applyNumberFormat="1" applyFont="1" applyFill="1" applyBorder="1" applyAlignment="1">
      <alignment horizontal="right" vertical="top"/>
    </xf>
    <xf numFmtId="2" fontId="41" fillId="2" borderId="1" xfId="0" applyNumberFormat="1" applyFont="1" applyFill="1" applyBorder="1" applyAlignment="1">
      <alignment horizontal="right"/>
    </xf>
    <xf numFmtId="2" fontId="14" fillId="0" borderId="0" xfId="2" applyNumberFormat="1" applyFont="1" applyFill="1" applyBorder="1" applyAlignment="1">
      <alignment horizontal="center"/>
    </xf>
    <xf numFmtId="2" fontId="49" fillId="0" borderId="11" xfId="127" applyNumberFormat="1" applyFont="1" applyFill="1" applyBorder="1" applyAlignment="1">
      <alignment vertical="center"/>
    </xf>
    <xf numFmtId="3" fontId="11" fillId="5" borderId="1" xfId="121" applyNumberFormat="1" applyFont="1" applyFill="1" applyBorder="1" applyAlignment="1">
      <alignment horizontal="right"/>
    </xf>
    <xf numFmtId="3" fontId="54" fillId="4" borderId="3" xfId="0" applyNumberFormat="1" applyFont="1" applyFill="1" applyBorder="1" applyAlignment="1">
      <alignment horizontal="right"/>
    </xf>
    <xf numFmtId="3" fontId="11" fillId="5" borderId="1" xfId="0" applyNumberFormat="1" applyFont="1" applyFill="1" applyBorder="1" applyAlignment="1">
      <alignment horizontal="right"/>
    </xf>
    <xf numFmtId="3" fontId="13" fillId="12" borderId="8" xfId="121" applyNumberFormat="1" applyFont="1" applyFill="1" applyBorder="1" applyAlignment="1">
      <alignment horizontal="right"/>
    </xf>
    <xf numFmtId="3" fontId="46" fillId="4" borderId="8" xfId="121" applyNumberFormat="1" applyFont="1" applyFill="1" applyBorder="1" applyAlignment="1">
      <alignment horizontal="right"/>
    </xf>
    <xf numFmtId="3" fontId="13" fillId="0" borderId="8" xfId="121" applyNumberFormat="1" applyFont="1" applyFill="1" applyBorder="1" applyAlignment="1">
      <alignment horizontal="right"/>
    </xf>
    <xf numFmtId="3" fontId="0" fillId="0" borderId="0" xfId="0" applyNumberFormat="1"/>
    <xf numFmtId="3" fontId="13" fillId="12" borderId="9" xfId="121" applyNumberFormat="1" applyFont="1" applyFill="1" applyBorder="1" applyAlignment="1">
      <alignment horizontal="right"/>
    </xf>
    <xf numFmtId="3" fontId="13" fillId="12" borderId="1" xfId="121" applyNumberFormat="1" applyFont="1" applyFill="1" applyBorder="1" applyAlignment="1">
      <alignment horizontal="right"/>
    </xf>
    <xf numFmtId="3" fontId="46" fillId="4" borderId="11" xfId="121" applyNumberFormat="1" applyFont="1" applyFill="1" applyBorder="1" applyAlignment="1">
      <alignment horizontal="right"/>
    </xf>
    <xf numFmtId="3" fontId="13" fillId="12" borderId="8" xfId="97" applyNumberFormat="1" applyFont="1" applyFill="1" applyBorder="1" applyAlignment="1">
      <alignment horizontal="right"/>
    </xf>
    <xf numFmtId="3" fontId="41" fillId="5" borderId="8" xfId="97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46" fillId="4" borderId="11" xfId="97" applyNumberFormat="1" applyFont="1" applyFill="1" applyBorder="1" applyAlignment="1">
      <alignment horizontal="right"/>
    </xf>
    <xf numFmtId="9" fontId="13" fillId="2" borderId="8" xfId="97" applyNumberFormat="1" applyFont="1" applyFill="1" applyBorder="1" applyAlignment="1">
      <alignment horizontal="right"/>
    </xf>
    <xf numFmtId="9" fontId="46" fillId="4" borderId="11" xfId="97" applyNumberFormat="1" applyFont="1" applyFill="1" applyBorder="1" applyAlignment="1">
      <alignment horizontal="right"/>
    </xf>
    <xf numFmtId="9" fontId="13" fillId="5" borderId="9" xfId="97" applyNumberFormat="1" applyFont="1" applyFill="1" applyBorder="1" applyAlignment="1">
      <alignment horizontal="right"/>
    </xf>
    <xf numFmtId="9" fontId="13" fillId="5" borderId="1" xfId="97" applyNumberFormat="1" applyFont="1" applyFill="1" applyBorder="1" applyAlignment="1">
      <alignment horizontal="right"/>
    </xf>
    <xf numFmtId="3" fontId="0" fillId="0" borderId="0" xfId="0" applyNumberFormat="1" applyFill="1" applyBorder="1" applyAlignment="1"/>
    <xf numFmtId="3" fontId="53" fillId="2" borderId="9" xfId="98" applyNumberFormat="1" applyFont="1" applyFill="1" applyBorder="1" applyAlignment="1">
      <alignment horizontal="right"/>
    </xf>
    <xf numFmtId="3" fontId="53" fillId="5" borderId="10" xfId="98" applyNumberFormat="1" applyFont="1" applyFill="1" applyBorder="1" applyAlignment="1">
      <alignment horizontal="right"/>
    </xf>
    <xf numFmtId="3" fontId="53" fillId="2" borderId="1" xfId="98" applyNumberFormat="1" applyFont="1" applyFill="1" applyBorder="1" applyAlignment="1">
      <alignment horizontal="right"/>
    </xf>
    <xf numFmtId="3" fontId="53" fillId="5" borderId="2" xfId="98" applyNumberFormat="1" applyFont="1" applyFill="1" applyBorder="1" applyAlignment="1">
      <alignment horizontal="right"/>
    </xf>
    <xf numFmtId="3" fontId="53" fillId="2" borderId="10" xfId="98" applyNumberFormat="1" applyFont="1" applyFill="1" applyBorder="1" applyAlignment="1">
      <alignment horizontal="right"/>
    </xf>
    <xf numFmtId="3" fontId="53" fillId="2" borderId="2" xfId="98" applyNumberFormat="1" applyFont="1" applyFill="1" applyBorder="1" applyAlignment="1">
      <alignment horizontal="right"/>
    </xf>
    <xf numFmtId="0" fontId="55" fillId="4" borderId="6" xfId="98" applyFont="1" applyFill="1" applyBorder="1"/>
    <xf numFmtId="3" fontId="60" fillId="4" borderId="1" xfId="98" applyNumberFormat="1" applyFont="1" applyFill="1" applyBorder="1" applyAlignment="1">
      <alignment horizontal="right"/>
    </xf>
    <xf numFmtId="3" fontId="60" fillId="4" borderId="2" xfId="98" applyNumberFormat="1" applyFont="1" applyFill="1" applyBorder="1" applyAlignment="1">
      <alignment horizontal="right"/>
    </xf>
    <xf numFmtId="3" fontId="53" fillId="5" borderId="10" xfId="98" applyNumberFormat="1" applyFont="1" applyFill="1" applyBorder="1"/>
    <xf numFmtId="3" fontId="53" fillId="2" borderId="3" xfId="98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center"/>
    </xf>
    <xf numFmtId="3" fontId="53" fillId="0" borderId="13" xfId="98" applyNumberFormat="1" applyFont="1" applyFill="1" applyBorder="1"/>
    <xf numFmtId="3" fontId="54" fillId="4" borderId="13" xfId="0" applyNumberFormat="1" applyFont="1" applyFill="1" applyBorder="1" applyAlignment="1">
      <alignment horizontal="right"/>
    </xf>
    <xf numFmtId="3" fontId="26" fillId="0" borderId="0" xfId="0" applyNumberFormat="1" applyFont="1" applyFill="1" applyAlignment="1">
      <alignment horizontal="center"/>
    </xf>
    <xf numFmtId="3" fontId="0" fillId="0" borderId="0" xfId="0" applyNumberFormat="1" applyFill="1"/>
    <xf numFmtId="3" fontId="51" fillId="0" borderId="0" xfId="98" applyNumberFormat="1" applyFont="1" applyFill="1"/>
    <xf numFmtId="3" fontId="53" fillId="5" borderId="4" xfId="98" applyNumberFormat="1" applyFont="1" applyFill="1" applyBorder="1" applyAlignment="1">
      <alignment horizontal="right"/>
    </xf>
    <xf numFmtId="3" fontId="53" fillId="0" borderId="13" xfId="98" applyNumberFormat="1" applyFont="1" applyFill="1" applyBorder="1" applyAlignment="1">
      <alignment horizontal="right"/>
    </xf>
    <xf numFmtId="0" fontId="51" fillId="5" borderId="8" xfId="17" applyFont="1" applyFill="1" applyBorder="1" applyAlignment="1">
      <alignment horizontal="left" vertical="center"/>
    </xf>
    <xf numFmtId="0" fontId="51" fillId="5" borderId="6" xfId="17" applyFont="1" applyFill="1" applyBorder="1" applyAlignment="1">
      <alignment horizontal="left" vertical="center"/>
    </xf>
    <xf numFmtId="0" fontId="51" fillId="5" borderId="7" xfId="17" applyFont="1" applyFill="1" applyBorder="1" applyAlignment="1">
      <alignment horizontal="left" vertical="center"/>
    </xf>
    <xf numFmtId="177" fontId="13" fillId="5" borderId="8" xfId="121" applyNumberFormat="1" applyFont="1" applyFill="1" applyBorder="1" applyAlignment="1">
      <alignment horizontal="right" indent="5"/>
    </xf>
    <xf numFmtId="3" fontId="41" fillId="5" borderId="8" xfId="121" applyNumberFormat="1" applyFont="1" applyFill="1" applyBorder="1" applyAlignment="1">
      <alignment horizontal="right"/>
    </xf>
    <xf numFmtId="3" fontId="13" fillId="14" borderId="8" xfId="121" applyNumberFormat="1" applyFont="1" applyFill="1" applyBorder="1" applyAlignment="1">
      <alignment horizontal="right"/>
    </xf>
    <xf numFmtId="3" fontId="41" fillId="14" borderId="8" xfId="121" applyNumberFormat="1" applyFont="1" applyFill="1" applyBorder="1" applyAlignment="1">
      <alignment horizontal="right"/>
    </xf>
    <xf numFmtId="3" fontId="13" fillId="14" borderId="11" xfId="121" applyNumberFormat="1" applyFont="1" applyFill="1" applyBorder="1" applyAlignment="1">
      <alignment horizontal="right"/>
    </xf>
    <xf numFmtId="3" fontId="41" fillId="14" borderId="11" xfId="121" applyNumberFormat="1" applyFont="1" applyFill="1" applyBorder="1" applyAlignment="1">
      <alignment horizontal="right"/>
    </xf>
    <xf numFmtId="3" fontId="46" fillId="4" borderId="1" xfId="121" applyNumberFormat="1" applyFont="1" applyFill="1" applyBorder="1" applyAlignment="1">
      <alignment horizontal="right"/>
    </xf>
    <xf numFmtId="3" fontId="46" fillId="14" borderId="0" xfId="121" applyNumberFormat="1" applyFont="1" applyFill="1" applyBorder="1" applyAlignment="1">
      <alignment horizontal="right"/>
    </xf>
    <xf numFmtId="3" fontId="63" fillId="0" borderId="4" xfId="127" applyNumberFormat="1" applyFont="1" applyFill="1" applyBorder="1" applyAlignment="1"/>
    <xf numFmtId="3" fontId="63" fillId="14" borderId="4" xfId="127" applyNumberFormat="1" applyFont="1" applyFill="1" applyBorder="1" applyAlignment="1"/>
    <xf numFmtId="3" fontId="66" fillId="0" borderId="0" xfId="0" applyNumberFormat="1" applyFont="1" applyFill="1" applyAlignment="1">
      <alignment vertical="center"/>
    </xf>
    <xf numFmtId="3" fontId="66" fillId="0" borderId="0" xfId="0" applyNumberFormat="1" applyFont="1" applyFill="1" applyAlignment="1">
      <alignment vertical="top"/>
    </xf>
    <xf numFmtId="3" fontId="66" fillId="14" borderId="0" xfId="0" applyNumberFormat="1" applyFont="1" applyFill="1" applyAlignment="1">
      <alignment vertical="top"/>
    </xf>
    <xf numFmtId="3" fontId="0" fillId="14" borderId="0" xfId="0" applyNumberFormat="1" applyFill="1"/>
    <xf numFmtId="3" fontId="33" fillId="0" borderId="0" xfId="0" applyNumberFormat="1" applyFont="1" applyFill="1" applyAlignment="1"/>
    <xf numFmtId="3" fontId="33" fillId="0" borderId="0" xfId="0" applyNumberFormat="1" applyFont="1" applyAlignment="1"/>
    <xf numFmtId="3" fontId="33" fillId="14" borderId="0" xfId="0" applyNumberFormat="1" applyFont="1" applyFill="1" applyAlignment="1"/>
    <xf numFmtId="3" fontId="10" fillId="14" borderId="0" xfId="126" applyNumberFormat="1" applyFill="1"/>
    <xf numFmtId="3" fontId="46" fillId="4" borderId="12" xfId="121" applyNumberFormat="1" applyFont="1" applyFill="1" applyBorder="1" applyAlignment="1">
      <alignment horizontal="right"/>
    </xf>
    <xf numFmtId="3" fontId="46" fillId="4" borderId="13" xfId="121" applyNumberFormat="1" applyFont="1" applyFill="1" applyBorder="1" applyAlignment="1">
      <alignment horizontal="right"/>
    </xf>
    <xf numFmtId="3" fontId="46" fillId="4" borderId="9" xfId="121" applyNumberFormat="1" applyFont="1" applyFill="1" applyBorder="1" applyAlignment="1">
      <alignment horizontal="right"/>
    </xf>
    <xf numFmtId="3" fontId="13" fillId="12" borderId="11" xfId="121" applyNumberFormat="1" applyFont="1" applyFill="1" applyBorder="1" applyAlignment="1">
      <alignment horizontal="right"/>
    </xf>
    <xf numFmtId="3" fontId="41" fillId="5" borderId="11" xfId="121" applyNumberFormat="1" applyFont="1" applyFill="1" applyBorder="1" applyAlignment="1">
      <alignment horizontal="right"/>
    </xf>
    <xf numFmtId="3" fontId="13" fillId="2" borderId="8" xfId="121" applyNumberFormat="1" applyFont="1" applyFill="1" applyBorder="1" applyAlignment="1">
      <alignment horizontal="right"/>
    </xf>
    <xf numFmtId="3" fontId="13" fillId="2" borderId="9" xfId="121" applyNumberFormat="1" applyFont="1" applyFill="1" applyBorder="1" applyAlignment="1">
      <alignment horizontal="right"/>
    </xf>
    <xf numFmtId="3" fontId="13" fillId="5" borderId="9" xfId="121" applyNumberFormat="1" applyFont="1" applyFill="1" applyBorder="1" applyAlignment="1">
      <alignment horizontal="right"/>
    </xf>
    <xf numFmtId="3" fontId="13" fillId="2" borderId="10" xfId="121" applyNumberFormat="1" applyFont="1" applyFill="1" applyBorder="1" applyAlignment="1">
      <alignment horizontal="right"/>
    </xf>
    <xf numFmtId="3" fontId="13" fillId="2" borderId="6" xfId="121" applyNumberFormat="1" applyFont="1" applyFill="1" applyBorder="1" applyAlignment="1">
      <alignment horizontal="right"/>
    </xf>
    <xf numFmtId="3" fontId="13" fillId="2" borderId="1" xfId="121" applyNumberFormat="1" applyFont="1" applyFill="1" applyBorder="1" applyAlignment="1">
      <alignment horizontal="right"/>
    </xf>
    <xf numFmtId="3" fontId="13" fillId="5" borderId="1" xfId="121" applyNumberFormat="1" applyFont="1" applyFill="1" applyBorder="1" applyAlignment="1">
      <alignment horizontal="right"/>
    </xf>
    <xf numFmtId="3" fontId="13" fillId="2" borderId="2" xfId="121" applyNumberFormat="1" applyFont="1" applyFill="1" applyBorder="1" applyAlignment="1">
      <alignment horizontal="right"/>
    </xf>
    <xf numFmtId="3" fontId="46" fillId="14" borderId="7" xfId="121" applyNumberFormat="1" applyFont="1" applyFill="1" applyBorder="1" applyAlignment="1">
      <alignment horizontal="right"/>
    </xf>
    <xf numFmtId="3" fontId="46" fillId="14" borderId="3" xfId="121" applyNumberFormat="1" applyFont="1" applyFill="1" applyBorder="1" applyAlignment="1">
      <alignment horizontal="right"/>
    </xf>
    <xf numFmtId="3" fontId="46" fillId="14" borderId="4" xfId="121" applyNumberFormat="1" applyFont="1" applyFill="1" applyBorder="1" applyAlignment="1">
      <alignment horizontal="right"/>
    </xf>
    <xf numFmtId="3" fontId="41" fillId="5" borderId="9" xfId="121" applyNumberFormat="1" applyFont="1" applyFill="1" applyBorder="1" applyAlignment="1">
      <alignment horizontal="right"/>
    </xf>
    <xf numFmtId="3" fontId="41" fillId="5" borderId="1" xfId="121" applyNumberFormat="1" applyFont="1" applyFill="1" applyBorder="1" applyAlignment="1">
      <alignment horizontal="right"/>
    </xf>
    <xf numFmtId="3" fontId="41" fillId="2" borderId="9" xfId="121" applyNumberFormat="1" applyFont="1" applyFill="1" applyBorder="1" applyAlignment="1">
      <alignment horizontal="right"/>
    </xf>
    <xf numFmtId="3" fontId="41" fillId="2" borderId="1" xfId="121" applyNumberFormat="1" applyFont="1" applyFill="1" applyBorder="1" applyAlignment="1">
      <alignment horizontal="right"/>
    </xf>
    <xf numFmtId="3" fontId="10" fillId="2" borderId="2" xfId="127" applyNumberFormat="1" applyFill="1" applyBorder="1"/>
    <xf numFmtId="3" fontId="13" fillId="2" borderId="3" xfId="121" applyNumberFormat="1" applyFont="1" applyFill="1" applyBorder="1" applyAlignment="1">
      <alignment horizontal="right"/>
    </xf>
    <xf numFmtId="3" fontId="41" fillId="2" borderId="3" xfId="121" applyNumberFormat="1" applyFont="1" applyFill="1" applyBorder="1" applyAlignment="1">
      <alignment horizontal="right"/>
    </xf>
    <xf numFmtId="3" fontId="13" fillId="5" borderId="3" xfId="121" applyNumberFormat="1" applyFont="1" applyFill="1" applyBorder="1" applyAlignment="1">
      <alignment horizontal="right"/>
    </xf>
    <xf numFmtId="3" fontId="10" fillId="2" borderId="4" xfId="127" applyNumberFormat="1" applyFill="1" applyBorder="1"/>
    <xf numFmtId="3" fontId="10" fillId="0" borderId="0" xfId="127" applyNumberFormat="1" applyFill="1"/>
    <xf numFmtId="3" fontId="66" fillId="0" borderId="0" xfId="127" applyNumberFormat="1" applyFont="1" applyFill="1" applyAlignment="1">
      <alignment vertical="center"/>
    </xf>
    <xf numFmtId="3" fontId="66" fillId="0" borderId="0" xfId="127" applyNumberFormat="1" applyFont="1" applyFill="1" applyAlignment="1">
      <alignment vertical="top"/>
    </xf>
    <xf numFmtId="3" fontId="33" fillId="0" borderId="0" xfId="127" applyNumberFormat="1" applyFont="1" applyFill="1" applyAlignment="1"/>
    <xf numFmtId="3" fontId="33" fillId="0" borderId="0" xfId="127" applyNumberFormat="1" applyFont="1" applyAlignment="1"/>
    <xf numFmtId="3" fontId="63" fillId="14" borderId="16" xfId="127" applyNumberFormat="1" applyFont="1" applyFill="1" applyBorder="1" applyAlignment="1"/>
    <xf numFmtId="3" fontId="33" fillId="14" borderId="0" xfId="127" applyNumberFormat="1" applyFont="1" applyFill="1" applyAlignment="1"/>
    <xf numFmtId="3" fontId="10" fillId="0" borderId="0" xfId="127" applyNumberFormat="1"/>
    <xf numFmtId="3" fontId="10" fillId="14" borderId="0" xfId="127" applyNumberFormat="1" applyFill="1"/>
    <xf numFmtId="3" fontId="63" fillId="0" borderId="1" xfId="127" applyNumberFormat="1" applyFont="1" applyFill="1" applyBorder="1" applyAlignment="1"/>
    <xf numFmtId="3" fontId="63" fillId="0" borderId="2" xfId="127" applyNumberFormat="1" applyFont="1" applyFill="1" applyBorder="1" applyAlignment="1"/>
    <xf numFmtId="3" fontId="63" fillId="14" borderId="6" xfId="127" applyNumberFormat="1" applyFont="1" applyFill="1" applyBorder="1" applyAlignment="1"/>
    <xf numFmtId="3" fontId="63" fillId="14" borderId="1" xfId="127" applyNumberFormat="1" applyFont="1" applyFill="1" applyBorder="1" applyAlignment="1"/>
    <xf numFmtId="3" fontId="63" fillId="14" borderId="2" xfId="127" applyNumberFormat="1" applyFont="1" applyFill="1" applyBorder="1" applyAlignment="1"/>
    <xf numFmtId="2" fontId="36" fillId="14" borderId="6" xfId="127" applyNumberFormat="1" applyFont="1" applyFill="1" applyBorder="1" applyAlignment="1">
      <alignment horizontal="left"/>
    </xf>
    <xf numFmtId="3" fontId="13" fillId="14" borderId="1" xfId="121" applyNumberFormat="1" applyFont="1" applyFill="1" applyBorder="1" applyAlignment="1">
      <alignment horizontal="right"/>
    </xf>
    <xf numFmtId="3" fontId="41" fillId="14" borderId="1" xfId="121" applyNumberFormat="1" applyFont="1" applyFill="1" applyBorder="1" applyAlignment="1">
      <alignment horizontal="right"/>
    </xf>
    <xf numFmtId="2" fontId="35" fillId="4" borderId="6" xfId="127" applyNumberFormat="1" applyFont="1" applyFill="1" applyBorder="1" applyAlignment="1">
      <alignment horizontal="left"/>
    </xf>
    <xf numFmtId="3" fontId="46" fillId="14" borderId="1" xfId="121" applyNumberFormat="1" applyFont="1" applyFill="1" applyBorder="1" applyAlignment="1">
      <alignment horizontal="right"/>
    </xf>
    <xf numFmtId="3" fontId="46" fillId="14" borderId="2" xfId="121" applyNumberFormat="1" applyFont="1" applyFill="1" applyBorder="1" applyAlignment="1">
      <alignment horizontal="right"/>
    </xf>
    <xf numFmtId="2" fontId="68" fillId="13" borderId="6" xfId="127" applyNumberFormat="1" applyFont="1" applyFill="1" applyBorder="1" applyAlignment="1">
      <alignment horizontal="left"/>
    </xf>
    <xf numFmtId="3" fontId="66" fillId="14" borderId="9" xfId="127" applyNumberFormat="1" applyFont="1" applyFill="1" applyBorder="1" applyAlignment="1">
      <alignment vertical="top"/>
    </xf>
    <xf numFmtId="3" fontId="66" fillId="14" borderId="10" xfId="127" applyNumberFormat="1" applyFont="1" applyFill="1" applyBorder="1" applyAlignment="1">
      <alignment vertical="top"/>
    </xf>
    <xf numFmtId="2" fontId="35" fillId="4" borderId="1" xfId="127" applyNumberFormat="1" applyFont="1" applyFill="1" applyBorder="1" applyAlignment="1">
      <alignment horizontal="center" wrapText="1"/>
    </xf>
    <xf numFmtId="2" fontId="35" fillId="14" borderId="6" xfId="127" applyNumberFormat="1" applyFont="1" applyFill="1" applyBorder="1" applyAlignment="1">
      <alignment horizontal="center" wrapText="1"/>
    </xf>
    <xf numFmtId="2" fontId="35" fillId="14" borderId="1" xfId="127" applyNumberFormat="1" applyFont="1" applyFill="1" applyBorder="1" applyAlignment="1">
      <alignment horizontal="center" wrapText="1"/>
    </xf>
    <xf numFmtId="2" fontId="35" fillId="14" borderId="2" xfId="127" applyNumberFormat="1" applyFont="1" applyFill="1" applyBorder="1" applyAlignment="1">
      <alignment horizontal="center" wrapText="1"/>
    </xf>
    <xf numFmtId="2" fontId="35" fillId="4" borderId="8" xfId="127" applyNumberFormat="1" applyFont="1" applyFill="1" applyBorder="1" applyAlignment="1">
      <alignment horizontal="left" wrapText="1"/>
    </xf>
    <xf numFmtId="3" fontId="66" fillId="0" borderId="7" xfId="127" applyNumberFormat="1" applyFont="1" applyFill="1" applyBorder="1" applyAlignment="1">
      <alignment vertical="top"/>
    </xf>
    <xf numFmtId="3" fontId="66" fillId="0" borderId="3" xfId="127" applyNumberFormat="1" applyFont="1" applyFill="1" applyBorder="1" applyAlignment="1">
      <alignment vertical="top"/>
    </xf>
    <xf numFmtId="3" fontId="66" fillId="14" borderId="3" xfId="127" applyNumberFormat="1" applyFont="1" applyFill="1" applyBorder="1" applyAlignment="1">
      <alignment vertical="top"/>
    </xf>
    <xf numFmtId="3" fontId="66" fillId="14" borderId="4" xfId="127" applyNumberFormat="1" applyFont="1" applyFill="1" applyBorder="1" applyAlignment="1">
      <alignment vertical="top"/>
    </xf>
    <xf numFmtId="2" fontId="35" fillId="4" borderId="6" xfId="127" applyNumberFormat="1" applyFont="1" applyFill="1" applyBorder="1" applyAlignment="1">
      <alignment horizontal="left" wrapText="1"/>
    </xf>
    <xf numFmtId="2" fontId="50" fillId="4" borderId="6" xfId="127" applyNumberFormat="1" applyFont="1" applyFill="1" applyBorder="1" applyAlignment="1">
      <alignment horizontal="left" wrapText="1"/>
    </xf>
    <xf numFmtId="2" fontId="50" fillId="4" borderId="14" xfId="127" applyNumberFormat="1" applyFont="1" applyFill="1" applyBorder="1" applyAlignment="1">
      <alignment horizontal="left" wrapText="1"/>
    </xf>
    <xf numFmtId="2" fontId="68" fillId="13" borderId="18" xfId="127" applyNumberFormat="1" applyFont="1" applyFill="1" applyBorder="1" applyAlignment="1">
      <alignment horizontal="left"/>
    </xf>
    <xf numFmtId="2" fontId="36" fillId="5" borderId="18" xfId="127" applyNumberFormat="1" applyFont="1" applyFill="1" applyBorder="1" applyAlignment="1">
      <alignment horizontal="left"/>
    </xf>
    <xf numFmtId="4" fontId="66" fillId="0" borderId="13" xfId="0" applyNumberFormat="1" applyFont="1" applyFill="1" applyBorder="1" applyAlignment="1">
      <alignment vertical="top"/>
    </xf>
    <xf numFmtId="4" fontId="66" fillId="0" borderId="0" xfId="0" applyNumberFormat="1" applyFont="1" applyFill="1" applyBorder="1" applyAlignment="1">
      <alignment vertical="top"/>
    </xf>
    <xf numFmtId="4" fontId="66" fillId="14" borderId="0" xfId="127" applyNumberFormat="1" applyFont="1" applyFill="1" applyBorder="1" applyAlignment="1">
      <alignment vertical="top"/>
    </xf>
    <xf numFmtId="2" fontId="36" fillId="5" borderId="19" xfId="127" applyNumberFormat="1" applyFont="1" applyFill="1" applyBorder="1" applyAlignment="1">
      <alignment horizontal="left"/>
    </xf>
    <xf numFmtId="2" fontId="36" fillId="14" borderId="19" xfId="127" applyNumberFormat="1" applyFont="1" applyFill="1" applyBorder="1" applyAlignment="1">
      <alignment horizontal="left"/>
    </xf>
    <xf numFmtId="2" fontId="50" fillId="4" borderId="19" xfId="127" applyNumberFormat="1" applyFont="1" applyFill="1" applyBorder="1" applyAlignment="1">
      <alignment horizontal="left"/>
    </xf>
    <xf numFmtId="2" fontId="35" fillId="4" borderId="14" xfId="127" applyNumberFormat="1" applyFont="1" applyFill="1" applyBorder="1" applyAlignment="1">
      <alignment horizontal="left" wrapText="1"/>
    </xf>
    <xf numFmtId="3" fontId="66" fillId="14" borderId="0" xfId="127" applyNumberFormat="1" applyFont="1" applyFill="1" applyBorder="1" applyAlignment="1">
      <alignment vertical="top"/>
    </xf>
    <xf numFmtId="3" fontId="66" fillId="0" borderId="13" xfId="127" applyNumberFormat="1" applyFont="1" applyFill="1" applyBorder="1" applyAlignment="1">
      <alignment vertical="top"/>
    </xf>
    <xf numFmtId="3" fontId="66" fillId="0" borderId="0" xfId="127" applyNumberFormat="1" applyFont="1" applyFill="1" applyBorder="1" applyAlignment="1">
      <alignment vertical="top"/>
    </xf>
    <xf numFmtId="3" fontId="66" fillId="14" borderId="9" xfId="0" applyNumberFormat="1" applyFont="1" applyFill="1" applyBorder="1" applyAlignment="1">
      <alignment vertical="top"/>
    </xf>
    <xf numFmtId="3" fontId="66" fillId="14" borderId="10" xfId="0" applyNumberFormat="1" applyFont="1" applyFill="1" applyBorder="1" applyAlignment="1">
      <alignment vertical="top"/>
    </xf>
    <xf numFmtId="3" fontId="63" fillId="0" borderId="1" xfId="0" applyNumberFormat="1" applyFont="1" applyFill="1" applyBorder="1" applyAlignment="1"/>
    <xf numFmtId="3" fontId="63" fillId="0" borderId="2" xfId="0" applyNumberFormat="1" applyFont="1" applyFill="1" applyBorder="1" applyAlignment="1"/>
    <xf numFmtId="3" fontId="63" fillId="14" borderId="1" xfId="0" applyNumberFormat="1" applyFont="1" applyFill="1" applyBorder="1" applyAlignment="1"/>
    <xf numFmtId="3" fontId="63" fillId="14" borderId="2" xfId="0" applyNumberFormat="1" applyFont="1" applyFill="1" applyBorder="1" applyAlignment="1"/>
    <xf numFmtId="3" fontId="63" fillId="14" borderId="6" xfId="0" applyNumberFormat="1" applyFont="1" applyFill="1" applyBorder="1" applyAlignment="1"/>
    <xf numFmtId="3" fontId="66" fillId="0" borderId="3" xfId="0" applyNumberFormat="1" applyFont="1" applyFill="1" applyBorder="1" applyAlignment="1">
      <alignment vertical="top"/>
    </xf>
    <xf numFmtId="3" fontId="66" fillId="14" borderId="3" xfId="0" applyNumberFormat="1" applyFont="1" applyFill="1" applyBorder="1" applyAlignment="1">
      <alignment vertical="top"/>
    </xf>
    <xf numFmtId="3" fontId="66" fillId="14" borderId="4" xfId="0" applyNumberFormat="1" applyFont="1" applyFill="1" applyBorder="1" applyAlignment="1">
      <alignment vertical="top"/>
    </xf>
    <xf numFmtId="2" fontId="35" fillId="4" borderId="9" xfId="127" applyNumberFormat="1" applyFont="1" applyFill="1" applyBorder="1" applyAlignment="1">
      <alignment horizontal="center" wrapText="1"/>
    </xf>
    <xf numFmtId="2" fontId="35" fillId="0" borderId="1" xfId="127" applyNumberFormat="1" applyFont="1" applyFill="1" applyBorder="1" applyAlignment="1">
      <alignment horizontal="center" wrapText="1"/>
    </xf>
    <xf numFmtId="2" fontId="35" fillId="0" borderId="2" xfId="127" applyNumberFormat="1" applyFont="1" applyFill="1" applyBorder="1" applyAlignment="1">
      <alignment horizontal="center" wrapText="1"/>
    </xf>
    <xf numFmtId="3" fontId="66" fillId="14" borderId="0" xfId="0" applyNumberFormat="1" applyFont="1" applyFill="1" applyBorder="1" applyAlignment="1">
      <alignment vertical="top"/>
    </xf>
    <xf numFmtId="3" fontId="66" fillId="0" borderId="13" xfId="0" applyNumberFormat="1" applyFont="1" applyFill="1" applyBorder="1" applyAlignment="1">
      <alignment vertical="top"/>
    </xf>
    <xf numFmtId="3" fontId="66" fillId="0" borderId="0" xfId="0" applyNumberFormat="1" applyFont="1" applyFill="1" applyBorder="1" applyAlignment="1">
      <alignment vertical="top"/>
    </xf>
    <xf numFmtId="2" fontId="35" fillId="0" borderId="9" xfId="127" applyNumberFormat="1" applyFont="1" applyFill="1" applyBorder="1" applyAlignment="1">
      <alignment horizontal="center" wrapText="1"/>
    </xf>
    <xf numFmtId="2" fontId="35" fillId="0" borderId="10" xfId="127" applyNumberFormat="1" applyFont="1" applyFill="1" applyBorder="1" applyAlignment="1">
      <alignment horizontal="center" wrapText="1"/>
    </xf>
    <xf numFmtId="2" fontId="68" fillId="13" borderId="19" xfId="127" applyNumberFormat="1" applyFont="1" applyFill="1" applyBorder="1" applyAlignment="1">
      <alignment horizontal="left"/>
    </xf>
    <xf numFmtId="3" fontId="63" fillId="14" borderId="19" xfId="127" applyNumberFormat="1" applyFont="1" applyFill="1" applyBorder="1" applyAlignment="1"/>
    <xf numFmtId="2" fontId="35" fillId="4" borderId="19" xfId="127" applyNumberFormat="1" applyFont="1" applyFill="1" applyBorder="1" applyAlignment="1">
      <alignment horizontal="left"/>
    </xf>
    <xf numFmtId="0" fontId="56" fillId="13" borderId="6" xfId="3" applyFont="1" applyFill="1" applyBorder="1" applyAlignment="1"/>
    <xf numFmtId="4" fontId="63" fillId="14" borderId="6" xfId="127" applyNumberFormat="1" applyFont="1" applyFill="1" applyBorder="1" applyAlignment="1"/>
    <xf numFmtId="4" fontId="42" fillId="4" borderId="6" xfId="0" applyNumberFormat="1" applyFont="1" applyFill="1" applyBorder="1" applyAlignment="1">
      <alignment horizontal="left"/>
    </xf>
    <xf numFmtId="177" fontId="13" fillId="12" borderId="9" xfId="121" applyNumberFormat="1" applyFont="1" applyFill="1" applyBorder="1" applyAlignment="1">
      <alignment horizontal="right"/>
    </xf>
    <xf numFmtId="177" fontId="41" fillId="5" borderId="9" xfId="121" applyNumberFormat="1" applyFont="1" applyFill="1" applyBorder="1" applyAlignment="1">
      <alignment horizontal="right"/>
    </xf>
    <xf numFmtId="177" fontId="13" fillId="12" borderId="1" xfId="121" applyNumberFormat="1" applyFont="1" applyFill="1" applyBorder="1" applyAlignment="1">
      <alignment horizontal="right"/>
    </xf>
    <xf numFmtId="177" fontId="41" fillId="5" borderId="1" xfId="121" applyNumberFormat="1" applyFont="1" applyFill="1" applyBorder="1" applyAlignment="1">
      <alignment horizontal="right"/>
    </xf>
    <xf numFmtId="176" fontId="10" fillId="0" borderId="6" xfId="126" applyNumberFormat="1" applyBorder="1"/>
    <xf numFmtId="176" fontId="10" fillId="0" borderId="1" xfId="126" applyNumberFormat="1" applyBorder="1"/>
    <xf numFmtId="176" fontId="10" fillId="0" borderId="2" xfId="126" applyNumberFormat="1" applyBorder="1"/>
    <xf numFmtId="2" fontId="36" fillId="5" borderId="1" xfId="127" applyNumberFormat="1" applyFont="1" applyFill="1" applyBorder="1" applyAlignment="1">
      <alignment horizontal="left"/>
    </xf>
    <xf numFmtId="2" fontId="36" fillId="14" borderId="1" xfId="127" applyNumberFormat="1" applyFont="1" applyFill="1" applyBorder="1" applyAlignment="1">
      <alignment horizontal="left"/>
    </xf>
    <xf numFmtId="2" fontId="50" fillId="4" borderId="1" xfId="127" applyNumberFormat="1" applyFont="1" applyFill="1" applyBorder="1" applyAlignment="1">
      <alignment horizontal="left"/>
    </xf>
    <xf numFmtId="4" fontId="63" fillId="14" borderId="6" xfId="0" applyNumberFormat="1" applyFont="1" applyFill="1" applyBorder="1" applyAlignment="1"/>
    <xf numFmtId="9" fontId="11" fillId="2" borderId="2" xfId="128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center"/>
    </xf>
    <xf numFmtId="177" fontId="41" fillId="5" borderId="1" xfId="121" applyNumberFormat="1" applyFont="1" applyFill="1" applyBorder="1" applyAlignment="1">
      <alignment horizontal="right" vertical="center"/>
    </xf>
    <xf numFmtId="3" fontId="71" fillId="5" borderId="1" xfId="0" applyNumberFormat="1" applyFont="1" applyFill="1" applyBorder="1" applyAlignment="1">
      <alignment horizontal="right" vertical="center"/>
    </xf>
    <xf numFmtId="177" fontId="41" fillId="4" borderId="1" xfId="121" applyNumberFormat="1" applyFont="1" applyFill="1" applyBorder="1" applyAlignment="1">
      <alignment horizontal="right" vertical="center"/>
    </xf>
    <xf numFmtId="3" fontId="41" fillId="5" borderId="1" xfId="0" applyNumberFormat="1" applyFont="1" applyFill="1" applyBorder="1" applyAlignment="1">
      <alignment horizontal="right" vertical="center"/>
    </xf>
    <xf numFmtId="177" fontId="44" fillId="4" borderId="1" xfId="121" applyNumberFormat="1" applyFont="1" applyFill="1" applyBorder="1" applyAlignment="1">
      <alignment horizontal="right" vertical="center"/>
    </xf>
    <xf numFmtId="177" fontId="13" fillId="4" borderId="1" xfId="121" applyNumberFormat="1" applyFont="1" applyFill="1" applyBorder="1" applyAlignment="1">
      <alignment horizontal="right" vertical="center"/>
    </xf>
    <xf numFmtId="4" fontId="41" fillId="5" borderId="1" xfId="0" applyNumberFormat="1" applyFont="1" applyFill="1" applyBorder="1" applyAlignment="1">
      <alignment horizontal="right" vertical="center"/>
    </xf>
    <xf numFmtId="172" fontId="71" fillId="5" borderId="1" xfId="0" applyNumberFormat="1" applyFont="1" applyFill="1" applyBorder="1" applyAlignment="1">
      <alignment horizontal="right" vertical="center"/>
    </xf>
    <xf numFmtId="2" fontId="41" fillId="5" borderId="1" xfId="0" applyNumberFormat="1" applyFont="1" applyFill="1" applyBorder="1" applyAlignment="1">
      <alignment horizontal="right" vertical="center"/>
    </xf>
    <xf numFmtId="3" fontId="41" fillId="5" borderId="1" xfId="2" applyNumberFormat="1" applyFont="1" applyFill="1" applyBorder="1" applyAlignment="1">
      <alignment horizontal="right" vertical="center"/>
    </xf>
    <xf numFmtId="3" fontId="71" fillId="5" borderId="1" xfId="2" applyNumberFormat="1" applyFont="1" applyFill="1" applyBorder="1" applyAlignment="1">
      <alignment horizontal="right" vertical="center"/>
    </xf>
    <xf numFmtId="170" fontId="41" fillId="5" borderId="1" xfId="2" applyNumberFormat="1" applyFont="1" applyFill="1" applyBorder="1" applyAlignment="1">
      <alignment horizontal="right" vertical="center"/>
    </xf>
    <xf numFmtId="4" fontId="41" fillId="5" borderId="1" xfId="2" applyNumberFormat="1" applyFont="1" applyFill="1" applyBorder="1" applyAlignment="1">
      <alignment horizontal="right" vertical="center"/>
    </xf>
    <xf numFmtId="170" fontId="71" fillId="5" borderId="1" xfId="2" applyNumberFormat="1" applyFont="1" applyFill="1" applyBorder="1" applyAlignment="1">
      <alignment horizontal="right" vertical="center"/>
    </xf>
    <xf numFmtId="1" fontId="71" fillId="5" borderId="1" xfId="2" applyNumberFormat="1" applyFont="1" applyFill="1" applyBorder="1" applyAlignment="1">
      <alignment horizontal="right" vertical="center"/>
    </xf>
    <xf numFmtId="166" fontId="41" fillId="5" borderId="1" xfId="0" applyNumberFormat="1" applyFont="1" applyFill="1" applyBorder="1" applyAlignment="1">
      <alignment horizontal="right" vertical="center"/>
    </xf>
    <xf numFmtId="173" fontId="41" fillId="5" borderId="1" xfId="2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Fill="1" applyBorder="1"/>
    <xf numFmtId="0" fontId="14" fillId="0" borderId="1" xfId="2" applyFont="1" applyFill="1" applyBorder="1"/>
    <xf numFmtId="1" fontId="41" fillId="5" borderId="1" xfId="2" applyNumberFormat="1" applyFont="1" applyFill="1" applyBorder="1" applyAlignment="1">
      <alignment horizontal="right" vertical="center"/>
    </xf>
    <xf numFmtId="172" fontId="41" fillId="5" borderId="1" xfId="0" applyNumberFormat="1" applyFont="1" applyFill="1" applyBorder="1" applyAlignment="1">
      <alignment horizontal="right" vertical="center"/>
    </xf>
    <xf numFmtId="0" fontId="41" fillId="5" borderId="1" xfId="0" applyFont="1" applyFill="1" applyBorder="1" applyAlignment="1">
      <alignment horizontal="right" vertical="center"/>
    </xf>
    <xf numFmtId="3" fontId="16" fillId="0" borderId="3" xfId="2" applyNumberFormat="1" applyFont="1" applyFill="1" applyBorder="1"/>
    <xf numFmtId="0" fontId="14" fillId="0" borderId="9" xfId="2" applyFont="1" applyFill="1" applyBorder="1" applyAlignment="1">
      <alignment horizontal="center"/>
    </xf>
    <xf numFmtId="4" fontId="16" fillId="0" borderId="3" xfId="2" applyNumberFormat="1" applyFont="1" applyFill="1" applyBorder="1"/>
    <xf numFmtId="3" fontId="41" fillId="0" borderId="3" xfId="2" applyNumberFormat="1" applyFont="1" applyFill="1" applyBorder="1" applyAlignment="1">
      <alignment horizontal="right" vertical="center"/>
    </xf>
    <xf numFmtId="167" fontId="41" fillId="2" borderId="2" xfId="0" applyNumberFormat="1" applyFont="1" applyFill="1" applyBorder="1" applyAlignment="1">
      <alignment horizontal="right" vertical="center"/>
    </xf>
    <xf numFmtId="168" fontId="41" fillId="2" borderId="2" xfId="0" applyNumberFormat="1" applyFont="1" applyFill="1" applyBorder="1" applyAlignment="1">
      <alignment horizontal="right" vertical="center"/>
    </xf>
    <xf numFmtId="174" fontId="41" fillId="2" borderId="2" xfId="0" applyNumberFormat="1" applyFont="1" applyFill="1" applyBorder="1" applyAlignment="1">
      <alignment horizontal="right" vertical="center"/>
    </xf>
    <xf numFmtId="3" fontId="41" fillId="2" borderId="2" xfId="0" applyNumberFormat="1" applyFont="1" applyFill="1" applyBorder="1" applyAlignment="1">
      <alignment horizontal="right" vertical="center"/>
    </xf>
    <xf numFmtId="1" fontId="71" fillId="2" borderId="2" xfId="2" applyNumberFormat="1" applyFont="1" applyFill="1" applyBorder="1" applyAlignment="1">
      <alignment horizontal="right" vertical="center"/>
    </xf>
    <xf numFmtId="1" fontId="41" fillId="2" borderId="2" xfId="2" applyNumberFormat="1" applyFont="1" applyFill="1" applyBorder="1" applyAlignment="1">
      <alignment horizontal="right" vertical="center"/>
    </xf>
    <xf numFmtId="9" fontId="41" fillId="2" borderId="2" xfId="2" applyNumberFormat="1" applyFont="1" applyFill="1" applyBorder="1" applyAlignment="1">
      <alignment horizontal="right" vertical="center"/>
    </xf>
    <xf numFmtId="3" fontId="71" fillId="2" borderId="2" xfId="0" applyNumberFormat="1" applyFont="1" applyFill="1" applyBorder="1" applyAlignment="1">
      <alignment horizontal="right" vertical="center"/>
    </xf>
    <xf numFmtId="2" fontId="41" fillId="2" borderId="2" xfId="0" applyNumberFormat="1" applyFont="1" applyFill="1" applyBorder="1" applyAlignment="1">
      <alignment horizontal="right" vertical="center"/>
    </xf>
    <xf numFmtId="172" fontId="71" fillId="2" borderId="2" xfId="0" applyNumberFormat="1" applyFont="1" applyFill="1" applyBorder="1" applyAlignment="1">
      <alignment horizontal="right" vertical="center"/>
    </xf>
    <xf numFmtId="172" fontId="41" fillId="2" borderId="2" xfId="0" applyNumberFormat="1" applyFont="1" applyFill="1" applyBorder="1" applyAlignment="1">
      <alignment horizontal="right" vertical="center"/>
    </xf>
    <xf numFmtId="0" fontId="41" fillId="2" borderId="2" xfId="0" applyFont="1" applyFill="1" applyBorder="1" applyAlignment="1">
      <alignment horizontal="right" vertical="center"/>
    </xf>
    <xf numFmtId="9" fontId="41" fillId="2" borderId="2" xfId="0" applyNumberFormat="1" applyFont="1" applyFill="1" applyBorder="1" applyAlignment="1">
      <alignment horizontal="right" vertical="center"/>
    </xf>
    <xf numFmtId="3" fontId="11" fillId="5" borderId="8" xfId="121" applyNumberFormat="1" applyFont="1" applyFill="1" applyBorder="1" applyAlignment="1">
      <alignment horizontal="right"/>
    </xf>
    <xf numFmtId="3" fontId="74" fillId="5" borderId="1" xfId="0" applyNumberFormat="1" applyFont="1" applyFill="1" applyBorder="1" applyAlignment="1">
      <alignment horizontal="right" vertical="top"/>
    </xf>
    <xf numFmtId="3" fontId="11" fillId="5" borderId="1" xfId="0" applyNumberFormat="1" applyFont="1" applyFill="1" applyBorder="1" applyAlignment="1">
      <alignment horizontal="right" vertical="top"/>
    </xf>
    <xf numFmtId="0" fontId="11" fillId="0" borderId="1" xfId="0" applyFont="1" applyBorder="1"/>
    <xf numFmtId="49" fontId="0" fillId="0" borderId="0" xfId="0" applyNumberFormat="1"/>
    <xf numFmtId="177" fontId="41" fillId="2" borderId="1" xfId="121" applyNumberFormat="1" applyFont="1" applyFill="1" applyBorder="1" applyAlignment="1">
      <alignment horizontal="right" vertical="center"/>
    </xf>
    <xf numFmtId="3" fontId="41" fillId="0" borderId="0" xfId="0" applyNumberFormat="1" applyFont="1"/>
    <xf numFmtId="3" fontId="41" fillId="0" borderId="0" xfId="0" applyNumberFormat="1" applyFont="1" applyFill="1"/>
    <xf numFmtId="3" fontId="41" fillId="0" borderId="0" xfId="0" applyNumberFormat="1" applyFont="1" applyFill="1" applyBorder="1"/>
    <xf numFmtId="3" fontId="16" fillId="0" borderId="0" xfId="2" applyNumberFormat="1" applyFont="1" applyFill="1" applyAlignment="1">
      <alignment horizontal="right"/>
    </xf>
    <xf numFmtId="3" fontId="16" fillId="0" borderId="0" xfId="2" applyNumberFormat="1" applyFont="1" applyFill="1" applyBorder="1" applyAlignment="1">
      <alignment horizontal="center"/>
    </xf>
    <xf numFmtId="3" fontId="41" fillId="2" borderId="10" xfId="0" applyNumberFormat="1" applyFont="1" applyFill="1" applyBorder="1" applyAlignment="1">
      <alignment horizontal="right"/>
    </xf>
    <xf numFmtId="3" fontId="41" fillId="2" borderId="2" xfId="0" applyNumberFormat="1" applyFont="1" applyFill="1" applyBorder="1" applyAlignment="1">
      <alignment horizontal="right"/>
    </xf>
    <xf numFmtId="3" fontId="41" fillId="2" borderId="4" xfId="0" applyNumberFormat="1" applyFont="1" applyFill="1" applyBorder="1" applyAlignment="1">
      <alignment horizontal="right"/>
    </xf>
    <xf numFmtId="3" fontId="13" fillId="2" borderId="2" xfId="0" applyNumberFormat="1" applyFont="1" applyFill="1" applyBorder="1" applyAlignment="1">
      <alignment horizontal="right" vertical="top"/>
    </xf>
    <xf numFmtId="3" fontId="41" fillId="2" borderId="2" xfId="0" applyNumberFormat="1" applyFont="1" applyFill="1" applyBorder="1" applyAlignment="1">
      <alignment horizontal="right" vertical="top"/>
    </xf>
    <xf numFmtId="9" fontId="11" fillId="5" borderId="1" xfId="128" applyNumberFormat="1" applyFont="1" applyFill="1" applyBorder="1" applyAlignment="1">
      <alignment horizontal="right"/>
    </xf>
    <xf numFmtId="176" fontId="13" fillId="0" borderId="11" xfId="121" applyNumberFormat="1" applyFont="1" applyFill="1" applyBorder="1" applyAlignment="1">
      <alignment horizontal="right"/>
    </xf>
    <xf numFmtId="3" fontId="41" fillId="5" borderId="10" xfId="0" applyNumberFormat="1" applyFont="1" applyFill="1" applyBorder="1" applyAlignment="1">
      <alignment horizontal="right"/>
    </xf>
    <xf numFmtId="3" fontId="41" fillId="0" borderId="8" xfId="121" applyNumberFormat="1" applyFont="1" applyFill="1" applyBorder="1" applyAlignment="1">
      <alignment horizontal="right"/>
    </xf>
    <xf numFmtId="3" fontId="13" fillId="0" borderId="0" xfId="97" applyNumberFormat="1" applyFont="1" applyFill="1" applyBorder="1" applyAlignment="1">
      <alignment horizontal="right"/>
    </xf>
    <xf numFmtId="3" fontId="53" fillId="0" borderId="12" xfId="98" applyNumberFormat="1" applyFont="1" applyFill="1" applyBorder="1" applyAlignment="1">
      <alignment horizontal="right"/>
    </xf>
    <xf numFmtId="4" fontId="71" fillId="5" borderId="1" xfId="0" applyNumberFormat="1" applyFont="1" applyFill="1" applyBorder="1" applyAlignment="1">
      <alignment horizontal="right" vertical="center"/>
    </xf>
    <xf numFmtId="4" fontId="71" fillId="5" borderId="1" xfId="2" applyNumberFormat="1" applyFont="1" applyFill="1" applyBorder="1" applyAlignment="1">
      <alignment horizontal="right" vertical="center"/>
    </xf>
    <xf numFmtId="4" fontId="71" fillId="0" borderId="1" xfId="2" applyNumberFormat="1" applyFont="1" applyFill="1" applyBorder="1" applyAlignment="1">
      <alignment horizontal="right" vertical="center"/>
    </xf>
    <xf numFmtId="3" fontId="13" fillId="4" borderId="1" xfId="121" applyNumberFormat="1" applyFont="1" applyFill="1" applyBorder="1" applyAlignment="1">
      <alignment horizontal="right" vertical="center"/>
    </xf>
    <xf numFmtId="4" fontId="71" fillId="2" borderId="1" xfId="0" applyNumberFormat="1" applyFont="1" applyFill="1" applyBorder="1" applyAlignment="1">
      <alignment horizontal="right" vertical="center"/>
    </xf>
    <xf numFmtId="9" fontId="41" fillId="5" borderId="1" xfId="2" applyNumberFormat="1" applyFont="1" applyFill="1" applyBorder="1" applyAlignment="1">
      <alignment horizontal="right"/>
    </xf>
    <xf numFmtId="1" fontId="41" fillId="2" borderId="2" xfId="0" applyNumberFormat="1" applyFont="1" applyFill="1" applyBorder="1" applyAlignment="1">
      <alignment horizontal="right"/>
    </xf>
    <xf numFmtId="3" fontId="41" fillId="2" borderId="4" xfId="0" applyNumberFormat="1" applyFont="1" applyFill="1" applyBorder="1" applyAlignment="1">
      <alignment horizontal="right" vertical="top"/>
    </xf>
    <xf numFmtId="0" fontId="38" fillId="4" borderId="1" xfId="2" applyFont="1" applyFill="1" applyBorder="1"/>
    <xf numFmtId="3" fontId="16" fillId="4" borderId="1" xfId="2" applyNumberFormat="1" applyFont="1" applyFill="1" applyBorder="1"/>
    <xf numFmtId="166" fontId="71" fillId="2" borderId="2" xfId="0" applyNumberFormat="1" applyFont="1" applyFill="1" applyBorder="1" applyAlignment="1">
      <alignment horizontal="right" vertical="center"/>
    </xf>
    <xf numFmtId="3" fontId="71" fillId="2" borderId="2" xfId="2" applyNumberFormat="1" applyFont="1" applyFill="1" applyBorder="1" applyAlignment="1">
      <alignment horizontal="right" vertical="center"/>
    </xf>
    <xf numFmtId="0" fontId="15" fillId="0" borderId="7" xfId="2" applyFont="1" applyFill="1" applyBorder="1"/>
    <xf numFmtId="0" fontId="41" fillId="0" borderId="3" xfId="0" applyFont="1" applyFill="1" applyBorder="1" applyAlignment="1">
      <alignment horizontal="right" vertical="center"/>
    </xf>
    <xf numFmtId="3" fontId="19" fillId="0" borderId="12" xfId="0" applyNumberFormat="1" applyFont="1" applyFill="1" applyBorder="1" applyAlignment="1">
      <alignment horizontal="center" vertical="top"/>
    </xf>
    <xf numFmtId="0" fontId="38" fillId="4" borderId="12" xfId="2" applyFont="1" applyFill="1" applyBorder="1"/>
    <xf numFmtId="9" fontId="41" fillId="4" borderId="12" xfId="2" applyNumberFormat="1" applyFont="1" applyFill="1" applyBorder="1" applyAlignment="1">
      <alignment horizontal="right" vertical="center"/>
    </xf>
    <xf numFmtId="9" fontId="41" fillId="4" borderId="13" xfId="2" applyNumberFormat="1" applyFont="1" applyFill="1" applyBorder="1" applyAlignment="1">
      <alignment horizontal="right" vertical="center"/>
    </xf>
    <xf numFmtId="9" fontId="41" fillId="2" borderId="2" xfId="2" applyNumberFormat="1" applyFont="1" applyFill="1" applyBorder="1" applyAlignment="1">
      <alignment horizontal="right"/>
    </xf>
    <xf numFmtId="0" fontId="16" fillId="0" borderId="3" xfId="0" applyFont="1" applyBorder="1"/>
    <xf numFmtId="2" fontId="69" fillId="13" borderId="0" xfId="127" applyNumberFormat="1" applyFont="1" applyFill="1" applyBorder="1" applyAlignment="1">
      <alignment horizontal="left"/>
    </xf>
    <xf numFmtId="0" fontId="16" fillId="0" borderId="3" xfId="128" applyFont="1" applyFill="1" applyBorder="1" applyAlignment="1">
      <alignment horizontal="center"/>
    </xf>
    <xf numFmtId="2" fontId="16" fillId="0" borderId="3" xfId="128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76" fillId="5" borderId="1" xfId="128" applyFont="1" applyFill="1" applyBorder="1"/>
    <xf numFmtId="175" fontId="0" fillId="5" borderId="19" xfId="0" applyNumberFormat="1" applyFill="1" applyBorder="1" applyAlignment="1"/>
    <xf numFmtId="175" fontId="0" fillId="5" borderId="18" xfId="0" applyNumberFormat="1" applyFill="1" applyBorder="1" applyAlignment="1"/>
    <xf numFmtId="175" fontId="0" fillId="0" borderId="0" xfId="0" applyNumberFormat="1" applyFill="1" applyBorder="1" applyAlignment="1"/>
    <xf numFmtId="175" fontId="44" fillId="4" borderId="0" xfId="0" applyNumberFormat="1" applyFont="1" applyFill="1" applyAlignment="1"/>
    <xf numFmtId="0" fontId="41" fillId="0" borderId="3" xfId="2" applyFont="1" applyFill="1" applyBorder="1" applyAlignment="1">
      <alignment horizontal="right" vertical="center"/>
    </xf>
    <xf numFmtId="0" fontId="41" fillId="0" borderId="4" xfId="0" applyFont="1" applyFill="1" applyBorder="1" applyAlignment="1">
      <alignment horizontal="right" vertical="center"/>
    </xf>
    <xf numFmtId="3" fontId="10" fillId="2" borderId="1" xfId="127" applyNumberFormat="1" applyFill="1" applyBorder="1"/>
    <xf numFmtId="3" fontId="10" fillId="2" borderId="9" xfId="127" applyNumberFormat="1" applyFill="1" applyBorder="1"/>
    <xf numFmtId="0" fontId="70" fillId="13" borderId="1" xfId="2" applyFont="1" applyFill="1" applyBorder="1"/>
    <xf numFmtId="0" fontId="73" fillId="5" borderId="1" xfId="2" applyFont="1" applyFill="1" applyBorder="1"/>
    <xf numFmtId="0" fontId="42" fillId="4" borderId="1" xfId="2" applyFont="1" applyFill="1" applyBorder="1"/>
    <xf numFmtId="0" fontId="15" fillId="0" borderId="1" xfId="2" applyFont="1" applyFill="1" applyBorder="1"/>
    <xf numFmtId="0" fontId="41" fillId="4" borderId="1" xfId="2" applyFont="1" applyFill="1" applyBorder="1" applyAlignment="1">
      <alignment horizontal="right" vertical="center"/>
    </xf>
    <xf numFmtId="1" fontId="41" fillId="4" borderId="1" xfId="2" applyNumberFormat="1" applyFont="1" applyFill="1" applyBorder="1" applyAlignment="1">
      <alignment horizontal="right" vertical="center"/>
    </xf>
    <xf numFmtId="3" fontId="13" fillId="2" borderId="8" xfId="97" applyNumberFormat="1" applyFont="1" applyFill="1" applyBorder="1" applyAlignment="1">
      <alignment horizontal="right"/>
    </xf>
    <xf numFmtId="3" fontId="13" fillId="0" borderId="11" xfId="97" applyNumberFormat="1" applyFont="1" applyFill="1" applyBorder="1" applyAlignment="1">
      <alignment horizontal="right"/>
    </xf>
    <xf numFmtId="3" fontId="0" fillId="0" borderId="0" xfId="0" applyNumberFormat="1" applyBorder="1" applyAlignment="1"/>
    <xf numFmtId="0" fontId="37" fillId="4" borderId="1" xfId="0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2" fontId="50" fillId="4" borderId="11" xfId="3" applyNumberFormat="1" applyFont="1" applyFill="1" applyBorder="1" applyAlignment="1">
      <alignment horizontal="left" wrapText="1"/>
    </xf>
    <xf numFmtId="2" fontId="35" fillId="4" borderId="11" xfId="3" applyNumberFormat="1" applyFont="1" applyFill="1" applyBorder="1" applyAlignment="1">
      <alignment horizontal="center" wrapText="1"/>
    </xf>
    <xf numFmtId="2" fontId="35" fillId="4" borderId="12" xfId="3" applyNumberFormat="1" applyFont="1" applyFill="1" applyBorder="1" applyAlignment="1">
      <alignment horizontal="center" wrapText="1"/>
    </xf>
    <xf numFmtId="2" fontId="35" fillId="4" borderId="13" xfId="3" applyNumberFormat="1" applyFont="1" applyFill="1" applyBorder="1" applyAlignment="1">
      <alignment horizontal="center" wrapText="1"/>
    </xf>
    <xf numFmtId="2" fontId="35" fillId="4" borderId="9" xfId="3" applyNumberFormat="1" applyFont="1" applyFill="1" applyBorder="1" applyAlignment="1">
      <alignment horizontal="center" wrapText="1"/>
    </xf>
    <xf numFmtId="2" fontId="37" fillId="4" borderId="12" xfId="3" applyNumberFormat="1" applyFont="1" applyFill="1" applyBorder="1" applyAlignment="1">
      <alignment horizontal="center" wrapText="1"/>
    </xf>
    <xf numFmtId="0" fontId="48" fillId="4" borderId="0" xfId="0" applyFont="1" applyFill="1" applyAlignment="1">
      <alignment horizontal="center" vertical="center"/>
    </xf>
    <xf numFmtId="2" fontId="42" fillId="4" borderId="11" xfId="3" applyNumberFormat="1" applyFont="1" applyFill="1" applyBorder="1" applyAlignment="1">
      <alignment horizontal="left" wrapText="1"/>
    </xf>
    <xf numFmtId="168" fontId="48" fillId="4" borderId="0" xfId="0" applyNumberFormat="1" applyFont="1" applyFill="1" applyAlignment="1">
      <alignment horizontal="center" vertical="center"/>
    </xf>
    <xf numFmtId="2" fontId="37" fillId="4" borderId="13" xfId="3" applyNumberFormat="1" applyFont="1" applyFill="1" applyBorder="1" applyAlignment="1">
      <alignment horizontal="center" wrapText="1"/>
    </xf>
    <xf numFmtId="2" fontId="37" fillId="4" borderId="0" xfId="3" applyNumberFormat="1" applyFont="1" applyFill="1" applyBorder="1" applyAlignment="1">
      <alignment horizontal="center" wrapText="1"/>
    </xf>
    <xf numFmtId="2" fontId="48" fillId="4" borderId="0" xfId="0" applyNumberFormat="1" applyFont="1" applyFill="1" applyAlignment="1">
      <alignment horizontal="center" vertical="center"/>
    </xf>
    <xf numFmtId="2" fontId="37" fillId="4" borderId="11" xfId="3" applyNumberFormat="1" applyFont="1" applyFill="1" applyBorder="1" applyAlignment="1">
      <alignment horizontal="center" wrapText="1"/>
    </xf>
    <xf numFmtId="0" fontId="42" fillId="4" borderId="0" xfId="0" applyFont="1" applyFill="1" applyAlignment="1">
      <alignment horizontal="center"/>
    </xf>
    <xf numFmtId="4" fontId="52" fillId="4" borderId="13" xfId="98" applyNumberFormat="1" applyFont="1" applyFill="1" applyBorder="1" applyAlignment="1">
      <alignment horizontal="center" wrapText="1"/>
    </xf>
    <xf numFmtId="4" fontId="52" fillId="4" borderId="12" xfId="98" applyNumberFormat="1" applyFont="1" applyFill="1" applyBorder="1" applyAlignment="1">
      <alignment horizontal="center" wrapText="1"/>
    </xf>
    <xf numFmtId="0" fontId="55" fillId="4" borderId="11" xfId="3" applyFont="1" applyFill="1" applyBorder="1" applyAlignment="1">
      <alignment horizontal="left" wrapText="1"/>
    </xf>
    <xf numFmtId="2" fontId="67" fillId="4" borderId="0" xfId="127" applyNumberFormat="1" applyFont="1" applyFill="1" applyAlignment="1">
      <alignment horizontal="center" vertical="center"/>
    </xf>
    <xf numFmtId="2" fontId="67" fillId="4" borderId="13" xfId="127" applyNumberFormat="1" applyFont="1" applyFill="1" applyBorder="1" applyAlignment="1">
      <alignment horizontal="center" vertical="center"/>
    </xf>
    <xf numFmtId="2" fontId="67" fillId="4" borderId="11" xfId="127" applyNumberFormat="1" applyFont="1" applyFill="1" applyBorder="1" applyAlignment="1">
      <alignment horizontal="center" vertical="center"/>
    </xf>
    <xf numFmtId="2" fontId="67" fillId="4" borderId="0" xfId="127" applyNumberFormat="1" applyFont="1" applyFill="1" applyBorder="1" applyAlignment="1">
      <alignment horizontal="center" vertical="center"/>
    </xf>
    <xf numFmtId="2" fontId="67" fillId="4" borderId="8" xfId="127" applyNumberFormat="1" applyFont="1" applyFill="1" applyBorder="1" applyAlignment="1">
      <alignment horizontal="center" vertical="center"/>
    </xf>
    <xf numFmtId="2" fontId="67" fillId="4" borderId="9" xfId="127" applyNumberFormat="1" applyFont="1" applyFill="1" applyBorder="1" applyAlignment="1">
      <alignment horizontal="center" vertical="center"/>
    </xf>
    <xf numFmtId="2" fontId="67" fillId="4" borderId="8" xfId="156" applyNumberFormat="1" applyFont="1" applyFill="1" applyBorder="1" applyAlignment="1">
      <alignment horizontal="center" vertical="center"/>
    </xf>
    <xf numFmtId="2" fontId="67" fillId="4" borderId="9" xfId="156" applyNumberFormat="1" applyFont="1" applyFill="1" applyBorder="1" applyAlignment="1">
      <alignment horizontal="center" vertical="center"/>
    </xf>
    <xf numFmtId="10" fontId="37" fillId="4" borderId="0" xfId="128" applyNumberFormat="1" applyFont="1" applyFill="1" applyAlignment="1">
      <alignment horizontal="center"/>
    </xf>
    <xf numFmtId="2" fontId="67" fillId="4" borderId="2" xfId="127" applyNumberFormat="1" applyFont="1" applyFill="1" applyBorder="1" applyAlignment="1">
      <alignment horizontal="center" vertical="center"/>
    </xf>
    <xf numFmtId="2" fontId="67" fillId="4" borderId="19" xfId="127" applyNumberFormat="1" applyFont="1" applyFill="1" applyBorder="1" applyAlignment="1">
      <alignment horizontal="center" vertical="center"/>
    </xf>
    <xf numFmtId="2" fontId="67" fillId="4" borderId="6" xfId="127" applyNumberFormat="1" applyFont="1" applyFill="1" applyBorder="1" applyAlignment="1">
      <alignment horizontal="center" vertical="center"/>
    </xf>
    <xf numFmtId="0" fontId="37" fillId="4" borderId="0" xfId="0" applyNumberFormat="1" applyFont="1" applyFill="1" applyAlignment="1">
      <alignment horizontal="center"/>
    </xf>
    <xf numFmtId="10" fontId="37" fillId="4" borderId="0" xfId="2" applyNumberFormat="1" applyFont="1" applyFill="1" applyAlignment="1">
      <alignment horizontal="center"/>
    </xf>
    <xf numFmtId="0" fontId="42" fillId="4" borderId="2" xfId="2" applyFont="1" applyFill="1" applyBorder="1" applyAlignment="1">
      <alignment horizontal="center"/>
    </xf>
    <xf numFmtId="0" fontId="42" fillId="4" borderId="19" xfId="2" applyFont="1" applyFill="1" applyBorder="1" applyAlignment="1">
      <alignment horizontal="center"/>
    </xf>
    <xf numFmtId="0" fontId="42" fillId="4" borderId="6" xfId="2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</cellXfs>
  <cellStyles count="158">
    <cellStyle name="Comma" xfId="97" builtinId="3"/>
    <cellStyle name="Comma 2" xfId="121"/>
    <cellStyle name="Comma_ARA08 Reasons - no calculations" xfId="1"/>
    <cellStyle name="Hyperlink 2" xfId="4"/>
    <cellStyle name="Normal" xfId="0" builtinId="0"/>
    <cellStyle name="Normal 2" xfId="3"/>
    <cellStyle name="Normal 2 2" xfId="127"/>
    <cellStyle name="Normal 2 2 2" xfId="156"/>
    <cellStyle name="Normal 3" xfId="100"/>
    <cellStyle name="Normal 4" xfId="126"/>
    <cellStyle name="Normal 5" xfId="155"/>
    <cellStyle name="Normal 6" xfId="157"/>
    <cellStyle name="Normal 7" xfId="98"/>
    <cellStyle name="Normal 7 2" xfId="102"/>
    <cellStyle name="Normal_cf96tab" xfId="2"/>
    <cellStyle name="Normal_cf96tab 2" xfId="128"/>
    <cellStyle name="style1431530710263" xfId="5"/>
    <cellStyle name="style1431530710325" xfId="6"/>
    <cellStyle name="style1431530710325 2" xfId="104"/>
    <cellStyle name="style1431530710325 3" xfId="114"/>
    <cellStyle name="style1431530710388" xfId="7"/>
    <cellStyle name="style1431530710450" xfId="27"/>
    <cellStyle name="style1431530710497" xfId="11"/>
    <cellStyle name="style1431530710497 2" xfId="116"/>
    <cellStyle name="style1431530710559" xfId="8"/>
    <cellStyle name="style1431530710559 2" xfId="105"/>
    <cellStyle name="style1431530710606" xfId="28"/>
    <cellStyle name="style1431530710606 2" xfId="106"/>
    <cellStyle name="style1431530710653" xfId="17"/>
    <cellStyle name="style1431530710653 2" xfId="103"/>
    <cellStyle name="style1431530710700" xfId="29"/>
    <cellStyle name="style1431530710700 2" xfId="101"/>
    <cellStyle name="style1431530710762" xfId="30"/>
    <cellStyle name="style1431530710809" xfId="31"/>
    <cellStyle name="style1431530710809 2" xfId="118"/>
    <cellStyle name="style1431530710856" xfId="32"/>
    <cellStyle name="style1431530710903" xfId="33"/>
    <cellStyle name="style1431530711059" xfId="12"/>
    <cellStyle name="style1431530711090" xfId="14"/>
    <cellStyle name="style1431530711199" xfId="16"/>
    <cellStyle name="style1431530711246" xfId="19"/>
    <cellStyle name="style1431530711339" xfId="21"/>
    <cellStyle name="style1431530711417" xfId="22"/>
    <cellStyle name="style1431530711449" xfId="24"/>
    <cellStyle name="style1431530711542" xfId="26"/>
    <cellStyle name="style1431530711605" xfId="52"/>
    <cellStyle name="style1431530711823" xfId="9"/>
    <cellStyle name="style1431530711854" xfId="10"/>
    <cellStyle name="style1431530711901" xfId="13"/>
    <cellStyle name="style1431530711901 2" xfId="119"/>
    <cellStyle name="style1431530711948" xfId="15"/>
    <cellStyle name="style1431530712041" xfId="18"/>
    <cellStyle name="style1431530712041 2" xfId="109"/>
    <cellStyle name="style1431530712041 3" xfId="122"/>
    <cellStyle name="style1431530712104" xfId="20"/>
    <cellStyle name="style1431530712182" xfId="23"/>
    <cellStyle name="style1431530712182 2" xfId="124"/>
    <cellStyle name="style1431530712213" xfId="25"/>
    <cellStyle name="style1431530712431" xfId="57"/>
    <cellStyle name="style1431530712431 2" xfId="120"/>
    <cellStyle name="style1431530712478" xfId="58"/>
    <cellStyle name="style1431530712478 2" xfId="123"/>
    <cellStyle name="style1431530712525" xfId="59"/>
    <cellStyle name="style1431530712525 2" xfId="125"/>
    <cellStyle name="style1431530713071" xfId="34"/>
    <cellStyle name="style1431530713118" xfId="35"/>
    <cellStyle name="style1431530713118 2" xfId="110"/>
    <cellStyle name="style1431530713149" xfId="36"/>
    <cellStyle name="style1431530713227" xfId="37"/>
    <cellStyle name="style1431530713492" xfId="38"/>
    <cellStyle name="style1431530713523" xfId="39"/>
    <cellStyle name="style1431530713570" xfId="40"/>
    <cellStyle name="style1431530713570 2" xfId="107"/>
    <cellStyle name="style1431530713601" xfId="41"/>
    <cellStyle name="style1431530713601 2" xfId="108"/>
    <cellStyle name="style1431530713648" xfId="42"/>
    <cellStyle name="style1431530713695" xfId="43"/>
    <cellStyle name="style1431530714163" xfId="45"/>
    <cellStyle name="style1431530714491" xfId="44"/>
    <cellStyle name="style1431530714522" xfId="46"/>
    <cellStyle name="style1431530714553" xfId="47"/>
    <cellStyle name="style1431530714584" xfId="48"/>
    <cellStyle name="style1431530714647" xfId="49"/>
    <cellStyle name="style1431530714678" xfId="50"/>
    <cellStyle name="style1431530714740" xfId="51"/>
    <cellStyle name="style1431530719451" xfId="53"/>
    <cellStyle name="style1431530719451 2" xfId="115"/>
    <cellStyle name="style1431530719498" xfId="54"/>
    <cellStyle name="style1431530719498 2" xfId="117"/>
    <cellStyle name="style1431530719607" xfId="55"/>
    <cellStyle name="style1431530719607 2" xfId="112"/>
    <cellStyle name="style1431530720153" xfId="56"/>
    <cellStyle name="style1434552164253" xfId="63"/>
    <cellStyle name="style1434552164316" xfId="64"/>
    <cellStyle name="style1434552164363" xfId="65"/>
    <cellStyle name="style1434552164425" xfId="66"/>
    <cellStyle name="style1434552164472" xfId="67"/>
    <cellStyle name="style1434552164534" xfId="68"/>
    <cellStyle name="style1434552164628" xfId="69"/>
    <cellStyle name="style1434552164675" xfId="70"/>
    <cellStyle name="style1434552164706" xfId="71"/>
    <cellStyle name="style1434552164768" xfId="72"/>
    <cellStyle name="style1434552164815" xfId="73"/>
    <cellStyle name="style1434552164862" xfId="74"/>
    <cellStyle name="style1434552164909" xfId="75"/>
    <cellStyle name="style1434552164971" xfId="76"/>
    <cellStyle name="style1434552165002" xfId="77"/>
    <cellStyle name="style1434552165158" xfId="80"/>
    <cellStyle name="style1434552165299" xfId="81"/>
    <cellStyle name="style1434552165345" xfId="82"/>
    <cellStyle name="style1434552165486" xfId="85"/>
    <cellStyle name="style1434552166281" xfId="90"/>
    <cellStyle name="style1434552166313" xfId="91"/>
    <cellStyle name="style1434552166375" xfId="92"/>
    <cellStyle name="style1434552166952" xfId="61"/>
    <cellStyle name="style1434552167311" xfId="78"/>
    <cellStyle name="style1434552167342" xfId="79"/>
    <cellStyle name="style1434552167389" xfId="60"/>
    <cellStyle name="style1434552167389 2" xfId="111"/>
    <cellStyle name="style1434552167420" xfId="62"/>
    <cellStyle name="style1434552167467" xfId="83"/>
    <cellStyle name="style1434552167514" xfId="84"/>
    <cellStyle name="style1434552168013" xfId="89"/>
    <cellStyle name="style1434552168387" xfId="86"/>
    <cellStyle name="style1434552168419" xfId="93"/>
    <cellStyle name="style1434552168450" xfId="87"/>
    <cellStyle name="style1434552168481" xfId="94"/>
    <cellStyle name="style1434552168528" xfId="88"/>
    <cellStyle name="style1434552168621" xfId="95"/>
    <cellStyle name="style1436187859084" xfId="96"/>
    <cellStyle name="style1466506751690 2" xfId="99"/>
    <cellStyle name="style1466506751690 2 2" xfId="113"/>
    <cellStyle name="style1506505514015" xfId="152"/>
    <cellStyle name="style1506505514051" xfId="153"/>
    <cellStyle name="style1506505514088" xfId="154"/>
    <cellStyle name="style1506505514130" xfId="130"/>
    <cellStyle name="style1506505514324" xfId="134"/>
    <cellStyle name="style1506505514482" xfId="139"/>
    <cellStyle name="style1506505514516" xfId="138"/>
    <cellStyle name="style1506505514732" xfId="137"/>
    <cellStyle name="style1506505515103" xfId="151"/>
    <cellStyle name="style1506505515137" xfId="149"/>
    <cellStyle name="style1506505515170" xfId="141"/>
    <cellStyle name="style1506505515205" xfId="144"/>
    <cellStyle name="style1506505515238" xfId="142"/>
    <cellStyle name="style1506505515272" xfId="143"/>
    <cellStyle name="style1506505515308" xfId="129"/>
    <cellStyle name="style1506505515397" xfId="133"/>
    <cellStyle name="style1506505515428" xfId="131"/>
    <cellStyle name="style1506505515455" xfId="145"/>
    <cellStyle name="style1506505515482" xfId="135"/>
    <cellStyle name="style1506505515512" xfId="136"/>
    <cellStyle name="style1506505515543" xfId="140"/>
    <cellStyle name="style1506505515616" xfId="132"/>
    <cellStyle name="style1506505515654" xfId="150"/>
    <cellStyle name="style1506505515687" xfId="148"/>
    <cellStyle name="style1506505515715" xfId="146"/>
    <cellStyle name="style1506505515741" xfId="147"/>
  </cellStyles>
  <dxfs count="0"/>
  <tableStyles count="0" defaultTableStyle="TableStyleMedium9" defaultPivotStyle="PivotStyleLight16"/>
  <colors>
    <mruColors>
      <color rgb="FF008290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71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5.2613954505686844E-2"/>
                  <c:y val="-8.53926071741032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Down, </a:t>
                    </a:r>
                  </a:p>
                  <a:p>
                    <a:r>
                      <a:rPr lang="en-US"/>
                      <a:t>54, 35%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195756780402448E-2"/>
                  <c:y val="3.11825605132692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50393700787399E-2"/>
                  <c:y val="-2.95202682997958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Tyrone,</a:t>
                    </a:r>
                  </a:p>
                  <a:p>
                    <a:r>
                      <a:rPr lang="en-US"/>
                      <a:t> 40, 26%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3'!$D$251:$E$251</c:f>
              <c:numCache>
                <c:formatCode>General</c:formatCode>
                <c:ptCount val="2"/>
              </c:numCache>
            </c:numRef>
          </c:cat>
          <c:val>
            <c:numRef>
              <c:f>'Table 3'!$D$252:$E$252</c:f>
              <c:numCache>
                <c:formatCode>#,##0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50" baseline="0">
          <a:latin typeface="Trebuchet MS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4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7.6165463692038499E-2"/>
                  <c:y val="-2.3492636337124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Antrim,</a:t>
                    </a:r>
                  </a:p>
                  <a:p>
                    <a:r>
                      <a:rPr lang="en-US"/>
                      <a:t> 337, 9%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8860783027121726E-2"/>
                  <c:y val="3.16152668416447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Armagh,</a:t>
                    </a:r>
                  </a:p>
                  <a:p>
                    <a:r>
                      <a:rPr lang="en-US"/>
                      <a:t> 121, 4%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6070866141732283E-2"/>
                  <c:y val="-2.85542432195975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Down,</a:t>
                    </a:r>
                  </a:p>
                  <a:p>
                    <a:r>
                      <a:rPr lang="en-US"/>
                      <a:t> 1,450, 40%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903543307086614E-2"/>
                  <c:y val="-1.91750510352872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3503062117235383E-2"/>
                  <c:y val="-1.39796587926509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Tyrone,</a:t>
                    </a:r>
                  </a:p>
                  <a:p>
                    <a:r>
                      <a:rPr lang="en-US"/>
                      <a:t> 212, 6%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3'!$B$283:$E$283</c:f>
              <c:numCache>
                <c:formatCode>General</c:formatCode>
                <c:ptCount val="4"/>
              </c:numCache>
            </c:numRef>
          </c:cat>
          <c:val>
            <c:numRef>
              <c:f>'Table 3'!$B$284:$E$284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50" baseline="0">
          <a:latin typeface="Trebuchet MS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252</xdr:row>
      <xdr:rowOff>152400</xdr:rowOff>
    </xdr:from>
    <xdr:to>
      <xdr:col>7</xdr:col>
      <xdr:colOff>0</xdr:colOff>
      <xdr:row>269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285</xdr:row>
      <xdr:rowOff>9525</xdr:rowOff>
    </xdr:from>
    <xdr:to>
      <xdr:col>7</xdr:col>
      <xdr:colOff>0</xdr:colOff>
      <xdr:row>302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SBD\Pesticide%20Usage\Pusg\PUS\SURVEYS\Arable\ARA16\ARA16%20Tables%20&amp;%20Charts\ARA16%20Formatted%20Tables\ARA16%20Prep%20Tables%20and%20Charts\Copy%20of%20PUSIS%20Reporting%201107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Arable/ARA18/ARA18%20Tables%20&amp;%20Charts/ARA18%20Formatted%20Tables/ARA18%20Prep%20Tables%20and%20Charts/ARA18%20Prep%20Tables%201109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0311289\Desktop\Arable%202010\Arable%202006\Ara06%20Draf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Beans"/>
      <sheetName val="RST Rye"/>
      <sheetName val="RST Seed Potatoes"/>
      <sheetName val="RST Spring Barley"/>
      <sheetName val="RST Spring Oats"/>
      <sheetName val="RST Spring Oil Seed Rape"/>
      <sheetName val="RST Spring Wheat"/>
      <sheetName val="RST Undersown Barley"/>
      <sheetName val="RST Undersown Oats"/>
      <sheetName val="RST Ware potatoes"/>
      <sheetName val="RST Winter Barley"/>
      <sheetName val="RST Winter Oats"/>
      <sheetName val="RST Winter Oil Seed Rape"/>
      <sheetName val="RST Winter Wheat"/>
      <sheetName val="RST 1st Early Potato"/>
      <sheetName val="RST Beans (Arable)"/>
      <sheetName val="RST Winter Beans"/>
    </sheetNames>
    <sheetDataSet>
      <sheetData sheetId="0"/>
      <sheetData sheetId="1"/>
      <sheetData sheetId="2">
        <row r="5">
          <cell r="C5" t="str">
            <v>ARA/2016</v>
          </cell>
        </row>
      </sheetData>
      <sheetData sheetId="3"/>
      <sheetData sheetId="4">
        <row r="4">
          <cell r="C4">
            <v>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Sheet2"/>
      <sheetName val="Example Format Main Tables"/>
      <sheetName val="Table 1"/>
      <sheetName val="TableA"/>
      <sheetName val="Table 2"/>
      <sheetName val="Table 2a"/>
      <sheetName val="Table 3"/>
      <sheetName val="Table 3 (2)"/>
      <sheetName val="Figure Numbers "/>
      <sheetName val="Figure Numbers  (2)"/>
      <sheetName val="Table 4a"/>
      <sheetName val="Table 4b"/>
      <sheetName val="Table 5"/>
      <sheetName val="Table 5 Cereals"/>
      <sheetName val="Table 5 Oilseed rape"/>
      <sheetName val="Table 5 Peas and beans"/>
      <sheetName val="Table 5 Potatoes"/>
      <sheetName val="Table 6"/>
      <sheetName val="Table 6 Cereals"/>
      <sheetName val="Table 6 Oilseed rape"/>
      <sheetName val="Table 6 Peas and beans"/>
      <sheetName val="Table 6 Potatoes"/>
      <sheetName val="Table 7"/>
      <sheetName val="Table 8"/>
      <sheetName val="Table 8 (2)"/>
      <sheetName val="Table 8b"/>
      <sheetName val="Table 9a"/>
      <sheetName val="Table 9b"/>
      <sheetName val="Table 9b (2)"/>
      <sheetName val="Table 9b (3)"/>
      <sheetName val="Table 10"/>
      <sheetName val="Table 11"/>
      <sheetName val="Table 11b"/>
      <sheetName val="Table 12"/>
      <sheetName val="Table 14"/>
      <sheetName val="Sheet38"/>
      <sheetName val="Sheet3"/>
      <sheetName val="RST Early Potatoes"/>
      <sheetName val="RST Peas and Beans"/>
      <sheetName val="RST Rye"/>
      <sheetName val="RST Seed Potatoes"/>
      <sheetName val="RST Seed Potatoes F&amp;H"/>
      <sheetName val="RST Seed Potatoes contd"/>
      <sheetName val="RST Spring Barley"/>
      <sheetName val="RST Spring Barley F"/>
      <sheetName val="RST Spring Barley H"/>
      <sheetName val="RST Spring Barley I"/>
      <sheetName val="RST Spring Barley contd"/>
      <sheetName val="RST Spring Oats"/>
      <sheetName val="RST Spring Oats F"/>
      <sheetName val="RST Spring Oats H"/>
      <sheetName val="RST Spring Oats contd"/>
      <sheetName val="RST Spring Oil Seed Rape"/>
      <sheetName val="RST Spring Wheat"/>
      <sheetName val="RST Spring Wheat F"/>
      <sheetName val="RST Spring Wheat H"/>
      <sheetName val="RST Spring Wheat contd"/>
      <sheetName val="RST Triticale"/>
      <sheetName val="RST Undersown Barley"/>
      <sheetName val="RST Undersown Oats"/>
      <sheetName val="RST Ware Potatoes"/>
      <sheetName val="RST Ware Potatoes F"/>
      <sheetName val="RST Ware Potatoes H"/>
      <sheetName val="RST Ware Potatoes contd"/>
      <sheetName val="RST Winter Barley"/>
      <sheetName val="RST Winter Barley F"/>
      <sheetName val="RST Winter Barley H"/>
      <sheetName val="RST Winter Barley contd"/>
      <sheetName val="RST Winter Oats"/>
      <sheetName val="RST Winter Oats F"/>
      <sheetName val="RST Winter Oats H"/>
      <sheetName val="RST Winter Oats contd"/>
      <sheetName val="RST Winter Oil Seed Rape"/>
      <sheetName val="RST Winter Oil Seed Rape F"/>
      <sheetName val="RST Winter Oil Seed Rape H"/>
      <sheetName val="RST Winter Oil Seed Rape contd"/>
      <sheetName val="RST Winter Wheat"/>
      <sheetName val="RST Winter Wheat F"/>
      <sheetName val="RST Winter Wheat H"/>
      <sheetName val="RST Winter Wheat contd"/>
      <sheetName val="Table 25"/>
    </sheetNames>
    <sheetDataSet>
      <sheetData sheetId="0"/>
      <sheetData sheetId="1"/>
      <sheetData sheetId="2">
        <row r="5">
          <cell r="C5" t="str">
            <v>ARA/2018</v>
          </cell>
        </row>
      </sheetData>
      <sheetData sheetId="3"/>
      <sheetData sheetId="4">
        <row r="4">
          <cell r="C4">
            <v>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 (SB)"/>
      <sheetName val="Table 13 (UB)"/>
      <sheetName val="Table 14 (WB)"/>
      <sheetName val="Table 15 (SW)"/>
      <sheetName val="Table 16 (WW)"/>
      <sheetName val="Table 17 (SO)"/>
      <sheetName val="Table 18 (WO)"/>
      <sheetName val="Table 19 (UO)"/>
      <sheetName val="Table 20 (SP)"/>
      <sheetName val="Table 21 (EP)"/>
      <sheetName val="Table 22 (MP)"/>
      <sheetName val="Table 23 (OR)"/>
      <sheetName val="Table 24 (P+B)"/>
      <sheetName val="Table 25 (TT)"/>
      <sheetName val="Table 26 (LU)"/>
      <sheetName val="Table 27 (SS)"/>
      <sheetName val="Tables 28-46 (comparison)"/>
      <sheetName val="Tables 47-54 (Potato Storage)"/>
      <sheetName val="Tables 55-58 (Pot store comp)"/>
    </sheetNames>
    <sheetDataSet>
      <sheetData sheetId="0" refreshError="1"/>
      <sheetData sheetId="1" refreshError="1"/>
      <sheetData sheetId="2" refreshError="1">
        <row r="16">
          <cell r="G16">
            <v>82.868882625850347</v>
          </cell>
        </row>
        <row r="18">
          <cell r="G18">
            <v>763.39954414430883</v>
          </cell>
        </row>
        <row r="19">
          <cell r="G19">
            <v>370.0647647936508</v>
          </cell>
        </row>
        <row r="20">
          <cell r="G20">
            <v>3984.494190205206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68">
          <cell r="B68">
            <v>20325</v>
          </cell>
          <cell r="C68">
            <v>170</v>
          </cell>
          <cell r="D68">
            <v>16751</v>
          </cell>
          <cell r="E68">
            <v>4261</v>
          </cell>
          <cell r="F68">
            <v>32337</v>
          </cell>
          <cell r="G68">
            <v>1158</v>
          </cell>
          <cell r="H68" t="str">
            <v>.</v>
          </cell>
          <cell r="I68">
            <v>2038</v>
          </cell>
          <cell r="J68">
            <v>646</v>
          </cell>
          <cell r="K68">
            <v>19</v>
          </cell>
          <cell r="M68">
            <v>5618</v>
          </cell>
          <cell r="N68">
            <v>2080</v>
          </cell>
          <cell r="O68">
            <v>37699</v>
          </cell>
        </row>
        <row r="154">
          <cell r="B154">
            <v>37221</v>
          </cell>
          <cell r="C154">
            <v>929</v>
          </cell>
          <cell r="D154">
            <v>13302</v>
          </cell>
          <cell r="E154">
            <v>3300</v>
          </cell>
          <cell r="F154">
            <v>18304</v>
          </cell>
          <cell r="G154">
            <v>1602</v>
          </cell>
          <cell r="H154">
            <v>26</v>
          </cell>
          <cell r="I154">
            <v>1724</v>
          </cell>
          <cell r="J154">
            <v>970</v>
          </cell>
          <cell r="K154">
            <v>120</v>
          </cell>
          <cell r="M154">
            <v>2285</v>
          </cell>
          <cell r="N154">
            <v>1124</v>
          </cell>
          <cell r="O154">
            <v>12562</v>
          </cell>
        </row>
        <row r="171">
          <cell r="K171">
            <v>12</v>
          </cell>
          <cell r="M171">
            <v>1008</v>
          </cell>
          <cell r="N171">
            <v>25</v>
          </cell>
          <cell r="O171">
            <v>867</v>
          </cell>
        </row>
        <row r="183">
          <cell r="B183">
            <v>47</v>
          </cell>
          <cell r="C183" t="str">
            <v>.</v>
          </cell>
          <cell r="D183">
            <v>112</v>
          </cell>
          <cell r="E183" t="str">
            <v>.</v>
          </cell>
          <cell r="F183">
            <v>80</v>
          </cell>
          <cell r="G183" t="str">
            <v>.</v>
          </cell>
          <cell r="H183" t="str">
            <v>.</v>
          </cell>
          <cell r="I183" t="str">
            <v>.</v>
          </cell>
          <cell r="J183">
            <v>68</v>
          </cell>
          <cell r="M183">
            <v>77</v>
          </cell>
          <cell r="N183" t="str">
            <v>.</v>
          </cell>
          <cell r="O183">
            <v>853</v>
          </cell>
        </row>
        <row r="194">
          <cell r="B194">
            <v>4158</v>
          </cell>
          <cell r="C194" t="str">
            <v>.</v>
          </cell>
          <cell r="D194">
            <v>5866</v>
          </cell>
          <cell r="E194">
            <v>659</v>
          </cell>
          <cell r="F194">
            <v>7829</v>
          </cell>
          <cell r="G194">
            <v>329</v>
          </cell>
          <cell r="H194" t="str">
            <v>.</v>
          </cell>
          <cell r="I194">
            <v>718</v>
          </cell>
          <cell r="J194" t="str">
            <v>.</v>
          </cell>
        </row>
        <row r="230">
          <cell r="B230">
            <v>13090</v>
          </cell>
          <cell r="C230">
            <v>179</v>
          </cell>
          <cell r="D230">
            <v>3967</v>
          </cell>
          <cell r="E230">
            <v>777</v>
          </cell>
          <cell r="F230">
            <v>7610</v>
          </cell>
          <cell r="G230">
            <v>703</v>
          </cell>
          <cell r="H230">
            <v>26</v>
          </cell>
          <cell r="I230">
            <v>730</v>
          </cell>
          <cell r="J230">
            <v>271</v>
          </cell>
          <cell r="M230">
            <v>303</v>
          </cell>
          <cell r="N230">
            <v>147</v>
          </cell>
          <cell r="O230">
            <v>2306</v>
          </cell>
        </row>
      </sheetData>
      <sheetData sheetId="8" refreshError="1">
        <row r="68">
          <cell r="B68">
            <v>5019</v>
          </cell>
          <cell r="C68">
            <v>35</v>
          </cell>
          <cell r="D68">
            <v>4111</v>
          </cell>
          <cell r="E68">
            <v>954</v>
          </cell>
          <cell r="F68">
            <v>9073</v>
          </cell>
          <cell r="G68">
            <v>414</v>
          </cell>
          <cell r="H68" t="str">
            <v>.</v>
          </cell>
          <cell r="I68">
            <v>600</v>
          </cell>
          <cell r="J68">
            <v>103</v>
          </cell>
          <cell r="K68">
            <v>9</v>
          </cell>
          <cell r="M68">
            <v>6157</v>
          </cell>
          <cell r="N68">
            <v>1994</v>
          </cell>
          <cell r="O68">
            <v>38780</v>
          </cell>
        </row>
        <row r="155">
          <cell r="B155">
            <v>16238</v>
          </cell>
          <cell r="C155">
            <v>1031</v>
          </cell>
          <cell r="D155">
            <v>11554</v>
          </cell>
          <cell r="E155">
            <v>1441</v>
          </cell>
          <cell r="F155">
            <v>17059</v>
          </cell>
          <cell r="G155">
            <v>554</v>
          </cell>
          <cell r="H155">
            <v>13</v>
          </cell>
          <cell r="I155">
            <v>884</v>
          </cell>
          <cell r="J155">
            <v>759</v>
          </cell>
          <cell r="K155">
            <v>98</v>
          </cell>
          <cell r="M155">
            <v>7375</v>
          </cell>
          <cell r="N155">
            <v>1703</v>
          </cell>
          <cell r="O155">
            <v>92702</v>
          </cell>
        </row>
        <row r="171">
          <cell r="M171">
            <v>14</v>
          </cell>
          <cell r="N171">
            <v>74</v>
          </cell>
          <cell r="O171">
            <v>116</v>
          </cell>
        </row>
        <row r="178">
          <cell r="B178">
            <v>2</v>
          </cell>
          <cell r="C178" t="str">
            <v>.</v>
          </cell>
          <cell r="D178">
            <v>13</v>
          </cell>
          <cell r="E178" t="str">
            <v>.</v>
          </cell>
          <cell r="F178">
            <v>28</v>
          </cell>
          <cell r="G178" t="str">
            <v>.</v>
          </cell>
          <cell r="H178" t="str">
            <v>.</v>
          </cell>
          <cell r="I178" t="str">
            <v>.</v>
          </cell>
          <cell r="J178">
            <v>14</v>
          </cell>
          <cell r="M178">
            <v>17</v>
          </cell>
          <cell r="N178" t="str">
            <v>.</v>
          </cell>
          <cell r="O178">
            <v>211</v>
          </cell>
        </row>
        <row r="193">
          <cell r="B193">
            <v>2271</v>
          </cell>
          <cell r="C193" t="str">
            <v>.</v>
          </cell>
          <cell r="D193">
            <v>3447</v>
          </cell>
          <cell r="E193">
            <v>455</v>
          </cell>
          <cell r="F193">
            <v>5677</v>
          </cell>
          <cell r="G193">
            <v>262</v>
          </cell>
          <cell r="H193" t="str">
            <v>.</v>
          </cell>
          <cell r="I193">
            <v>506</v>
          </cell>
          <cell r="J193" t="str">
            <v>.</v>
          </cell>
        </row>
        <row r="230">
          <cell r="B230">
            <v>643</v>
          </cell>
          <cell r="C230">
            <v>4</v>
          </cell>
          <cell r="D230">
            <v>242</v>
          </cell>
          <cell r="E230">
            <v>42</v>
          </cell>
          <cell r="F230">
            <v>436</v>
          </cell>
          <cell r="G230">
            <v>33</v>
          </cell>
          <cell r="H230">
            <v>3</v>
          </cell>
          <cell r="I230">
            <v>14</v>
          </cell>
          <cell r="J230">
            <v>5</v>
          </cell>
          <cell r="K230" t="str">
            <v>.</v>
          </cell>
          <cell r="M230">
            <v>105</v>
          </cell>
          <cell r="N230">
            <v>12</v>
          </cell>
          <cell r="O230">
            <v>2487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0">
          <cell r="B10">
            <v>92913.854096039388</v>
          </cell>
          <cell r="C10">
            <v>24640.05631302105</v>
          </cell>
          <cell r="D10">
            <v>117553.91040906039</v>
          </cell>
        </row>
        <row r="18">
          <cell r="B18">
            <v>76.119304762392233</v>
          </cell>
          <cell r="C18">
            <v>76.119304762392233</v>
          </cell>
        </row>
        <row r="27">
          <cell r="B27">
            <v>0.76119304762392248</v>
          </cell>
          <cell r="C27">
            <v>0.76119304762392248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4"/>
  <sheetViews>
    <sheetView showGridLines="0" tabSelected="1" zoomScaleNormal="100" workbookViewId="0">
      <selection activeCell="P1" sqref="P1"/>
    </sheetView>
  </sheetViews>
  <sheetFormatPr defaultRowHeight="12.75" x14ac:dyDescent="0.2"/>
  <cols>
    <col min="1" max="1" width="16.7109375" customWidth="1"/>
    <col min="2" max="15" width="8.7109375" customWidth="1"/>
  </cols>
  <sheetData>
    <row r="1" spans="1:32" ht="15" customHeight="1" x14ac:dyDescent="0.25">
      <c r="A1" s="108" t="s">
        <v>424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32" ht="1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32" ht="15" customHeight="1" x14ac:dyDescent="0.2">
      <c r="A3" s="114"/>
      <c r="B3" s="980" t="s">
        <v>90</v>
      </c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  <c r="N3" s="116"/>
      <c r="O3" s="117"/>
    </row>
    <row r="4" spans="1:32" s="15" customFormat="1" ht="3.75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  <c r="O4" s="117"/>
    </row>
    <row r="5" spans="1:32" ht="13.5" customHeight="1" x14ac:dyDescent="0.2">
      <c r="A5" s="118" t="s">
        <v>91</v>
      </c>
      <c r="B5" s="978" t="s">
        <v>167</v>
      </c>
      <c r="C5" s="978"/>
      <c r="D5" s="978" t="s">
        <v>168</v>
      </c>
      <c r="E5" s="978"/>
      <c r="F5" s="978" t="s">
        <v>92</v>
      </c>
      <c r="G5" s="978"/>
      <c r="H5" s="978" t="s">
        <v>165</v>
      </c>
      <c r="I5" s="978"/>
      <c r="J5" s="978" t="s">
        <v>166</v>
      </c>
      <c r="K5" s="978"/>
      <c r="L5" s="978" t="s">
        <v>169</v>
      </c>
      <c r="M5" s="978"/>
      <c r="N5" s="978" t="s">
        <v>79</v>
      </c>
      <c r="O5" s="979"/>
    </row>
    <row r="6" spans="1:32" ht="38.25" x14ac:dyDescent="0.2">
      <c r="A6" s="135" t="s">
        <v>93</v>
      </c>
      <c r="B6" s="133" t="s">
        <v>164</v>
      </c>
      <c r="C6" s="133" t="s">
        <v>94</v>
      </c>
      <c r="D6" s="133" t="s">
        <v>164</v>
      </c>
      <c r="E6" s="133" t="s">
        <v>94</v>
      </c>
      <c r="F6" s="133" t="s">
        <v>164</v>
      </c>
      <c r="G6" s="133" t="s">
        <v>94</v>
      </c>
      <c r="H6" s="133" t="s">
        <v>164</v>
      </c>
      <c r="I6" s="133" t="s">
        <v>94</v>
      </c>
      <c r="J6" s="133" t="s">
        <v>164</v>
      </c>
      <c r="K6" s="133" t="s">
        <v>94</v>
      </c>
      <c r="L6" s="133" t="s">
        <v>164</v>
      </c>
      <c r="M6" s="133" t="s">
        <v>94</v>
      </c>
      <c r="N6" s="133" t="s">
        <v>164</v>
      </c>
      <c r="O6" s="134" t="s">
        <v>94</v>
      </c>
    </row>
    <row r="7" spans="1:32" ht="3.75" customHeight="1" x14ac:dyDescent="0.2">
      <c r="A7" s="109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1:32" x14ac:dyDescent="0.2">
      <c r="A8" s="112" t="s">
        <v>95</v>
      </c>
      <c r="B8" s="120">
        <v>225</v>
      </c>
      <c r="C8" s="121">
        <v>3</v>
      </c>
      <c r="D8" s="120">
        <v>137</v>
      </c>
      <c r="E8" s="121">
        <v>3</v>
      </c>
      <c r="F8" s="120">
        <v>72</v>
      </c>
      <c r="G8" s="121">
        <v>10</v>
      </c>
      <c r="H8" s="120">
        <v>71</v>
      </c>
      <c r="I8" s="121">
        <v>8</v>
      </c>
      <c r="J8" s="120">
        <v>22</v>
      </c>
      <c r="K8" s="121">
        <v>8</v>
      </c>
      <c r="L8" s="120" t="s">
        <v>447</v>
      </c>
      <c r="M8" s="121" t="s">
        <v>447</v>
      </c>
      <c r="N8" s="122">
        <v>530</v>
      </c>
      <c r="O8" s="123">
        <v>34</v>
      </c>
    </row>
    <row r="9" spans="1:32" x14ac:dyDescent="0.2">
      <c r="A9" s="112" t="s">
        <v>96</v>
      </c>
      <c r="B9" s="120">
        <v>71</v>
      </c>
      <c r="C9" s="124" t="s">
        <v>446</v>
      </c>
      <c r="D9" s="120">
        <v>62</v>
      </c>
      <c r="E9" s="124">
        <v>1</v>
      </c>
      <c r="F9" s="120">
        <v>45</v>
      </c>
      <c r="G9" s="124">
        <v>5</v>
      </c>
      <c r="H9" s="120">
        <v>22</v>
      </c>
      <c r="I9" s="124">
        <v>4</v>
      </c>
      <c r="J9" s="120">
        <v>8</v>
      </c>
      <c r="K9" s="124">
        <v>3</v>
      </c>
      <c r="L9" s="120" t="s">
        <v>447</v>
      </c>
      <c r="M9" s="124" t="s">
        <v>447</v>
      </c>
      <c r="N9" s="122">
        <v>211</v>
      </c>
      <c r="O9" s="125">
        <v>15</v>
      </c>
    </row>
    <row r="10" spans="1:32" x14ac:dyDescent="0.2">
      <c r="A10" s="112" t="s">
        <v>97</v>
      </c>
      <c r="B10" s="120">
        <v>405</v>
      </c>
      <c r="C10" s="121">
        <v>6</v>
      </c>
      <c r="D10" s="120">
        <v>248</v>
      </c>
      <c r="E10" s="121">
        <v>3</v>
      </c>
      <c r="F10" s="120">
        <v>177</v>
      </c>
      <c r="G10" s="121">
        <v>10</v>
      </c>
      <c r="H10" s="120">
        <v>164</v>
      </c>
      <c r="I10" s="121">
        <v>22</v>
      </c>
      <c r="J10" s="120">
        <v>84</v>
      </c>
      <c r="K10" s="121">
        <v>25</v>
      </c>
      <c r="L10" s="120">
        <v>12</v>
      </c>
      <c r="M10" s="121">
        <v>10</v>
      </c>
      <c r="N10" s="122">
        <v>1090</v>
      </c>
      <c r="O10" s="123">
        <v>76</v>
      </c>
    </row>
    <row r="11" spans="1:32" x14ac:dyDescent="0.2">
      <c r="A11" s="112" t="s">
        <v>98</v>
      </c>
      <c r="B11" s="120">
        <v>216</v>
      </c>
      <c r="C11" s="124">
        <v>5</v>
      </c>
      <c r="D11" s="120">
        <v>142</v>
      </c>
      <c r="E11" s="124">
        <v>3</v>
      </c>
      <c r="F11" s="120">
        <v>118</v>
      </c>
      <c r="G11" s="124">
        <v>11</v>
      </c>
      <c r="H11" s="120">
        <v>82</v>
      </c>
      <c r="I11" s="124">
        <v>15</v>
      </c>
      <c r="J11" s="120">
        <v>27</v>
      </c>
      <c r="K11" s="124">
        <v>7</v>
      </c>
      <c r="L11" s="120">
        <v>15</v>
      </c>
      <c r="M11" s="124">
        <v>12</v>
      </c>
      <c r="N11" s="122">
        <v>600</v>
      </c>
      <c r="O11" s="125">
        <v>53</v>
      </c>
      <c r="Y11" s="79"/>
      <c r="Z11" s="79"/>
      <c r="AA11" s="79"/>
      <c r="AB11" s="79"/>
      <c r="AC11" s="79"/>
      <c r="AD11" s="79"/>
      <c r="AE11" s="79"/>
      <c r="AF11" s="79"/>
    </row>
    <row r="12" spans="1:32" x14ac:dyDescent="0.2">
      <c r="A12" s="113" t="s">
        <v>99</v>
      </c>
      <c r="B12" s="126">
        <v>115</v>
      </c>
      <c r="C12" s="127">
        <v>5</v>
      </c>
      <c r="D12" s="126">
        <v>61</v>
      </c>
      <c r="E12" s="127">
        <v>5</v>
      </c>
      <c r="F12" s="126">
        <v>62</v>
      </c>
      <c r="G12" s="127">
        <v>5</v>
      </c>
      <c r="H12" s="126">
        <v>19</v>
      </c>
      <c r="I12" s="127">
        <v>3</v>
      </c>
      <c r="J12" s="126">
        <v>9</v>
      </c>
      <c r="K12" s="127">
        <v>6</v>
      </c>
      <c r="L12" s="126" t="s">
        <v>447</v>
      </c>
      <c r="M12" s="127" t="s">
        <v>447</v>
      </c>
      <c r="N12" s="128">
        <v>267</v>
      </c>
      <c r="O12" s="129">
        <v>25</v>
      </c>
    </row>
    <row r="13" spans="1:32" ht="3.75" customHeight="1" x14ac:dyDescent="0.2">
      <c r="A13" s="107"/>
      <c r="B13" s="130"/>
      <c r="C13" s="131"/>
      <c r="D13" s="130"/>
      <c r="E13" s="131"/>
      <c r="F13" s="130"/>
      <c r="G13" s="131"/>
      <c r="H13" s="130"/>
      <c r="I13" s="131"/>
      <c r="J13" s="130"/>
      <c r="K13" s="132"/>
      <c r="L13" s="130"/>
      <c r="M13" s="132"/>
      <c r="N13" s="130"/>
      <c r="O13" s="131"/>
    </row>
    <row r="14" spans="1:32" s="6" customFormat="1" x14ac:dyDescent="0.2">
      <c r="A14" s="119" t="s">
        <v>100</v>
      </c>
      <c r="B14" s="148">
        <v>1032</v>
      </c>
      <c r="C14" s="149">
        <v>19</v>
      </c>
      <c r="D14" s="148">
        <v>650</v>
      </c>
      <c r="E14" s="149">
        <v>15</v>
      </c>
      <c r="F14" s="148">
        <v>474</v>
      </c>
      <c r="G14" s="149">
        <v>41</v>
      </c>
      <c r="H14" s="148">
        <v>358</v>
      </c>
      <c r="I14" s="149">
        <v>52</v>
      </c>
      <c r="J14" s="148">
        <v>150</v>
      </c>
      <c r="K14" s="149">
        <v>49</v>
      </c>
      <c r="L14" s="148">
        <v>34</v>
      </c>
      <c r="M14" s="149">
        <v>27</v>
      </c>
      <c r="N14" s="148">
        <v>2698</v>
      </c>
      <c r="O14" s="150">
        <v>203</v>
      </c>
    </row>
  </sheetData>
  <mergeCells count="8">
    <mergeCell ref="N5:O5"/>
    <mergeCell ref="B3:M3"/>
    <mergeCell ref="B5:C5"/>
    <mergeCell ref="D5:E5"/>
    <mergeCell ref="F5:G5"/>
    <mergeCell ref="H5:I5"/>
    <mergeCell ref="J5:K5"/>
    <mergeCell ref="L5:M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16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40.7109375" customWidth="1"/>
    <col min="2" max="2" width="7.7109375" customWidth="1"/>
    <col min="3" max="3" width="8.28515625" customWidth="1"/>
    <col min="4" max="8" width="7.7109375" customWidth="1"/>
    <col min="9" max="9" width="10.28515625" customWidth="1"/>
    <col min="10" max="11" width="7.7109375" customWidth="1"/>
    <col min="12" max="12" width="9.7109375" customWidth="1"/>
    <col min="13" max="14" width="7.7109375" style="15" customWidth="1"/>
    <col min="15" max="15" width="10.28515625" style="15" customWidth="1"/>
    <col min="16" max="17" width="7.7109375" style="15" customWidth="1"/>
    <col min="28" max="28" width="13.28515625" customWidth="1"/>
    <col min="29" max="29" width="17.28515625" customWidth="1"/>
  </cols>
  <sheetData>
    <row r="1" spans="1:29" ht="15" customHeight="1" x14ac:dyDescent="0.2">
      <c r="A1" s="158" t="s">
        <v>307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105"/>
      <c r="T1" s="105"/>
      <c r="U1" s="105"/>
      <c r="V1" s="105"/>
      <c r="W1" s="78"/>
      <c r="X1" s="78"/>
      <c r="Y1" s="78"/>
      <c r="Z1" s="78"/>
      <c r="AA1" s="78"/>
      <c r="AB1" s="78"/>
      <c r="AC1" s="78"/>
    </row>
    <row r="2" spans="1:29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13"/>
      <c r="N2" s="13"/>
      <c r="O2" s="13"/>
      <c r="P2" s="13"/>
      <c r="Q2" s="13"/>
      <c r="R2" s="92"/>
      <c r="S2" s="92"/>
      <c r="T2" s="92"/>
      <c r="U2" s="92"/>
      <c r="V2" s="93"/>
      <c r="W2" s="78"/>
      <c r="X2" s="78"/>
      <c r="Y2" s="78"/>
      <c r="Z2" s="78"/>
      <c r="AA2" s="78"/>
      <c r="AB2" s="78"/>
      <c r="AC2" s="78"/>
    </row>
    <row r="3" spans="1:29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92"/>
      <c r="T3" s="92"/>
      <c r="U3" s="92"/>
      <c r="V3" s="93"/>
      <c r="W3" s="78"/>
      <c r="X3" s="78"/>
      <c r="Y3" s="78"/>
      <c r="Z3" s="78"/>
      <c r="AA3" s="78"/>
      <c r="AB3" s="78"/>
      <c r="AC3" s="78"/>
    </row>
    <row r="4" spans="1:29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3"/>
      <c r="N4" s="13"/>
      <c r="O4" s="13"/>
      <c r="P4" s="13"/>
      <c r="Q4" s="13"/>
      <c r="R4" s="92"/>
      <c r="S4" s="92"/>
      <c r="T4" s="92"/>
      <c r="U4" s="92"/>
      <c r="V4" s="93"/>
      <c r="W4" s="78"/>
      <c r="X4" s="78"/>
      <c r="Y4" s="78"/>
      <c r="Z4" s="78"/>
      <c r="AA4" s="78"/>
      <c r="AB4" s="78"/>
      <c r="AC4" s="78"/>
    </row>
    <row r="5" spans="1:29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90"/>
      <c r="T5" s="90"/>
      <c r="U5" s="90"/>
      <c r="V5" s="91"/>
      <c r="W5" s="77"/>
      <c r="X5" s="77"/>
      <c r="Y5" s="77"/>
      <c r="Z5" s="85"/>
      <c r="AA5" s="85"/>
      <c r="AB5" s="85"/>
      <c r="AC5" s="84"/>
    </row>
    <row r="6" spans="1:29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90"/>
      <c r="T6" s="90"/>
      <c r="U6" s="90"/>
      <c r="V6" s="91"/>
      <c r="W6" s="77"/>
      <c r="X6" s="77"/>
      <c r="Y6" s="77"/>
      <c r="Z6" s="85"/>
      <c r="AA6" s="85"/>
      <c r="AB6" s="85"/>
      <c r="AC6" s="84"/>
    </row>
    <row r="7" spans="1:29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90"/>
      <c r="T7" s="90"/>
      <c r="U7" s="90"/>
      <c r="V7" s="91"/>
      <c r="W7" s="77"/>
      <c r="X7" s="77"/>
      <c r="Y7" s="77"/>
      <c r="Z7" s="85"/>
      <c r="AA7" s="85"/>
      <c r="AB7" s="85"/>
      <c r="AC7" s="84"/>
    </row>
    <row r="8" spans="1:29" ht="19.5" customHeight="1" x14ac:dyDescent="0.3">
      <c r="A8" s="169" t="s">
        <v>64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90"/>
      <c r="P8" s="90"/>
      <c r="T8" s="90"/>
      <c r="U8" s="90"/>
      <c r="V8" s="91"/>
      <c r="W8" s="77"/>
      <c r="X8" s="77"/>
      <c r="Y8" s="77"/>
      <c r="Z8" s="85"/>
      <c r="AA8" s="85"/>
      <c r="AB8" s="85"/>
      <c r="AC8" s="84"/>
    </row>
    <row r="9" spans="1:29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90"/>
      <c r="T9" s="90"/>
      <c r="U9" s="90"/>
      <c r="V9" s="91"/>
      <c r="W9" s="77"/>
      <c r="X9" s="77"/>
      <c r="Y9" s="77"/>
      <c r="Z9" s="85"/>
      <c r="AA9" s="85"/>
      <c r="AB9" s="85"/>
      <c r="AC9" s="84"/>
    </row>
    <row r="10" spans="1:29" ht="12.75" customHeight="1" x14ac:dyDescent="0.2">
      <c r="A10" s="164" t="s">
        <v>119</v>
      </c>
      <c r="B10" s="727">
        <v>122.2987232208252</v>
      </c>
      <c r="C10" s="727">
        <v>1028.3651866912842</v>
      </c>
      <c r="D10" s="727" t="s">
        <v>3</v>
      </c>
      <c r="E10" s="727" t="s">
        <v>3</v>
      </c>
      <c r="F10" s="727">
        <v>27.529220581054688</v>
      </c>
      <c r="G10" s="727" t="s">
        <v>3</v>
      </c>
      <c r="H10" s="727" t="s">
        <v>3</v>
      </c>
      <c r="I10" s="727" t="s">
        <v>3</v>
      </c>
      <c r="J10" s="727" t="s">
        <v>3</v>
      </c>
      <c r="K10" s="727" t="s">
        <v>3</v>
      </c>
      <c r="L10" s="727" t="s">
        <v>3</v>
      </c>
      <c r="M10" s="727" t="s">
        <v>3</v>
      </c>
      <c r="N10" s="727" t="s">
        <v>3</v>
      </c>
      <c r="O10" s="727" t="s">
        <v>3</v>
      </c>
      <c r="P10" s="727" t="s">
        <v>3</v>
      </c>
      <c r="Q10" s="728">
        <v>1178.1931304931641</v>
      </c>
      <c r="R10" s="94"/>
      <c r="S10" s="94"/>
      <c r="T10" s="94"/>
      <c r="U10" s="94"/>
      <c r="V10" s="91"/>
      <c r="W10" s="77"/>
      <c r="X10" s="77"/>
      <c r="Y10" s="77"/>
      <c r="Z10" s="85"/>
      <c r="AA10" s="85"/>
      <c r="AB10" s="84"/>
      <c r="AC10" s="84"/>
    </row>
    <row r="11" spans="1:29" ht="12.75" customHeight="1" x14ac:dyDescent="0.2">
      <c r="A11" s="164" t="s">
        <v>11</v>
      </c>
      <c r="B11" s="727" t="s">
        <v>3</v>
      </c>
      <c r="C11" s="727"/>
      <c r="D11" s="727" t="s">
        <v>3</v>
      </c>
      <c r="E11" s="727" t="s">
        <v>3</v>
      </c>
      <c r="F11" s="727" t="s">
        <v>3</v>
      </c>
      <c r="G11" s="727">
        <v>813.70524430274963</v>
      </c>
      <c r="H11" s="727">
        <v>224.0261697769165</v>
      </c>
      <c r="I11" s="727" t="s">
        <v>3</v>
      </c>
      <c r="J11" s="727" t="s">
        <v>3</v>
      </c>
      <c r="K11" s="727" t="s">
        <v>3</v>
      </c>
      <c r="L11" s="727" t="s">
        <v>3</v>
      </c>
      <c r="M11" s="727">
        <v>30.798498153686523</v>
      </c>
      <c r="N11" s="730">
        <v>157.2091064453125</v>
      </c>
      <c r="O11" s="730" t="s">
        <v>3</v>
      </c>
      <c r="P11" s="730">
        <v>674.86476898193359</v>
      </c>
      <c r="Q11" s="728">
        <v>1900.6037876605988</v>
      </c>
      <c r="R11" s="94"/>
      <c r="S11" s="90"/>
      <c r="T11" s="94"/>
      <c r="U11" s="94"/>
      <c r="V11" s="91"/>
      <c r="W11" s="77"/>
      <c r="X11" s="77"/>
      <c r="Y11" s="77"/>
      <c r="Z11" s="85"/>
      <c r="AA11" s="85"/>
      <c r="AB11" s="84"/>
      <c r="AC11" s="84"/>
    </row>
    <row r="12" spans="1:29" ht="12.75" customHeight="1" x14ac:dyDescent="0.2">
      <c r="A12" s="164" t="s">
        <v>12</v>
      </c>
      <c r="B12" s="727" t="s">
        <v>3</v>
      </c>
      <c r="C12" s="727"/>
      <c r="D12" s="727" t="s">
        <v>3</v>
      </c>
      <c r="E12" s="727" t="s">
        <v>3</v>
      </c>
      <c r="F12" s="727" t="s">
        <v>3</v>
      </c>
      <c r="G12" s="727" t="s">
        <v>3</v>
      </c>
      <c r="H12" s="727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30" t="s">
        <v>3</v>
      </c>
      <c r="O12" s="730" t="s">
        <v>3</v>
      </c>
      <c r="P12" s="730">
        <v>32.119548797607422</v>
      </c>
      <c r="Q12" s="728">
        <v>32.119548797607422</v>
      </c>
      <c r="R12" s="94"/>
      <c r="S12" s="94"/>
      <c r="T12" s="94"/>
      <c r="U12" s="94"/>
      <c r="V12" s="91"/>
      <c r="W12" s="80"/>
      <c r="X12" s="77"/>
      <c r="Y12" s="77"/>
      <c r="Z12" s="84"/>
      <c r="AA12" s="84"/>
      <c r="AB12" s="84"/>
      <c r="AC12" s="84"/>
    </row>
    <row r="13" spans="1:29" ht="12.75" customHeight="1" x14ac:dyDescent="0.2">
      <c r="A13" s="164" t="s">
        <v>13</v>
      </c>
      <c r="B13" s="727">
        <v>344.67413330078125</v>
      </c>
      <c r="C13" s="727">
        <v>8807.7407836914062</v>
      </c>
      <c r="D13" s="727" t="s">
        <v>3</v>
      </c>
      <c r="E13" s="727" t="s">
        <v>3</v>
      </c>
      <c r="F13" s="727">
        <v>633.14689540863037</v>
      </c>
      <c r="G13" s="727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30" t="s">
        <v>3</v>
      </c>
      <c r="O13" s="730" t="s">
        <v>3</v>
      </c>
      <c r="P13" s="730" t="s">
        <v>3</v>
      </c>
      <c r="Q13" s="728">
        <v>9785.5618124008179</v>
      </c>
      <c r="R13" s="94"/>
      <c r="S13" s="94"/>
      <c r="T13" s="90"/>
      <c r="U13" s="90"/>
      <c r="V13" s="91"/>
      <c r="W13" s="77"/>
      <c r="X13" s="77"/>
      <c r="Y13" s="77"/>
      <c r="Z13" s="77"/>
      <c r="AA13" s="77"/>
      <c r="AB13" s="77"/>
      <c r="AC13" s="80"/>
    </row>
    <row r="14" spans="1:29" ht="12.75" customHeight="1" x14ac:dyDescent="0.2">
      <c r="A14" s="164" t="s">
        <v>120</v>
      </c>
      <c r="B14" s="727">
        <v>223.40010023117065</v>
      </c>
      <c r="C14" s="727">
        <v>4782.6954164505005</v>
      </c>
      <c r="D14" s="727" t="s">
        <v>3</v>
      </c>
      <c r="E14" s="727" t="s">
        <v>3</v>
      </c>
      <c r="F14" s="727">
        <v>754.27019309997559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 t="s">
        <v>3</v>
      </c>
      <c r="N14" s="730" t="s">
        <v>3</v>
      </c>
      <c r="O14" s="730" t="s">
        <v>3</v>
      </c>
      <c r="P14" s="730" t="s">
        <v>3</v>
      </c>
      <c r="Q14" s="728">
        <v>5760.3657097816467</v>
      </c>
      <c r="R14" s="94"/>
      <c r="S14" s="94"/>
      <c r="T14" s="94"/>
      <c r="U14" s="94"/>
      <c r="V14" s="91"/>
      <c r="W14" s="77"/>
      <c r="X14" s="77"/>
      <c r="Y14" s="77"/>
      <c r="Z14" s="77"/>
      <c r="AA14" s="77"/>
      <c r="AB14" s="77"/>
      <c r="AC14" s="80"/>
    </row>
    <row r="15" spans="1:29" ht="12.75" customHeight="1" x14ac:dyDescent="0.2">
      <c r="A15" s="164" t="s">
        <v>317</v>
      </c>
      <c r="B15" s="727" t="s">
        <v>3</v>
      </c>
      <c r="C15" s="727" t="s">
        <v>3</v>
      </c>
      <c r="D15" s="727" t="s">
        <v>3</v>
      </c>
      <c r="E15" s="727" t="s">
        <v>3</v>
      </c>
      <c r="F15" s="727" t="s">
        <v>3</v>
      </c>
      <c r="G15" s="727" t="s">
        <v>3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 t="s">
        <v>3</v>
      </c>
      <c r="N15" s="730" t="s">
        <v>3</v>
      </c>
      <c r="O15" s="730">
        <v>362.42420768737793</v>
      </c>
      <c r="P15" s="730" t="s">
        <v>3</v>
      </c>
      <c r="Q15" s="728">
        <v>362.42420768737793</v>
      </c>
      <c r="R15" s="94"/>
      <c r="S15" s="94"/>
      <c r="T15" s="94"/>
      <c r="U15" s="94"/>
      <c r="V15" s="91"/>
      <c r="W15" s="77"/>
      <c r="X15" s="77"/>
      <c r="Y15" s="77"/>
      <c r="Z15" s="77"/>
      <c r="AA15" s="77"/>
      <c r="AB15" s="77"/>
      <c r="AC15" s="80"/>
    </row>
    <row r="16" spans="1:29" ht="12.75" customHeight="1" x14ac:dyDescent="0.2">
      <c r="A16" s="164" t="s">
        <v>14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7">
        <v>1739.4426190853119</v>
      </c>
      <c r="H16" s="727">
        <v>42.13129997253418</v>
      </c>
      <c r="I16" s="727" t="s">
        <v>3</v>
      </c>
      <c r="J16" s="727" t="s">
        <v>3</v>
      </c>
      <c r="K16" s="727" t="s">
        <v>3</v>
      </c>
      <c r="L16" s="727" t="s">
        <v>3</v>
      </c>
      <c r="M16" s="727">
        <v>817.22089767456055</v>
      </c>
      <c r="N16" s="730" t="s">
        <v>3</v>
      </c>
      <c r="O16" s="730" t="s">
        <v>3</v>
      </c>
      <c r="P16" s="730">
        <v>173.51252365112305</v>
      </c>
      <c r="Q16" s="728">
        <v>2772.3073403835297</v>
      </c>
      <c r="R16" s="94"/>
      <c r="S16" s="94"/>
      <c r="T16" s="94"/>
      <c r="U16" s="94"/>
      <c r="V16" s="91"/>
      <c r="W16" s="77"/>
      <c r="X16" s="77"/>
      <c r="Y16" s="77"/>
      <c r="Z16" s="77"/>
      <c r="AA16" s="77"/>
      <c r="AB16" s="77"/>
      <c r="AC16" s="80"/>
    </row>
    <row r="17" spans="1:29" ht="12.75" customHeight="1" x14ac:dyDescent="0.2">
      <c r="A17" s="164" t="s">
        <v>185</v>
      </c>
      <c r="B17" s="727" t="s">
        <v>3</v>
      </c>
      <c r="C17" s="727" t="s">
        <v>3</v>
      </c>
      <c r="D17" s="727" t="s">
        <v>3</v>
      </c>
      <c r="E17" s="727" t="s">
        <v>3</v>
      </c>
      <c r="F17" s="727" t="s">
        <v>3</v>
      </c>
      <c r="G17" s="727">
        <v>33.794479370117188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>
        <v>64.074804306030273</v>
      </c>
      <c r="N17" s="730" t="s">
        <v>3</v>
      </c>
      <c r="O17" s="730" t="s">
        <v>3</v>
      </c>
      <c r="P17" s="730">
        <v>40.148815155029297</v>
      </c>
      <c r="Q17" s="728">
        <v>138.01809883117676</v>
      </c>
      <c r="R17" s="90"/>
      <c r="S17" s="94"/>
      <c r="T17" s="94"/>
      <c r="U17" s="94"/>
      <c r="V17" s="91"/>
      <c r="W17" s="77"/>
      <c r="X17" s="77"/>
      <c r="Y17" s="77"/>
      <c r="Z17" s="77"/>
      <c r="AA17" s="77"/>
      <c r="AB17" s="77"/>
      <c r="AC17" s="80"/>
    </row>
    <row r="18" spans="1:29" ht="12.75" customHeight="1" x14ac:dyDescent="0.2">
      <c r="A18" s="164" t="s">
        <v>189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>
        <v>408.70056343078613</v>
      </c>
      <c r="H18" s="727" t="s">
        <v>3</v>
      </c>
      <c r="I18" s="727" t="s">
        <v>3</v>
      </c>
      <c r="J18" s="727" t="s">
        <v>3</v>
      </c>
      <c r="K18" s="727" t="s">
        <v>3</v>
      </c>
      <c r="L18" s="727" t="s">
        <v>3</v>
      </c>
      <c r="M18" s="727">
        <v>833.85150337219238</v>
      </c>
      <c r="N18" s="730" t="s">
        <v>3</v>
      </c>
      <c r="O18" s="730" t="s">
        <v>3</v>
      </c>
      <c r="P18" s="730">
        <v>67.851081848144531</v>
      </c>
      <c r="Q18" s="728">
        <v>1310.403148651123</v>
      </c>
      <c r="R18" s="94"/>
      <c r="S18" s="94"/>
      <c r="T18" s="94"/>
      <c r="U18" s="94"/>
      <c r="V18" s="91"/>
      <c r="W18" s="77"/>
      <c r="X18" s="77"/>
      <c r="Y18" s="77"/>
      <c r="Z18" s="77"/>
      <c r="AA18" s="77"/>
      <c r="AB18" s="77"/>
      <c r="AC18" s="80"/>
    </row>
    <row r="19" spans="1:29" ht="12.75" customHeight="1" x14ac:dyDescent="0.2">
      <c r="A19" s="164" t="s">
        <v>224</v>
      </c>
      <c r="B19" s="727" t="s">
        <v>3</v>
      </c>
      <c r="C19" s="727" t="s">
        <v>3</v>
      </c>
      <c r="D19" s="727" t="s">
        <v>3</v>
      </c>
      <c r="E19" s="727" t="s">
        <v>3</v>
      </c>
      <c r="F19" s="727" t="s">
        <v>3</v>
      </c>
      <c r="G19" s="727" t="s">
        <v>3</v>
      </c>
      <c r="H19" s="727" t="s">
        <v>3</v>
      </c>
      <c r="I19" s="727" t="s">
        <v>3</v>
      </c>
      <c r="J19" s="727" t="s">
        <v>3</v>
      </c>
      <c r="K19" s="727" t="s">
        <v>3</v>
      </c>
      <c r="L19" s="727" t="s">
        <v>3</v>
      </c>
      <c r="M19" s="727" t="s">
        <v>3</v>
      </c>
      <c r="N19" s="727" t="s">
        <v>3</v>
      </c>
      <c r="O19" s="727" t="s">
        <v>3</v>
      </c>
      <c r="P19" s="730">
        <v>283.02307510375977</v>
      </c>
      <c r="Q19" s="728">
        <v>283.02307510375977</v>
      </c>
      <c r="R19" s="90"/>
      <c r="S19" s="94"/>
      <c r="T19" s="94"/>
      <c r="U19" s="94"/>
      <c r="V19" s="91"/>
      <c r="W19" s="77"/>
      <c r="X19" s="77"/>
      <c r="Y19" s="77"/>
      <c r="Z19" s="80"/>
      <c r="AA19" s="77"/>
      <c r="AB19" s="80"/>
      <c r="AC19" s="80"/>
    </row>
    <row r="20" spans="1:29" ht="12.75" customHeight="1" x14ac:dyDescent="0.2">
      <c r="A20" s="164" t="s">
        <v>318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 t="s">
        <v>3</v>
      </c>
      <c r="H20" s="727" t="s">
        <v>3</v>
      </c>
      <c r="I20" s="727" t="s">
        <v>3</v>
      </c>
      <c r="J20" s="727" t="s">
        <v>3</v>
      </c>
      <c r="K20" s="727" t="s">
        <v>3</v>
      </c>
      <c r="L20" s="727" t="s">
        <v>3</v>
      </c>
      <c r="M20" s="727" t="s">
        <v>3</v>
      </c>
      <c r="N20" s="727" t="s">
        <v>3</v>
      </c>
      <c r="O20" s="727" t="s">
        <v>3</v>
      </c>
      <c r="P20" s="730">
        <v>509.73529624938965</v>
      </c>
      <c r="Q20" s="728">
        <v>509.73529624938965</v>
      </c>
      <c r="R20" s="94"/>
      <c r="S20" s="94"/>
      <c r="T20" s="94"/>
      <c r="U20" s="94"/>
      <c r="V20" s="91"/>
      <c r="W20" s="77"/>
      <c r="X20" s="77"/>
      <c r="Y20" s="77"/>
      <c r="Z20" s="77"/>
      <c r="AA20" s="77"/>
      <c r="AB20" s="77"/>
      <c r="AC20" s="80"/>
    </row>
    <row r="21" spans="1:29" ht="12.75" customHeight="1" x14ac:dyDescent="0.2">
      <c r="A21" s="164" t="s">
        <v>15</v>
      </c>
      <c r="B21" s="727" t="s">
        <v>3</v>
      </c>
      <c r="C21" s="727">
        <v>959.35765981674194</v>
      </c>
      <c r="D21" s="727" t="s">
        <v>3</v>
      </c>
      <c r="E21" s="727" t="s">
        <v>3</v>
      </c>
      <c r="F21" s="727">
        <v>454.45185089111328</v>
      </c>
      <c r="G21" s="727" t="s">
        <v>3</v>
      </c>
      <c r="H21" s="727" t="s">
        <v>3</v>
      </c>
      <c r="I21" s="727" t="s">
        <v>3</v>
      </c>
      <c r="J21" s="727" t="s">
        <v>3</v>
      </c>
      <c r="K21" s="727" t="s">
        <v>3</v>
      </c>
      <c r="L21" s="727" t="s">
        <v>3</v>
      </c>
      <c r="M21" s="727" t="s">
        <v>3</v>
      </c>
      <c r="N21" s="727" t="s">
        <v>3</v>
      </c>
      <c r="O21" s="727" t="s">
        <v>3</v>
      </c>
      <c r="P21" s="730">
        <v>105.80141830444336</v>
      </c>
      <c r="Q21" s="728">
        <v>1519.6109290122986</v>
      </c>
      <c r="R21" s="94"/>
      <c r="S21" s="94"/>
      <c r="T21" s="94"/>
      <c r="U21" s="94"/>
      <c r="V21" s="91"/>
      <c r="W21" s="77"/>
      <c r="X21" s="77"/>
      <c r="Y21" s="77"/>
      <c r="Z21" s="77"/>
      <c r="AA21" s="77"/>
      <c r="AB21" s="77"/>
      <c r="AC21" s="80"/>
    </row>
    <row r="22" spans="1:29" ht="12.75" customHeight="1" x14ac:dyDescent="0.2">
      <c r="A22" s="164" t="s">
        <v>16</v>
      </c>
      <c r="B22" s="727">
        <v>258.84571027755737</v>
      </c>
      <c r="C22" s="727">
        <v>5317.1908597946167</v>
      </c>
      <c r="D22" s="727" t="s">
        <v>3</v>
      </c>
      <c r="E22" s="727" t="s">
        <v>3</v>
      </c>
      <c r="F22" s="727">
        <v>210.16446876525879</v>
      </c>
      <c r="G22" s="727" t="s">
        <v>3</v>
      </c>
      <c r="H22" s="727" t="s">
        <v>3</v>
      </c>
      <c r="I22" s="727" t="s">
        <v>3</v>
      </c>
      <c r="J22" s="727" t="s">
        <v>3</v>
      </c>
      <c r="K22" s="727" t="s">
        <v>3</v>
      </c>
      <c r="L22" s="727" t="s">
        <v>3</v>
      </c>
      <c r="M22" s="727" t="s">
        <v>3</v>
      </c>
      <c r="N22" s="727" t="s">
        <v>3</v>
      </c>
      <c r="O22" s="727" t="s">
        <v>3</v>
      </c>
      <c r="P22" s="730" t="s">
        <v>3</v>
      </c>
      <c r="Q22" s="728">
        <v>5786.2010388374329</v>
      </c>
      <c r="R22" s="94"/>
      <c r="S22" s="94"/>
      <c r="T22" s="94"/>
      <c r="U22" s="94"/>
      <c r="V22" s="91"/>
      <c r="W22" s="77"/>
      <c r="X22" s="77"/>
      <c r="Y22" s="77"/>
      <c r="Z22" s="77"/>
      <c r="AA22" s="77"/>
      <c r="AB22" s="77"/>
      <c r="AC22" s="80"/>
    </row>
    <row r="23" spans="1:29" ht="12.75" customHeight="1" x14ac:dyDescent="0.2">
      <c r="A23" s="164" t="s">
        <v>17</v>
      </c>
      <c r="B23" s="727" t="s">
        <v>3</v>
      </c>
      <c r="C23" s="727" t="s">
        <v>3</v>
      </c>
      <c r="D23" s="727" t="s">
        <v>3</v>
      </c>
      <c r="E23" s="727" t="s">
        <v>3</v>
      </c>
      <c r="F23" s="727" t="s">
        <v>3</v>
      </c>
      <c r="G23" s="727" t="s">
        <v>3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 t="s">
        <v>3</v>
      </c>
      <c r="N23" s="727" t="s">
        <v>3</v>
      </c>
      <c r="O23" s="730">
        <v>91.279500961303711</v>
      </c>
      <c r="P23" s="730">
        <v>829.88103055953979</v>
      </c>
      <c r="Q23" s="728">
        <v>921.16053152084351</v>
      </c>
      <c r="R23" s="94"/>
      <c r="S23" s="94"/>
      <c r="T23" s="94"/>
      <c r="U23" s="94"/>
      <c r="V23" s="91"/>
      <c r="W23" s="80"/>
      <c r="X23" s="77"/>
      <c r="Y23" s="77"/>
      <c r="Z23" s="77"/>
      <c r="AA23" s="77"/>
      <c r="AB23" s="80"/>
      <c r="AC23" s="80"/>
    </row>
    <row r="24" spans="1:29" ht="12.75" customHeight="1" x14ac:dyDescent="0.2">
      <c r="A24" s="164" t="s">
        <v>319</v>
      </c>
      <c r="B24" s="727">
        <v>6.5135951042175293</v>
      </c>
      <c r="C24" s="727">
        <v>2300.5919389724731</v>
      </c>
      <c r="D24" s="727" t="s">
        <v>3</v>
      </c>
      <c r="E24" s="727" t="s">
        <v>3</v>
      </c>
      <c r="F24" s="727">
        <v>110.12050628662109</v>
      </c>
      <c r="G24" s="727" t="s">
        <v>3</v>
      </c>
      <c r="H24" s="727" t="s">
        <v>3</v>
      </c>
      <c r="I24" s="727" t="s">
        <v>3</v>
      </c>
      <c r="J24" s="727" t="s">
        <v>3</v>
      </c>
      <c r="K24" s="727" t="s">
        <v>3</v>
      </c>
      <c r="L24" s="727" t="s">
        <v>3</v>
      </c>
      <c r="M24" s="727" t="s">
        <v>3</v>
      </c>
      <c r="N24" s="727" t="s">
        <v>3</v>
      </c>
      <c r="O24" s="730" t="s">
        <v>3</v>
      </c>
      <c r="P24" s="730" t="s">
        <v>3</v>
      </c>
      <c r="Q24" s="728">
        <v>2417.2260403633118</v>
      </c>
      <c r="R24" s="94"/>
      <c r="S24" s="94"/>
      <c r="T24" s="94"/>
      <c r="U24" s="94"/>
      <c r="V24" s="91"/>
      <c r="W24" s="77"/>
      <c r="X24" s="77"/>
      <c r="Y24" s="77"/>
      <c r="Z24" s="77"/>
      <c r="AA24" s="77"/>
      <c r="AB24" s="77"/>
      <c r="AC24" s="80"/>
    </row>
    <row r="25" spans="1:29" ht="12.75" customHeight="1" x14ac:dyDescent="0.2">
      <c r="A25" s="164" t="s">
        <v>201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>
        <v>303.88968658447266</v>
      </c>
      <c r="H25" s="727" t="s">
        <v>3</v>
      </c>
      <c r="I25" s="727" t="s">
        <v>3</v>
      </c>
      <c r="J25" s="727">
        <v>20.074287414550781</v>
      </c>
      <c r="K25" s="727" t="s">
        <v>3</v>
      </c>
      <c r="L25" s="727" t="s">
        <v>3</v>
      </c>
      <c r="M25" s="727">
        <v>1382.2165184020996</v>
      </c>
      <c r="N25" s="730" t="s">
        <v>3</v>
      </c>
      <c r="O25" s="730" t="s">
        <v>3</v>
      </c>
      <c r="P25" s="730">
        <v>1770.8082494735718</v>
      </c>
      <c r="Q25" s="728">
        <v>3476.9887418746948</v>
      </c>
      <c r="R25" s="94"/>
      <c r="S25" s="94"/>
      <c r="T25" s="94"/>
      <c r="U25" s="94"/>
      <c r="V25" s="91"/>
      <c r="W25" s="77"/>
      <c r="X25" s="77"/>
      <c r="Y25" s="77"/>
      <c r="Z25" s="77"/>
      <c r="AA25" s="77"/>
      <c r="AB25" s="77"/>
      <c r="AC25" s="80"/>
    </row>
    <row r="26" spans="1:29" ht="12.75" customHeight="1" x14ac:dyDescent="0.2">
      <c r="A26" s="164" t="s">
        <v>320</v>
      </c>
      <c r="B26" s="727" t="s">
        <v>3</v>
      </c>
      <c r="C26" s="727" t="s">
        <v>3</v>
      </c>
      <c r="D26" s="727" t="s">
        <v>3</v>
      </c>
      <c r="E26" s="727" t="s">
        <v>3</v>
      </c>
      <c r="F26" s="727" t="s">
        <v>3</v>
      </c>
      <c r="G26" s="727">
        <v>57.126976013183594</v>
      </c>
      <c r="H26" s="727" t="s">
        <v>3</v>
      </c>
      <c r="I26" s="727" t="s">
        <v>3</v>
      </c>
      <c r="J26" s="727" t="s">
        <v>3</v>
      </c>
      <c r="K26" s="727" t="s">
        <v>3</v>
      </c>
      <c r="L26" s="727" t="s">
        <v>3</v>
      </c>
      <c r="M26" s="727" t="s">
        <v>3</v>
      </c>
      <c r="N26" s="730" t="s">
        <v>3</v>
      </c>
      <c r="O26" s="730" t="s">
        <v>3</v>
      </c>
      <c r="P26" s="730" t="s">
        <v>3</v>
      </c>
      <c r="Q26" s="728">
        <v>57.126976013183594</v>
      </c>
      <c r="R26" s="94"/>
      <c r="S26" s="94"/>
      <c r="T26" s="94"/>
      <c r="U26" s="94"/>
      <c r="V26" s="91"/>
      <c r="W26" s="77"/>
      <c r="X26" s="77"/>
      <c r="Y26" s="77"/>
      <c r="Z26" s="77"/>
      <c r="AA26" s="77"/>
      <c r="AB26" s="77"/>
      <c r="AC26" s="80"/>
    </row>
    <row r="27" spans="1:29" ht="12.75" customHeight="1" x14ac:dyDescent="0.2">
      <c r="A27" s="164" t="s">
        <v>19</v>
      </c>
      <c r="B27" s="727" t="s">
        <v>3</v>
      </c>
      <c r="C27" s="727" t="s">
        <v>3</v>
      </c>
      <c r="D27" s="727" t="s">
        <v>3</v>
      </c>
      <c r="E27" s="727" t="s">
        <v>3</v>
      </c>
      <c r="F27" s="727" t="s">
        <v>3</v>
      </c>
      <c r="G27" s="727"/>
      <c r="H27" s="727">
        <v>35.516551971435547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>
        <v>33.493534088134766</v>
      </c>
      <c r="N27" s="730">
        <v>31.796890258789062</v>
      </c>
      <c r="O27" s="730" t="s">
        <v>3</v>
      </c>
      <c r="P27" s="730">
        <v>297.03589248657227</v>
      </c>
      <c r="Q27" s="728">
        <v>397.84286880493164</v>
      </c>
      <c r="R27" s="90"/>
      <c r="S27" s="94"/>
      <c r="T27" s="90"/>
      <c r="U27" s="90"/>
      <c r="V27" s="91"/>
      <c r="W27" s="77"/>
      <c r="X27" s="77"/>
      <c r="Y27" s="77"/>
      <c r="Z27" s="77"/>
      <c r="AA27" s="77"/>
      <c r="AB27" s="77"/>
      <c r="AC27" s="80"/>
    </row>
    <row r="28" spans="1:29" ht="12.75" customHeight="1" x14ac:dyDescent="0.2">
      <c r="A28" s="164" t="s">
        <v>20</v>
      </c>
      <c r="B28" s="727" t="s">
        <v>3</v>
      </c>
      <c r="C28" s="727" t="s">
        <v>3</v>
      </c>
      <c r="D28" s="727" t="s">
        <v>3</v>
      </c>
      <c r="E28" s="727" t="s">
        <v>3</v>
      </c>
      <c r="F28" s="727" t="s">
        <v>3</v>
      </c>
      <c r="G28" s="727">
        <v>2995.9927871227264</v>
      </c>
      <c r="H28" s="727">
        <v>35.516551971435547</v>
      </c>
      <c r="I28" s="727">
        <v>69.247535705566406</v>
      </c>
      <c r="J28" s="727">
        <v>56.668972015380859</v>
      </c>
      <c r="K28" s="727" t="s">
        <v>3</v>
      </c>
      <c r="L28" s="727">
        <v>75.883853912353516</v>
      </c>
      <c r="M28" s="727">
        <v>1663.2551937103271</v>
      </c>
      <c r="N28" s="730">
        <v>140.42472839355469</v>
      </c>
      <c r="O28" s="730">
        <v>677.54606056213379</v>
      </c>
      <c r="P28" s="730">
        <v>1977.9455766677856</v>
      </c>
      <c r="Q28" s="728">
        <v>7692.481260061264</v>
      </c>
      <c r="R28" s="94"/>
      <c r="S28" s="94"/>
      <c r="T28" s="94"/>
      <c r="U28" s="94"/>
      <c r="V28" s="91"/>
      <c r="W28" s="77"/>
      <c r="X28" s="77"/>
      <c r="Y28" s="77"/>
      <c r="Z28" s="77"/>
      <c r="AA28" s="77"/>
      <c r="AB28" s="77"/>
      <c r="AC28" s="80"/>
    </row>
    <row r="29" spans="1:29" ht="12.75" customHeight="1" x14ac:dyDescent="0.2">
      <c r="A29" s="164" t="s">
        <v>225</v>
      </c>
      <c r="B29" s="727" t="s">
        <v>3</v>
      </c>
      <c r="C29" s="727" t="s">
        <v>3</v>
      </c>
      <c r="D29" s="727" t="s">
        <v>3</v>
      </c>
      <c r="E29" s="727" t="s">
        <v>3</v>
      </c>
      <c r="F29" s="727" t="s">
        <v>3</v>
      </c>
      <c r="G29" s="727">
        <v>28.393692016601563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>
        <v>842.6147928237915</v>
      </c>
      <c r="N29" s="730">
        <v>48.315763473510742</v>
      </c>
      <c r="O29" s="730" t="s">
        <v>3</v>
      </c>
      <c r="P29" s="730">
        <v>55.614780426025391</v>
      </c>
      <c r="Q29" s="728">
        <v>974.9390287399292</v>
      </c>
      <c r="R29" s="94"/>
      <c r="S29" s="94"/>
      <c r="T29" s="94"/>
      <c r="U29" s="94"/>
      <c r="V29" s="91"/>
      <c r="W29" s="77"/>
      <c r="X29" s="77"/>
      <c r="Y29" s="77"/>
      <c r="Z29" s="77"/>
      <c r="AA29" s="77"/>
      <c r="AB29" s="77"/>
      <c r="AC29" s="80"/>
    </row>
    <row r="30" spans="1:29" ht="12.75" customHeight="1" x14ac:dyDescent="0.2">
      <c r="A30" s="164" t="s">
        <v>21</v>
      </c>
      <c r="B30" s="727" t="s">
        <v>3</v>
      </c>
      <c r="C30" s="727" t="s">
        <v>3</v>
      </c>
      <c r="D30" s="727" t="s">
        <v>3</v>
      </c>
      <c r="E30" s="727" t="s">
        <v>3</v>
      </c>
      <c r="F30" s="727" t="s">
        <v>3</v>
      </c>
      <c r="G30" s="727">
        <v>367.89508628845215</v>
      </c>
      <c r="H30" s="727" t="s">
        <v>3</v>
      </c>
      <c r="I30" s="727" t="s">
        <v>3</v>
      </c>
      <c r="J30" s="727">
        <v>60.452352523803711</v>
      </c>
      <c r="K30" s="727" t="s">
        <v>3</v>
      </c>
      <c r="L30" s="727" t="s">
        <v>3</v>
      </c>
      <c r="M30" s="727">
        <v>28.444978713989258</v>
      </c>
      <c r="N30" s="730" t="s">
        <v>3</v>
      </c>
      <c r="O30" s="730">
        <v>86.878780364990234</v>
      </c>
      <c r="P30" s="730">
        <v>2744.1325812339783</v>
      </c>
      <c r="Q30" s="728">
        <v>3287.8037791252136</v>
      </c>
      <c r="R30" s="94"/>
      <c r="S30" s="94"/>
      <c r="T30" s="94"/>
      <c r="U30" s="94"/>
      <c r="V30" s="91"/>
      <c r="W30" s="77"/>
      <c r="X30" s="77"/>
      <c r="Y30" s="77"/>
      <c r="Z30" s="77"/>
      <c r="AA30" s="77"/>
      <c r="AB30" s="77"/>
      <c r="AC30" s="80"/>
    </row>
    <row r="31" spans="1:29" ht="12.75" customHeight="1" x14ac:dyDescent="0.2">
      <c r="A31" s="164" t="s">
        <v>22</v>
      </c>
      <c r="B31" s="727" t="s">
        <v>3</v>
      </c>
      <c r="C31" s="727" t="s">
        <v>3</v>
      </c>
      <c r="D31" s="727" t="s">
        <v>3</v>
      </c>
      <c r="E31" s="727" t="s">
        <v>3</v>
      </c>
      <c r="F31" s="727" t="s">
        <v>3</v>
      </c>
      <c r="G31" s="727">
        <v>2652.470695734024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>
        <v>904.38782501220703</v>
      </c>
      <c r="N31" s="730" t="s">
        <v>3</v>
      </c>
      <c r="O31" s="730" t="s">
        <v>3</v>
      </c>
      <c r="P31" s="730">
        <v>136.12004089355469</v>
      </c>
      <c r="Q31" s="728">
        <v>3692.9785616397858</v>
      </c>
      <c r="R31" s="94"/>
      <c r="S31" s="94"/>
      <c r="T31" s="94"/>
      <c r="U31" s="94"/>
      <c r="V31" s="91"/>
      <c r="W31" s="77"/>
      <c r="X31" s="77"/>
      <c r="Y31" s="77"/>
      <c r="Z31" s="77"/>
      <c r="AA31" s="77"/>
      <c r="AB31" s="77"/>
      <c r="AC31" s="80"/>
    </row>
    <row r="32" spans="1:29" ht="12.75" customHeight="1" x14ac:dyDescent="0.2">
      <c r="A32" s="164" t="s">
        <v>23</v>
      </c>
      <c r="B32" s="727" t="s">
        <v>3</v>
      </c>
      <c r="C32" s="727" t="s">
        <v>3</v>
      </c>
      <c r="D32" s="727" t="s">
        <v>3</v>
      </c>
      <c r="E32" s="727" t="s">
        <v>3</v>
      </c>
      <c r="F32" s="727" t="s">
        <v>3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</v>
      </c>
      <c r="M32" s="727" t="s">
        <v>3</v>
      </c>
      <c r="N32" s="730">
        <v>203.71066665649414</v>
      </c>
      <c r="O32" s="730" t="s">
        <v>3</v>
      </c>
      <c r="P32" s="730">
        <v>1088.9116215705872</v>
      </c>
      <c r="Q32" s="728">
        <v>1292.6222882270813</v>
      </c>
      <c r="R32" s="94"/>
      <c r="S32" s="94"/>
      <c r="T32" s="94"/>
      <c r="U32" s="94"/>
      <c r="V32" s="91"/>
      <c r="W32" s="77"/>
      <c r="X32" s="80"/>
      <c r="Y32" s="77"/>
      <c r="Z32" s="80"/>
      <c r="AA32" s="80"/>
      <c r="AB32" s="80"/>
      <c r="AC32" s="80"/>
    </row>
    <row r="33" spans="1:29" ht="12.75" customHeight="1" x14ac:dyDescent="0.2">
      <c r="A33" s="164" t="s">
        <v>226</v>
      </c>
      <c r="B33" s="727" t="s">
        <v>3</v>
      </c>
      <c r="C33" s="727" t="s">
        <v>3</v>
      </c>
      <c r="D33" s="727" t="s">
        <v>3</v>
      </c>
      <c r="E33" s="727" t="s">
        <v>3</v>
      </c>
      <c r="F33" s="727" t="s">
        <v>3</v>
      </c>
      <c r="G33" s="727" t="s">
        <v>3</v>
      </c>
      <c r="H33" s="727">
        <v>35.109367370605469</v>
      </c>
      <c r="I33" s="727" t="s">
        <v>3</v>
      </c>
      <c r="J33" s="727" t="s">
        <v>3</v>
      </c>
      <c r="K33" s="727">
        <v>16.055105209350586</v>
      </c>
      <c r="L33" s="727" t="s">
        <v>3</v>
      </c>
      <c r="M33" s="727" t="s">
        <v>3</v>
      </c>
      <c r="N33" s="730" t="s">
        <v>3</v>
      </c>
      <c r="O33" s="730" t="s">
        <v>3</v>
      </c>
      <c r="P33" s="730" t="s">
        <v>3</v>
      </c>
      <c r="Q33" s="728">
        <v>51.164472579956055</v>
      </c>
      <c r="R33" s="94"/>
      <c r="S33" s="94"/>
      <c r="T33" s="94"/>
      <c r="U33" s="94"/>
      <c r="V33" s="91"/>
      <c r="W33" s="77"/>
      <c r="X33" s="77"/>
      <c r="Y33" s="77"/>
      <c r="Z33" s="77"/>
      <c r="AA33" s="77"/>
      <c r="AB33" s="77"/>
      <c r="AC33" s="80"/>
    </row>
    <row r="34" spans="1:29" ht="12.75" customHeight="1" x14ac:dyDescent="0.2">
      <c r="A34" s="164" t="s">
        <v>24</v>
      </c>
      <c r="B34" s="727" t="s">
        <v>3</v>
      </c>
      <c r="C34" s="727" t="s">
        <v>3</v>
      </c>
      <c r="D34" s="727">
        <v>4.4588942527770996</v>
      </c>
      <c r="E34" s="727" t="s">
        <v>3</v>
      </c>
      <c r="F34" s="727" t="s">
        <v>3</v>
      </c>
      <c r="G34" s="727">
        <v>210.26058959960937</v>
      </c>
      <c r="H34" s="727">
        <v>35.516551971435547</v>
      </c>
      <c r="I34" s="727">
        <v>69.247535705566406</v>
      </c>
      <c r="J34" s="727" t="s">
        <v>3</v>
      </c>
      <c r="K34" s="727" t="s">
        <v>3</v>
      </c>
      <c r="L34" s="727" t="s">
        <v>3</v>
      </c>
      <c r="M34" s="727" t="s">
        <v>3</v>
      </c>
      <c r="N34" s="730">
        <v>202.78857803344727</v>
      </c>
      <c r="O34" s="730">
        <v>309.89473152160645</v>
      </c>
      <c r="P34" s="730">
        <v>2040.7293109893799</v>
      </c>
      <c r="Q34" s="728">
        <v>2872.896192073822</v>
      </c>
      <c r="R34" s="90"/>
      <c r="S34" s="90"/>
      <c r="T34" s="90"/>
      <c r="U34" s="90"/>
      <c r="V34" s="91"/>
      <c r="W34" s="77"/>
      <c r="X34" s="77"/>
      <c r="Y34" s="77"/>
      <c r="Z34" s="77"/>
      <c r="AA34" s="77"/>
      <c r="AB34" s="77"/>
      <c r="AC34" s="80"/>
    </row>
    <row r="35" spans="1:29" ht="12.75" customHeight="1" x14ac:dyDescent="0.2">
      <c r="A35" s="164" t="s">
        <v>25</v>
      </c>
      <c r="B35" s="727" t="s">
        <v>3</v>
      </c>
      <c r="C35" s="727" t="s">
        <v>3</v>
      </c>
      <c r="D35" s="727" t="s">
        <v>3</v>
      </c>
      <c r="E35" s="727" t="s">
        <v>3</v>
      </c>
      <c r="F35" s="727" t="s">
        <v>3</v>
      </c>
      <c r="G35" s="727">
        <v>57.126976013183594</v>
      </c>
      <c r="H35" s="727" t="s">
        <v>3</v>
      </c>
      <c r="I35" s="727" t="s">
        <v>3</v>
      </c>
      <c r="J35" s="727" t="s">
        <v>3</v>
      </c>
      <c r="K35" s="727" t="s">
        <v>3</v>
      </c>
      <c r="L35" s="727" t="s">
        <v>3</v>
      </c>
      <c r="M35" s="727" t="s">
        <v>3</v>
      </c>
      <c r="N35" s="730" t="s">
        <v>3</v>
      </c>
      <c r="O35" s="730" t="s">
        <v>3</v>
      </c>
      <c r="P35" s="730" t="s">
        <v>3</v>
      </c>
      <c r="Q35" s="728">
        <v>57.126976013183594</v>
      </c>
      <c r="R35" s="94"/>
      <c r="S35" s="94"/>
      <c r="T35" s="94"/>
      <c r="U35" s="94"/>
      <c r="V35" s="91"/>
      <c r="W35" s="77"/>
      <c r="X35" s="77"/>
      <c r="Y35" s="77"/>
      <c r="Z35" s="77"/>
      <c r="AA35" s="77"/>
      <c r="AB35" s="77"/>
      <c r="AC35" s="80"/>
    </row>
    <row r="36" spans="1:29" ht="12.75" customHeight="1" x14ac:dyDescent="0.2">
      <c r="A36" s="164" t="s">
        <v>227</v>
      </c>
      <c r="B36" s="727" t="s">
        <v>3</v>
      </c>
      <c r="C36" s="727" t="s">
        <v>3</v>
      </c>
      <c r="D36" s="727" t="s">
        <v>3</v>
      </c>
      <c r="E36" s="727" t="s">
        <v>3</v>
      </c>
      <c r="F36" s="727" t="s">
        <v>3</v>
      </c>
      <c r="G36" s="727" t="s">
        <v>3</v>
      </c>
      <c r="H36" s="727" t="s">
        <v>3</v>
      </c>
      <c r="I36" s="727" t="s">
        <v>3</v>
      </c>
      <c r="J36" s="727" t="s">
        <v>3</v>
      </c>
      <c r="K36" s="727" t="s">
        <v>3</v>
      </c>
      <c r="L36" s="727" t="s">
        <v>3</v>
      </c>
      <c r="M36" s="727" t="s">
        <v>3</v>
      </c>
      <c r="N36" s="730">
        <v>70.212364196777344</v>
      </c>
      <c r="O36" s="730" t="s">
        <v>3</v>
      </c>
      <c r="P36" s="730">
        <v>114.83854675292969</v>
      </c>
      <c r="Q36" s="728">
        <v>185.05091094970703</v>
      </c>
      <c r="R36" s="94"/>
      <c r="S36" s="94"/>
      <c r="T36" s="94"/>
      <c r="U36" s="94"/>
      <c r="V36" s="91"/>
      <c r="W36" s="77"/>
      <c r="X36" s="77"/>
      <c r="Y36" s="77"/>
      <c r="Z36" s="77"/>
      <c r="AA36" s="77"/>
      <c r="AB36" s="77"/>
      <c r="AC36" s="80"/>
    </row>
    <row r="37" spans="1:29" s="15" customFormat="1" ht="3.75" customHeight="1" x14ac:dyDescent="0.3">
      <c r="A37" s="100"/>
      <c r="B37" s="101"/>
      <c r="C37" s="12"/>
      <c r="D37" s="102"/>
      <c r="I37" s="12"/>
      <c r="J37" s="12"/>
      <c r="K37" s="12"/>
      <c r="L37" s="12"/>
      <c r="M37" s="12"/>
      <c r="N37" s="12"/>
      <c r="O37" s="12"/>
      <c r="P37" s="12"/>
      <c r="Q37" s="12"/>
      <c r="R37" s="77"/>
      <c r="S37" s="77"/>
      <c r="T37" s="77"/>
      <c r="U37" s="77"/>
      <c r="V37" s="77"/>
      <c r="W37" s="77"/>
      <c r="X37" s="77"/>
      <c r="Y37" s="77"/>
      <c r="Z37" s="80"/>
      <c r="AA37" s="77"/>
      <c r="AB37" s="80"/>
      <c r="AC37" s="80"/>
    </row>
    <row r="38" spans="1:29" s="15" customFormat="1" x14ac:dyDescent="0.2">
      <c r="A38" s="731" t="s">
        <v>109</v>
      </c>
      <c r="B38" s="732">
        <v>1050.3200440406799</v>
      </c>
      <c r="C38" s="732">
        <v>45316.776773929596</v>
      </c>
      <c r="D38" s="732">
        <v>190.77801704406738</v>
      </c>
      <c r="E38" s="732">
        <v>110.52810144424438</v>
      </c>
      <c r="F38" s="732">
        <v>4129.446213722229</v>
      </c>
      <c r="G38" s="732">
        <v>31463.173969984055</v>
      </c>
      <c r="H38" s="732">
        <v>1860.7944917678833</v>
      </c>
      <c r="I38" s="732">
        <v>138.49507141113281</v>
      </c>
      <c r="J38" s="732">
        <v>1582.462251663208</v>
      </c>
      <c r="K38" s="732">
        <v>53.710390090942383</v>
      </c>
      <c r="L38" s="732">
        <v>151.76770782470703</v>
      </c>
      <c r="M38" s="732">
        <v>20517.368874073029</v>
      </c>
      <c r="N38" s="733">
        <v>1650.2183647155762</v>
      </c>
      <c r="O38" s="733">
        <v>1973.2824783325195</v>
      </c>
      <c r="P38" s="733">
        <v>36254.623688936234</v>
      </c>
      <c r="Q38" s="733">
        <v>146443.7464389801</v>
      </c>
      <c r="R38" s="77"/>
      <c r="S38" s="77"/>
      <c r="T38" s="77"/>
      <c r="U38" s="77"/>
      <c r="V38" s="77"/>
      <c r="W38" s="77"/>
      <c r="X38" s="77"/>
      <c r="Y38" s="77"/>
      <c r="Z38" s="80"/>
      <c r="AA38" s="77"/>
      <c r="AB38" s="80"/>
      <c r="AC38" s="80"/>
    </row>
    <row r="39" spans="1:29" s="15" customFormat="1" x14ac:dyDescent="0.2">
      <c r="A39" s="12"/>
      <c r="B39" s="12"/>
      <c r="C39" s="12"/>
      <c r="D39" s="4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77"/>
      <c r="S39" s="77"/>
      <c r="T39" s="77"/>
      <c r="U39" s="77"/>
      <c r="V39" s="77"/>
      <c r="W39" s="77"/>
      <c r="X39" s="77"/>
      <c r="Y39" s="77"/>
      <c r="Z39" s="80"/>
      <c r="AA39" s="77"/>
      <c r="AB39" s="80"/>
      <c r="AC39" s="80"/>
    </row>
    <row r="40" spans="1:29" s="15" customFormat="1" x14ac:dyDescent="0.2">
      <c r="A40" s="12"/>
      <c r="B40" s="19"/>
      <c r="C40" s="19"/>
      <c r="D40" s="87"/>
      <c r="M40" s="12"/>
      <c r="N40" s="12"/>
      <c r="O40" s="12"/>
      <c r="P40" s="12"/>
      <c r="Q40" s="12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</row>
    <row r="41" spans="1:29" s="15" customFormat="1" x14ac:dyDescent="0.2">
      <c r="A41" s="12"/>
      <c r="B41" s="19"/>
      <c r="C41" s="19"/>
      <c r="D41" s="87"/>
      <c r="M41" s="12"/>
      <c r="N41" s="12"/>
      <c r="O41" s="12"/>
      <c r="P41" s="12"/>
      <c r="Q41" s="12"/>
      <c r="R41" s="68"/>
      <c r="S41" s="68"/>
      <c r="T41" s="68"/>
      <c r="U41" s="68"/>
      <c r="V41" s="68"/>
      <c r="W41" s="68"/>
      <c r="X41" s="68"/>
      <c r="Y41" s="68"/>
    </row>
    <row r="42" spans="1:29" s="15" customFormat="1" x14ac:dyDescent="0.2">
      <c r="A42" s="12"/>
      <c r="B42" s="19"/>
      <c r="C42" s="19"/>
      <c r="D42" s="87"/>
      <c r="M42" s="12"/>
      <c r="N42" s="12"/>
      <c r="O42" s="12"/>
      <c r="P42" s="12"/>
      <c r="Q42" s="12"/>
      <c r="R42" s="68"/>
      <c r="S42" s="68"/>
      <c r="T42" s="68"/>
      <c r="U42" s="68"/>
      <c r="V42" s="68"/>
      <c r="W42" s="68"/>
      <c r="X42" s="68"/>
      <c r="Y42" s="68"/>
    </row>
    <row r="43" spans="1:29" s="15" customFormat="1" x14ac:dyDescent="0.2">
      <c r="A43" s="12"/>
      <c r="B43" s="19"/>
      <c r="C43" s="19"/>
      <c r="D43" s="87"/>
      <c r="M43" s="12"/>
      <c r="N43" s="12"/>
      <c r="O43" s="12"/>
      <c r="P43" s="12"/>
      <c r="Q43" s="12"/>
      <c r="R43" s="68"/>
      <c r="S43" s="68"/>
      <c r="T43" s="68"/>
      <c r="U43" s="68"/>
      <c r="V43" s="68"/>
      <c r="W43" s="68"/>
      <c r="X43" s="68"/>
      <c r="Y43" s="68"/>
    </row>
    <row r="44" spans="1:29" s="15" customFormat="1" x14ac:dyDescent="0.2">
      <c r="A44" s="12"/>
      <c r="B44" s="19"/>
      <c r="C44" s="19"/>
      <c r="D44" s="87"/>
      <c r="M44" s="12"/>
      <c r="N44" s="12"/>
      <c r="O44" s="12"/>
      <c r="P44" s="12"/>
      <c r="Q44" s="12"/>
      <c r="R44" s="68"/>
      <c r="S44" s="68"/>
      <c r="T44" s="68"/>
      <c r="U44" s="68"/>
      <c r="V44" s="68"/>
      <c r="W44" s="68"/>
      <c r="X44" s="68"/>
      <c r="Y44" s="68"/>
    </row>
    <row r="45" spans="1:29" s="15" customFormat="1" x14ac:dyDescent="0.2">
      <c r="A45" s="12"/>
      <c r="B45" s="19"/>
      <c r="C45" s="19"/>
      <c r="D45" s="87"/>
      <c r="M45" s="12"/>
      <c r="N45" s="12"/>
      <c r="O45" s="12"/>
      <c r="P45" s="12"/>
      <c r="Q45" s="12"/>
      <c r="R45" s="68"/>
      <c r="S45" s="68"/>
      <c r="T45" s="68"/>
      <c r="U45" s="68"/>
      <c r="V45" s="68"/>
      <c r="W45" s="68"/>
      <c r="X45" s="68"/>
      <c r="Y45" s="68"/>
    </row>
    <row r="46" spans="1:29" s="15" customFormat="1" x14ac:dyDescent="0.2">
      <c r="A46" s="12"/>
      <c r="B46" s="19"/>
      <c r="C46" s="19"/>
      <c r="D46" s="87"/>
      <c r="M46" s="12"/>
      <c r="N46" s="12"/>
      <c r="O46" s="12"/>
      <c r="P46" s="12"/>
      <c r="Q46" s="12"/>
      <c r="R46" s="68"/>
      <c r="S46" s="68"/>
      <c r="T46" s="68"/>
      <c r="U46" s="68"/>
      <c r="V46" s="68"/>
      <c r="W46" s="68"/>
      <c r="X46" s="68"/>
      <c r="Y46" s="68"/>
    </row>
    <row r="47" spans="1:29" s="15" customFormat="1" x14ac:dyDescent="0.2">
      <c r="A47" s="12"/>
      <c r="B47" s="19"/>
      <c r="C47" s="19"/>
      <c r="D47" s="87"/>
      <c r="M47" s="12"/>
      <c r="N47" s="12"/>
      <c r="O47" s="12"/>
      <c r="P47" s="12"/>
      <c r="Q47" s="12"/>
      <c r="R47" s="68"/>
      <c r="S47" s="68"/>
      <c r="T47" s="68"/>
      <c r="U47" s="68"/>
      <c r="V47" s="68"/>
      <c r="W47" s="68"/>
      <c r="X47" s="68"/>
      <c r="Y47" s="68"/>
    </row>
    <row r="48" spans="1:29" s="15" customFormat="1" x14ac:dyDescent="0.2">
      <c r="A48" s="12"/>
      <c r="B48" s="19"/>
      <c r="C48" s="19"/>
      <c r="D48" s="87"/>
      <c r="M48" s="12"/>
      <c r="N48" s="12"/>
      <c r="O48" s="12"/>
      <c r="P48" s="12"/>
      <c r="Q48" s="12"/>
      <c r="R48" s="68"/>
      <c r="S48" s="68"/>
      <c r="T48" s="68"/>
      <c r="U48" s="68"/>
      <c r="V48" s="68"/>
      <c r="W48" s="68"/>
      <c r="X48" s="68"/>
      <c r="Y48" s="68"/>
    </row>
    <row r="49" spans="1:25" s="15" customFormat="1" x14ac:dyDescent="0.2">
      <c r="A49" s="12"/>
      <c r="B49" s="19"/>
      <c r="C49" s="19"/>
      <c r="D49" s="87"/>
      <c r="M49" s="12"/>
      <c r="N49" s="12"/>
      <c r="O49" s="12"/>
      <c r="P49" s="12"/>
      <c r="Q49" s="12"/>
      <c r="R49" s="68"/>
      <c r="S49" s="68"/>
      <c r="T49" s="68"/>
      <c r="U49" s="68"/>
      <c r="V49" s="68"/>
      <c r="W49" s="68"/>
      <c r="X49" s="68"/>
      <c r="Y49" s="68"/>
    </row>
    <row r="50" spans="1:25" s="15" customFormat="1" x14ac:dyDescent="0.2">
      <c r="A50" s="12"/>
      <c r="B50" s="19"/>
      <c r="C50" s="19"/>
      <c r="D50" s="87"/>
      <c r="R50" s="68"/>
      <c r="S50" s="68"/>
      <c r="T50" s="68"/>
      <c r="U50" s="68"/>
      <c r="V50" s="68"/>
      <c r="W50" s="68"/>
      <c r="X50" s="68"/>
      <c r="Y50" s="68"/>
    </row>
    <row r="51" spans="1:25" s="15" customFormat="1" ht="15" x14ac:dyDescent="0.3">
      <c r="A51" s="100"/>
      <c r="B51" s="101"/>
      <c r="C51" s="101"/>
      <c r="D51" s="102"/>
      <c r="R51" s="68"/>
      <c r="S51" s="68"/>
      <c r="T51" s="68"/>
      <c r="U51" s="68"/>
      <c r="V51" s="68"/>
      <c r="W51" s="68"/>
      <c r="X51" s="68"/>
      <c r="Y51" s="68"/>
    </row>
    <row r="52" spans="1:25" s="15" customFormat="1" x14ac:dyDescent="0.2">
      <c r="A52" s="12"/>
      <c r="D52" s="87"/>
      <c r="R52" s="68"/>
      <c r="S52" s="68"/>
      <c r="T52" s="68"/>
      <c r="U52" s="68"/>
      <c r="V52" s="68"/>
      <c r="W52" s="68"/>
      <c r="X52" s="68"/>
      <c r="Y52" s="68"/>
    </row>
    <row r="53" spans="1:25" s="15" customFormat="1" x14ac:dyDescent="0.2">
      <c r="A53" s="12"/>
      <c r="D53" s="87"/>
      <c r="R53" s="68"/>
      <c r="S53" s="68"/>
      <c r="T53" s="68"/>
      <c r="U53" s="68"/>
      <c r="V53" s="68"/>
      <c r="W53" s="68"/>
      <c r="X53" s="68"/>
      <c r="Y53" s="68"/>
    </row>
    <row r="54" spans="1:25" s="15" customFormat="1" x14ac:dyDescent="0.2">
      <c r="A54" s="12"/>
      <c r="D54" s="87"/>
      <c r="R54" s="68"/>
      <c r="S54" s="68"/>
      <c r="T54" s="68"/>
      <c r="U54" s="68"/>
      <c r="V54" s="68"/>
      <c r="W54" s="68"/>
      <c r="X54" s="68"/>
      <c r="Y54" s="68"/>
    </row>
    <row r="55" spans="1:25" s="15" customFormat="1" x14ac:dyDescent="0.2">
      <c r="A55" s="12"/>
      <c r="D55" s="87"/>
      <c r="R55" s="68"/>
      <c r="S55" s="68"/>
      <c r="T55" s="68"/>
      <c r="U55" s="68"/>
      <c r="V55" s="68"/>
      <c r="W55" s="68"/>
      <c r="X55" s="68"/>
      <c r="Y55" s="68"/>
    </row>
    <row r="56" spans="1:25" s="15" customFormat="1" x14ac:dyDescent="0.2">
      <c r="A56" s="12"/>
      <c r="D56" s="87"/>
      <c r="R56" s="68"/>
      <c r="S56" s="68"/>
      <c r="T56" s="68"/>
      <c r="U56" s="68"/>
      <c r="V56" s="68"/>
      <c r="W56" s="68"/>
      <c r="X56" s="68"/>
      <c r="Y56" s="68"/>
    </row>
    <row r="57" spans="1:25" s="15" customFormat="1" x14ac:dyDescent="0.2">
      <c r="A57" s="12"/>
      <c r="B57" s="62"/>
      <c r="C57" s="62"/>
      <c r="D57" s="87"/>
      <c r="R57" s="68"/>
      <c r="S57" s="68"/>
      <c r="T57" s="68"/>
      <c r="U57" s="68"/>
      <c r="V57" s="68"/>
      <c r="W57" s="68"/>
      <c r="X57" s="68"/>
      <c r="Y57" s="68"/>
    </row>
    <row r="58" spans="1:25" s="15" customFormat="1" x14ac:dyDescent="0.2">
      <c r="A58" s="12"/>
      <c r="B58" s="62"/>
      <c r="C58" s="62"/>
      <c r="D58" s="86"/>
      <c r="R58" s="68"/>
      <c r="S58" s="68"/>
      <c r="T58" s="68"/>
      <c r="U58" s="68"/>
      <c r="V58" s="68"/>
      <c r="W58" s="68"/>
      <c r="X58" s="68"/>
      <c r="Y58" s="68"/>
    </row>
    <row r="59" spans="1:25" s="15" customFormat="1" x14ac:dyDescent="0.2">
      <c r="A59" s="12"/>
      <c r="B59" s="18"/>
      <c r="C59" s="18"/>
      <c r="D59" s="98"/>
      <c r="R59" s="68"/>
      <c r="S59" s="68"/>
      <c r="T59" s="68"/>
      <c r="U59" s="68"/>
      <c r="V59" s="68"/>
      <c r="W59" s="68"/>
      <c r="X59" s="68"/>
      <c r="Y59" s="68"/>
    </row>
    <row r="60" spans="1:25" s="15" customFormat="1" x14ac:dyDescent="0.2">
      <c r="A60" s="95"/>
      <c r="B60" s="62"/>
      <c r="C60" s="62"/>
      <c r="D60" s="86"/>
      <c r="R60" s="68"/>
      <c r="S60" s="68"/>
      <c r="T60" s="68"/>
      <c r="U60" s="68"/>
      <c r="V60" s="68"/>
      <c r="W60" s="68"/>
      <c r="X60" s="68"/>
      <c r="Y60" s="68"/>
    </row>
    <row r="61" spans="1:25" s="15" customFormat="1" x14ac:dyDescent="0.2">
      <c r="B61" s="13"/>
      <c r="C61" s="13"/>
      <c r="D61" s="97"/>
      <c r="R61" s="68"/>
      <c r="S61" s="68"/>
      <c r="T61" s="68"/>
      <c r="U61" s="68"/>
      <c r="V61" s="68"/>
      <c r="W61" s="68"/>
      <c r="X61" s="68"/>
      <c r="Y61" s="68"/>
    </row>
    <row r="62" spans="1:25" s="15" customFormat="1" x14ac:dyDescent="0.2">
      <c r="A62" s="12"/>
      <c r="B62" s="19"/>
      <c r="C62" s="19"/>
      <c r="D62" s="46"/>
      <c r="R62" s="68"/>
      <c r="S62" s="68"/>
      <c r="T62" s="68"/>
      <c r="U62" s="68"/>
      <c r="V62" s="68"/>
      <c r="W62" s="68"/>
      <c r="X62" s="68"/>
      <c r="Y62" s="68"/>
    </row>
    <row r="63" spans="1:25" s="15" customFormat="1" x14ac:dyDescent="0.2">
      <c r="A63" s="12"/>
      <c r="B63" s="19"/>
      <c r="C63" s="19"/>
      <c r="D63" s="46"/>
      <c r="R63" s="68"/>
      <c r="S63" s="68"/>
      <c r="T63" s="68"/>
      <c r="U63" s="68"/>
      <c r="V63" s="68"/>
      <c r="W63" s="68"/>
      <c r="X63" s="68"/>
      <c r="Y63" s="68"/>
    </row>
    <row r="64" spans="1:25" s="15" customFormat="1" x14ac:dyDescent="0.2">
      <c r="A64" s="12"/>
      <c r="B64" s="19"/>
      <c r="C64" s="19"/>
      <c r="D64" s="46"/>
      <c r="R64" s="68"/>
      <c r="S64" s="68"/>
      <c r="T64" s="68"/>
      <c r="U64" s="68"/>
      <c r="V64" s="68"/>
      <c r="W64" s="68"/>
      <c r="X64" s="68"/>
      <c r="Y64" s="68"/>
    </row>
    <row r="65" spans="1:25" s="15" customFormat="1" x14ac:dyDescent="0.2">
      <c r="A65" s="12"/>
      <c r="B65" s="19"/>
      <c r="C65" s="19"/>
      <c r="D65" s="46"/>
      <c r="R65" s="68"/>
      <c r="S65" s="68"/>
      <c r="T65" s="68"/>
      <c r="U65" s="68"/>
      <c r="V65" s="68"/>
      <c r="W65" s="68"/>
      <c r="X65" s="68"/>
      <c r="Y65" s="68"/>
    </row>
    <row r="66" spans="1:25" s="15" customFormat="1" x14ac:dyDescent="0.2">
      <c r="A66" s="12"/>
      <c r="B66" s="19"/>
      <c r="C66" s="19"/>
      <c r="D66" s="46"/>
      <c r="R66" s="68"/>
      <c r="S66" s="68"/>
      <c r="T66" s="68"/>
      <c r="U66" s="68"/>
      <c r="V66" s="68"/>
      <c r="W66" s="68"/>
      <c r="X66" s="68"/>
      <c r="Y66" s="68"/>
    </row>
    <row r="67" spans="1:25" s="15" customFormat="1" x14ac:dyDescent="0.2">
      <c r="A67" s="12"/>
      <c r="B67" s="19"/>
      <c r="C67" s="19"/>
      <c r="D67" s="46"/>
      <c r="R67" s="68"/>
      <c r="S67" s="68"/>
      <c r="T67" s="68"/>
      <c r="U67" s="68"/>
      <c r="V67" s="68"/>
      <c r="W67" s="68"/>
      <c r="X67" s="68"/>
      <c r="Y67" s="68"/>
    </row>
    <row r="68" spans="1:25" s="15" customFormat="1" x14ac:dyDescent="0.2">
      <c r="A68" s="12"/>
      <c r="B68" s="19"/>
      <c r="C68" s="19"/>
      <c r="D68" s="46"/>
      <c r="R68" s="68"/>
      <c r="S68" s="68"/>
      <c r="T68" s="68"/>
      <c r="U68" s="68"/>
      <c r="V68" s="68"/>
      <c r="W68" s="68"/>
      <c r="X68" s="68"/>
      <c r="Y68" s="68"/>
    </row>
    <row r="69" spans="1:25" s="15" customFormat="1" x14ac:dyDescent="0.2">
      <c r="A69" s="12"/>
      <c r="B69" s="19"/>
      <c r="C69" s="19"/>
      <c r="D69" s="46"/>
      <c r="R69" s="68"/>
      <c r="S69" s="68"/>
      <c r="T69" s="68"/>
      <c r="U69" s="68"/>
      <c r="V69" s="68"/>
      <c r="W69" s="68"/>
      <c r="X69" s="68"/>
      <c r="Y69" s="68"/>
    </row>
    <row r="70" spans="1:25" s="15" customFormat="1" x14ac:dyDescent="0.2">
      <c r="A70" s="12"/>
      <c r="B70" s="19"/>
      <c r="C70" s="19"/>
      <c r="D70" s="46"/>
      <c r="R70" s="68"/>
      <c r="S70" s="68"/>
      <c r="T70" s="68"/>
      <c r="U70" s="68"/>
      <c r="V70" s="68"/>
      <c r="W70" s="68"/>
      <c r="X70" s="68"/>
      <c r="Y70" s="68"/>
    </row>
    <row r="71" spans="1:25" s="15" customFormat="1" x14ac:dyDescent="0.2">
      <c r="A71" s="12"/>
      <c r="B71" s="19"/>
      <c r="C71" s="19"/>
      <c r="D71" s="46"/>
      <c r="R71" s="68"/>
      <c r="S71" s="68"/>
      <c r="T71" s="68"/>
      <c r="U71" s="68"/>
      <c r="V71" s="68"/>
      <c r="W71" s="68"/>
      <c r="X71" s="68"/>
      <c r="Y71" s="68"/>
    </row>
    <row r="72" spans="1:25" s="15" customFormat="1" x14ac:dyDescent="0.2">
      <c r="A72" s="12"/>
      <c r="B72" s="19"/>
      <c r="C72" s="19"/>
      <c r="D72" s="46"/>
      <c r="R72" s="68"/>
      <c r="S72" s="68"/>
      <c r="T72" s="68"/>
      <c r="U72" s="68"/>
      <c r="V72" s="68"/>
      <c r="W72" s="68"/>
      <c r="X72" s="68"/>
      <c r="Y72" s="68"/>
    </row>
    <row r="73" spans="1:25" s="15" customFormat="1" x14ac:dyDescent="0.2">
      <c r="A73" s="12"/>
      <c r="B73" s="19"/>
      <c r="C73" s="19"/>
      <c r="D73" s="46"/>
      <c r="R73" s="68"/>
      <c r="S73" s="68"/>
      <c r="T73" s="68"/>
      <c r="U73" s="68"/>
      <c r="V73" s="68"/>
      <c r="W73" s="68"/>
      <c r="X73" s="68"/>
      <c r="Y73" s="68"/>
    </row>
    <row r="74" spans="1:25" s="15" customFormat="1" x14ac:dyDescent="0.2">
      <c r="A74" s="12"/>
      <c r="B74" s="19"/>
      <c r="C74" s="19"/>
      <c r="D74" s="46"/>
      <c r="R74" s="68"/>
      <c r="S74" s="68"/>
      <c r="T74" s="68"/>
      <c r="U74" s="68"/>
      <c r="V74" s="68"/>
      <c r="W74" s="68"/>
      <c r="X74" s="68"/>
      <c r="Y74" s="68"/>
    </row>
    <row r="75" spans="1:25" s="15" customFormat="1" x14ac:dyDescent="0.2">
      <c r="A75" s="12"/>
      <c r="B75" s="19"/>
      <c r="C75" s="19"/>
      <c r="D75" s="46"/>
      <c r="R75" s="68"/>
      <c r="S75" s="68"/>
      <c r="T75" s="68"/>
      <c r="U75" s="68"/>
      <c r="V75" s="68"/>
      <c r="W75" s="68"/>
      <c r="X75" s="68"/>
      <c r="Y75" s="68"/>
    </row>
    <row r="76" spans="1:25" s="15" customFormat="1" x14ac:dyDescent="0.2">
      <c r="A76" s="12"/>
      <c r="B76" s="19"/>
      <c r="C76" s="19"/>
      <c r="D76" s="46"/>
      <c r="R76" s="68"/>
      <c r="S76" s="68"/>
      <c r="T76" s="68"/>
      <c r="U76" s="68"/>
      <c r="V76" s="68"/>
      <c r="W76" s="68"/>
      <c r="X76" s="68"/>
      <c r="Y76" s="68"/>
    </row>
    <row r="77" spans="1:25" s="15" customFormat="1" ht="15" x14ac:dyDescent="0.3">
      <c r="A77" s="100"/>
      <c r="B77" s="101"/>
      <c r="C77" s="101"/>
      <c r="D77" s="102"/>
      <c r="R77" s="68"/>
      <c r="S77" s="68"/>
      <c r="T77" s="68"/>
      <c r="U77" s="68"/>
      <c r="V77" s="68"/>
      <c r="W77" s="68"/>
      <c r="X77" s="68"/>
      <c r="Y77" s="68"/>
    </row>
    <row r="78" spans="1:25" s="15" customFormat="1" ht="13.5" x14ac:dyDescent="0.25">
      <c r="A78" s="12"/>
      <c r="B78" s="70"/>
      <c r="C78" s="70"/>
      <c r="D78" s="87"/>
      <c r="R78" s="68"/>
      <c r="S78" s="68"/>
      <c r="T78" s="68"/>
      <c r="U78" s="68"/>
      <c r="V78" s="68"/>
      <c r="W78" s="68"/>
      <c r="X78" s="68"/>
      <c r="Y78" s="68"/>
    </row>
    <row r="79" spans="1:25" s="15" customFormat="1" x14ac:dyDescent="0.2">
      <c r="A79" s="12"/>
      <c r="B79" s="19"/>
      <c r="C79" s="19"/>
      <c r="D79" s="46"/>
      <c r="E79" s="19"/>
      <c r="R79" s="68"/>
      <c r="S79" s="68"/>
      <c r="T79" s="68"/>
      <c r="U79" s="68"/>
      <c r="V79" s="68"/>
      <c r="W79" s="68"/>
      <c r="X79" s="68"/>
      <c r="Y79" s="68"/>
    </row>
    <row r="80" spans="1:25" s="15" customFormat="1" x14ac:dyDescent="0.2">
      <c r="A80" s="12"/>
      <c r="B80" s="19"/>
      <c r="C80" s="19"/>
      <c r="D80" s="46"/>
      <c r="E80" s="19"/>
      <c r="R80" s="68"/>
      <c r="S80" s="68"/>
      <c r="T80" s="68"/>
      <c r="U80" s="68"/>
      <c r="V80" s="68"/>
      <c r="W80" s="68"/>
      <c r="X80" s="68"/>
      <c r="Y80" s="68"/>
    </row>
    <row r="81" spans="1:25" s="15" customFormat="1" x14ac:dyDescent="0.2">
      <c r="A81" s="12"/>
      <c r="B81" s="19"/>
      <c r="C81" s="19"/>
      <c r="D81" s="46"/>
      <c r="E81" s="19"/>
      <c r="R81" s="68"/>
      <c r="S81" s="68"/>
      <c r="T81" s="68"/>
      <c r="U81" s="68"/>
      <c r="V81" s="68"/>
      <c r="W81" s="68"/>
      <c r="X81" s="68"/>
      <c r="Y81" s="68"/>
    </row>
    <row r="82" spans="1:25" s="15" customFormat="1" x14ac:dyDescent="0.2">
      <c r="A82" s="12"/>
      <c r="D82" s="46"/>
      <c r="R82" s="68"/>
      <c r="S82" s="68"/>
      <c r="T82" s="68"/>
      <c r="U82" s="68"/>
      <c r="V82" s="68"/>
      <c r="W82" s="68"/>
      <c r="X82" s="68"/>
      <c r="Y82" s="68"/>
    </row>
    <row r="83" spans="1:25" s="15" customFormat="1" x14ac:dyDescent="0.2">
      <c r="A83" s="12"/>
      <c r="D83" s="46"/>
      <c r="R83" s="68"/>
      <c r="S83" s="68"/>
      <c r="T83" s="68"/>
      <c r="U83" s="68"/>
      <c r="V83" s="68"/>
      <c r="W83" s="68"/>
      <c r="X83" s="68"/>
      <c r="Y83" s="68"/>
    </row>
    <row r="84" spans="1:25" s="15" customFormat="1" x14ac:dyDescent="0.2">
      <c r="A84" s="12"/>
      <c r="B84" s="13"/>
      <c r="C84" s="13"/>
      <c r="D84" s="87"/>
      <c r="R84" s="68"/>
      <c r="S84" s="68"/>
      <c r="T84" s="68"/>
      <c r="U84" s="68"/>
      <c r="V84" s="68"/>
      <c r="W84" s="68"/>
      <c r="X84" s="68"/>
      <c r="Y84" s="68"/>
    </row>
    <row r="85" spans="1:25" s="15" customFormat="1" x14ac:dyDescent="0.2">
      <c r="A85" s="12"/>
      <c r="B85" s="18"/>
      <c r="C85" s="18"/>
      <c r="D85" s="87"/>
      <c r="R85" s="68"/>
      <c r="S85" s="68"/>
      <c r="T85" s="68"/>
      <c r="U85" s="68"/>
      <c r="V85" s="68"/>
      <c r="W85" s="68"/>
      <c r="X85" s="68"/>
      <c r="Y85" s="68"/>
    </row>
    <row r="86" spans="1:25" s="15" customFormat="1" x14ac:dyDescent="0.2">
      <c r="A86" s="12"/>
      <c r="B86" s="62"/>
      <c r="C86" s="62"/>
      <c r="D86" s="87"/>
      <c r="R86" s="68"/>
      <c r="S86" s="68"/>
      <c r="T86" s="68"/>
      <c r="U86" s="68"/>
      <c r="V86" s="68"/>
      <c r="W86" s="68"/>
      <c r="X86" s="68"/>
      <c r="Y86" s="68"/>
    </row>
    <row r="87" spans="1:25" s="15" customFormat="1" x14ac:dyDescent="0.2">
      <c r="A87" s="95"/>
      <c r="B87" s="13"/>
      <c r="C87" s="13"/>
      <c r="D87" s="97"/>
      <c r="R87" s="68"/>
      <c r="S87" s="68"/>
      <c r="T87" s="68"/>
      <c r="U87" s="68"/>
      <c r="V87" s="68"/>
      <c r="W87" s="68"/>
      <c r="X87" s="68"/>
      <c r="Y87" s="68"/>
    </row>
    <row r="88" spans="1:25" s="15" customFormat="1" x14ac:dyDescent="0.2">
      <c r="A88" s="12"/>
      <c r="B88" s="19"/>
      <c r="C88" s="19"/>
      <c r="D88" s="87"/>
      <c r="R88" s="68"/>
      <c r="S88" s="68"/>
      <c r="T88" s="68"/>
      <c r="U88" s="68"/>
      <c r="V88" s="68"/>
      <c r="W88" s="68"/>
      <c r="X88" s="68"/>
      <c r="Y88" s="68"/>
    </row>
    <row r="89" spans="1:25" s="15" customFormat="1" x14ac:dyDescent="0.2">
      <c r="A89" s="12"/>
      <c r="B89" s="19"/>
      <c r="C89" s="19"/>
      <c r="D89" s="87"/>
      <c r="R89" s="68"/>
      <c r="S89" s="68"/>
      <c r="T89" s="68"/>
      <c r="U89" s="68"/>
      <c r="V89" s="68"/>
      <c r="W89" s="68"/>
      <c r="X89" s="68"/>
      <c r="Y89" s="68"/>
    </row>
    <row r="90" spans="1:25" s="15" customFormat="1" x14ac:dyDescent="0.2">
      <c r="A90" s="12"/>
      <c r="B90" s="19"/>
      <c r="C90" s="19"/>
      <c r="D90" s="87"/>
      <c r="R90" s="68"/>
      <c r="S90" s="68"/>
      <c r="T90" s="68"/>
      <c r="U90" s="68"/>
      <c r="V90" s="68"/>
      <c r="W90" s="68"/>
      <c r="X90" s="68"/>
      <c r="Y90" s="68"/>
    </row>
    <row r="91" spans="1:25" s="15" customFormat="1" x14ac:dyDescent="0.2">
      <c r="A91" s="12"/>
      <c r="B91" s="19"/>
      <c r="C91" s="19"/>
      <c r="D91" s="87"/>
      <c r="R91" s="68"/>
      <c r="S91" s="68"/>
      <c r="T91" s="68"/>
      <c r="U91" s="68"/>
      <c r="V91" s="68"/>
      <c r="W91" s="68"/>
      <c r="X91" s="68"/>
      <c r="Y91" s="68"/>
    </row>
    <row r="92" spans="1:25" s="15" customFormat="1" x14ac:dyDescent="0.2">
      <c r="A92" s="12"/>
      <c r="B92" s="19"/>
      <c r="C92" s="19"/>
      <c r="D92" s="87"/>
      <c r="R92" s="68"/>
      <c r="S92" s="68"/>
      <c r="T92" s="68"/>
      <c r="U92" s="68"/>
      <c r="V92" s="68"/>
      <c r="W92" s="68"/>
      <c r="X92" s="68"/>
      <c r="Y92" s="68"/>
    </row>
    <row r="93" spans="1:25" s="15" customFormat="1" x14ac:dyDescent="0.2">
      <c r="A93" s="12"/>
      <c r="B93" s="19"/>
      <c r="C93" s="19"/>
      <c r="D93" s="87"/>
      <c r="R93" s="68"/>
      <c r="S93" s="68"/>
      <c r="T93" s="68"/>
      <c r="U93" s="68"/>
      <c r="V93" s="68"/>
      <c r="W93" s="68"/>
      <c r="X93" s="68"/>
      <c r="Y93" s="68"/>
    </row>
    <row r="94" spans="1:25" s="15" customFormat="1" x14ac:dyDescent="0.2">
      <c r="A94" s="12"/>
      <c r="B94" s="19"/>
      <c r="C94" s="19"/>
      <c r="D94" s="87"/>
      <c r="R94" s="68"/>
      <c r="S94" s="68"/>
      <c r="T94" s="68"/>
      <c r="U94" s="68"/>
      <c r="V94" s="68"/>
      <c r="W94" s="68"/>
      <c r="X94" s="68"/>
      <c r="Y94" s="68"/>
    </row>
    <row r="95" spans="1:25" s="15" customFormat="1" x14ac:dyDescent="0.2">
      <c r="A95" s="12"/>
      <c r="B95" s="19"/>
      <c r="C95" s="19"/>
      <c r="D95" s="87"/>
      <c r="R95" s="68"/>
      <c r="S95" s="68"/>
      <c r="T95" s="68"/>
      <c r="U95" s="68"/>
      <c r="V95" s="68"/>
      <c r="W95" s="68"/>
      <c r="X95" s="68"/>
      <c r="Y95" s="68"/>
    </row>
    <row r="96" spans="1:25" s="15" customFormat="1" x14ac:dyDescent="0.2">
      <c r="A96" s="12"/>
      <c r="B96" s="19"/>
      <c r="C96" s="19"/>
      <c r="D96" s="87"/>
      <c r="R96" s="68"/>
      <c r="S96" s="68"/>
      <c r="T96" s="68"/>
      <c r="U96" s="68"/>
      <c r="V96" s="68"/>
      <c r="W96" s="68"/>
      <c r="X96" s="68"/>
      <c r="Y96" s="68"/>
    </row>
    <row r="97" spans="1:25" s="15" customFormat="1" x14ac:dyDescent="0.2">
      <c r="A97" s="12"/>
      <c r="B97" s="19"/>
      <c r="C97" s="19"/>
      <c r="D97" s="87"/>
      <c r="R97" s="68"/>
      <c r="S97" s="68"/>
      <c r="T97" s="68"/>
      <c r="U97" s="68"/>
      <c r="V97" s="68"/>
      <c r="W97" s="68"/>
      <c r="X97" s="68"/>
      <c r="Y97" s="68"/>
    </row>
    <row r="98" spans="1:25" s="15" customFormat="1" x14ac:dyDescent="0.2">
      <c r="A98" s="12"/>
      <c r="B98" s="19"/>
      <c r="C98" s="19"/>
      <c r="D98" s="87"/>
      <c r="R98" s="68"/>
      <c r="S98" s="68"/>
      <c r="T98" s="68"/>
      <c r="U98" s="68"/>
      <c r="V98" s="68"/>
      <c r="W98" s="68"/>
      <c r="X98" s="68"/>
      <c r="Y98" s="68"/>
    </row>
    <row r="99" spans="1:25" s="15" customFormat="1" x14ac:dyDescent="0.2">
      <c r="A99" s="12"/>
      <c r="B99" s="19"/>
      <c r="C99" s="19"/>
      <c r="D99" s="87"/>
      <c r="R99" s="68"/>
      <c r="S99" s="68"/>
      <c r="T99" s="68"/>
      <c r="U99" s="68"/>
      <c r="V99" s="68"/>
      <c r="W99" s="68"/>
      <c r="X99" s="68"/>
      <c r="Y99" s="68"/>
    </row>
    <row r="100" spans="1:25" s="15" customFormat="1" x14ac:dyDescent="0.2">
      <c r="A100" s="12"/>
      <c r="B100" s="19"/>
      <c r="C100" s="19"/>
      <c r="D100" s="87"/>
      <c r="R100" s="68"/>
      <c r="S100" s="68"/>
      <c r="T100" s="68"/>
      <c r="U100" s="68"/>
      <c r="V100" s="68"/>
      <c r="W100" s="68"/>
      <c r="X100" s="68"/>
      <c r="Y100" s="68"/>
    </row>
    <row r="101" spans="1:25" s="15" customFormat="1" x14ac:dyDescent="0.2">
      <c r="A101" s="12"/>
      <c r="B101" s="19"/>
      <c r="C101" s="19"/>
      <c r="D101" s="87"/>
      <c r="R101" s="68"/>
      <c r="S101" s="68"/>
      <c r="T101" s="68"/>
      <c r="U101" s="68"/>
      <c r="V101" s="68"/>
      <c r="W101" s="68"/>
      <c r="X101" s="68"/>
      <c r="Y101" s="68"/>
    </row>
    <row r="102" spans="1:25" s="15" customFormat="1" ht="15" x14ac:dyDescent="0.3">
      <c r="A102" s="100"/>
      <c r="B102" s="101"/>
      <c r="C102" s="101"/>
      <c r="D102" s="102"/>
      <c r="R102" s="68"/>
      <c r="S102" s="68"/>
      <c r="T102" s="68"/>
      <c r="U102" s="68"/>
      <c r="V102" s="68"/>
      <c r="W102" s="68"/>
      <c r="X102" s="68"/>
      <c r="Y102" s="68"/>
    </row>
    <row r="103" spans="1:25" s="15" customFormat="1" ht="15" x14ac:dyDescent="0.3">
      <c r="A103" s="100"/>
      <c r="B103" s="101"/>
      <c r="C103" s="101"/>
      <c r="D103" s="102"/>
      <c r="R103" s="68"/>
      <c r="S103" s="68"/>
      <c r="T103" s="68"/>
      <c r="U103" s="68"/>
      <c r="V103" s="68"/>
      <c r="W103" s="68"/>
      <c r="X103" s="68"/>
      <c r="Y103" s="68"/>
    </row>
    <row r="104" spans="1:25" s="15" customFormat="1" x14ac:dyDescent="0.2">
      <c r="A104" s="12"/>
      <c r="D104" s="87"/>
      <c r="R104" s="68"/>
      <c r="S104" s="68"/>
      <c r="T104" s="68"/>
      <c r="U104" s="68"/>
      <c r="V104" s="68"/>
      <c r="W104" s="68"/>
      <c r="X104" s="68"/>
      <c r="Y104" s="68"/>
    </row>
    <row r="105" spans="1:25" s="15" customFormat="1" x14ac:dyDescent="0.2">
      <c r="A105" s="12"/>
      <c r="B105" s="19"/>
      <c r="C105" s="19"/>
      <c r="D105" s="87"/>
      <c r="R105" s="68"/>
      <c r="S105" s="68"/>
      <c r="T105" s="68"/>
      <c r="U105" s="68"/>
      <c r="V105" s="68"/>
      <c r="W105" s="68"/>
      <c r="X105" s="68"/>
      <c r="Y105" s="68"/>
    </row>
    <row r="106" spans="1:25" s="15" customFormat="1" x14ac:dyDescent="0.2">
      <c r="A106" s="12"/>
      <c r="B106" s="19"/>
      <c r="C106" s="19"/>
      <c r="D106" s="87"/>
      <c r="R106" s="68"/>
      <c r="S106" s="68"/>
      <c r="T106" s="68"/>
      <c r="U106" s="68"/>
      <c r="V106" s="68"/>
      <c r="W106" s="68"/>
      <c r="X106" s="68"/>
      <c r="Y106" s="68"/>
    </row>
    <row r="107" spans="1:25" s="15" customFormat="1" x14ac:dyDescent="0.2">
      <c r="A107" s="12"/>
      <c r="B107" s="19"/>
      <c r="C107" s="19"/>
      <c r="D107" s="87"/>
      <c r="R107" s="68"/>
      <c r="S107" s="68"/>
      <c r="T107" s="68"/>
      <c r="U107" s="68"/>
      <c r="V107" s="68"/>
      <c r="W107" s="68"/>
      <c r="X107" s="68"/>
      <c r="Y107" s="68"/>
    </row>
    <row r="108" spans="1:25" s="15" customFormat="1" x14ac:dyDescent="0.2">
      <c r="A108" s="12"/>
      <c r="B108" s="19"/>
      <c r="C108" s="19"/>
      <c r="D108" s="87"/>
      <c r="R108" s="68"/>
      <c r="S108" s="68"/>
      <c r="T108" s="68"/>
      <c r="U108" s="68"/>
      <c r="V108" s="68"/>
      <c r="W108" s="68"/>
      <c r="X108" s="68"/>
      <c r="Y108" s="68"/>
    </row>
    <row r="109" spans="1:25" s="15" customFormat="1" x14ac:dyDescent="0.2">
      <c r="A109" s="12"/>
      <c r="B109" s="19"/>
      <c r="C109" s="19"/>
      <c r="D109" s="87"/>
      <c r="R109" s="68"/>
      <c r="S109" s="68"/>
      <c r="T109" s="68"/>
      <c r="U109" s="68"/>
      <c r="V109" s="68"/>
      <c r="W109" s="68"/>
      <c r="X109" s="68"/>
      <c r="Y109" s="68"/>
    </row>
    <row r="110" spans="1:25" s="15" customFormat="1" x14ac:dyDescent="0.2">
      <c r="A110" s="12"/>
      <c r="B110" s="18"/>
      <c r="C110" s="18"/>
      <c r="D110" s="87"/>
      <c r="R110" s="68"/>
      <c r="S110" s="68"/>
      <c r="T110" s="68"/>
      <c r="U110" s="68"/>
      <c r="V110" s="68"/>
      <c r="W110" s="68"/>
      <c r="X110" s="68"/>
      <c r="Y110" s="68"/>
    </row>
    <row r="111" spans="1:25" s="15" customFormat="1" x14ac:dyDescent="0.2">
      <c r="A111" s="12"/>
      <c r="B111" s="62"/>
      <c r="C111" s="62"/>
      <c r="D111" s="87"/>
      <c r="R111" s="68"/>
      <c r="S111" s="68"/>
      <c r="T111" s="68"/>
      <c r="U111" s="68"/>
      <c r="V111" s="68"/>
      <c r="W111" s="68"/>
      <c r="X111" s="68"/>
      <c r="Y111" s="68"/>
    </row>
    <row r="112" spans="1:25" s="15" customFormat="1" x14ac:dyDescent="0.2">
      <c r="A112" s="12"/>
      <c r="B112" s="103"/>
      <c r="C112" s="103"/>
      <c r="D112" s="87"/>
      <c r="R112" s="68"/>
      <c r="S112" s="68"/>
      <c r="T112" s="68"/>
      <c r="U112" s="68"/>
      <c r="V112" s="68"/>
      <c r="W112" s="68"/>
      <c r="X112" s="68"/>
      <c r="Y112" s="68"/>
    </row>
    <row r="113" spans="1:25" s="15" customFormat="1" x14ac:dyDescent="0.2">
      <c r="A113" s="12"/>
      <c r="B113" s="13"/>
      <c r="C113" s="13"/>
      <c r="D113" s="97"/>
      <c r="R113" s="68"/>
      <c r="S113" s="68"/>
      <c r="T113" s="68"/>
      <c r="U113" s="68"/>
      <c r="V113" s="68"/>
      <c r="W113" s="68"/>
      <c r="X113" s="68"/>
      <c r="Y113" s="68"/>
    </row>
    <row r="114" spans="1:25" s="15" customFormat="1" x14ac:dyDescent="0.2">
      <c r="A114" s="12"/>
      <c r="B114" s="19"/>
      <c r="C114" s="19"/>
      <c r="D114" s="87"/>
      <c r="R114" s="68"/>
      <c r="S114" s="68"/>
      <c r="T114" s="68"/>
      <c r="U114" s="68"/>
      <c r="V114" s="68"/>
      <c r="W114" s="68"/>
      <c r="X114" s="68"/>
      <c r="Y114" s="68"/>
    </row>
    <row r="115" spans="1:25" s="15" customFormat="1" x14ac:dyDescent="0.2">
      <c r="A115" s="12"/>
      <c r="B115" s="19"/>
      <c r="C115" s="19"/>
      <c r="D115" s="87"/>
      <c r="R115" s="68"/>
      <c r="S115" s="68"/>
      <c r="T115" s="68"/>
      <c r="U115" s="68"/>
      <c r="V115" s="68"/>
      <c r="W115" s="68"/>
      <c r="X115" s="68"/>
      <c r="Y115" s="68"/>
    </row>
    <row r="116" spans="1:25" s="15" customFormat="1" x14ac:dyDescent="0.2">
      <c r="A116" s="12"/>
      <c r="B116" s="19"/>
      <c r="C116" s="19"/>
      <c r="D116" s="87"/>
      <c r="R116" s="68"/>
      <c r="S116" s="68"/>
      <c r="T116" s="68"/>
      <c r="U116" s="68"/>
      <c r="V116" s="68"/>
      <c r="W116" s="68"/>
      <c r="X116" s="68"/>
      <c r="Y116" s="68"/>
    </row>
    <row r="117" spans="1:25" s="15" customFormat="1" x14ac:dyDescent="0.2">
      <c r="A117" s="12"/>
      <c r="B117" s="19"/>
      <c r="C117" s="19"/>
      <c r="D117" s="87"/>
      <c r="R117" s="68"/>
      <c r="S117" s="68"/>
      <c r="T117" s="68"/>
      <c r="U117" s="68"/>
      <c r="V117" s="68"/>
      <c r="W117" s="68"/>
      <c r="X117" s="68"/>
      <c r="Y117" s="68"/>
    </row>
    <row r="118" spans="1:25" s="15" customFormat="1" x14ac:dyDescent="0.2">
      <c r="A118" s="12"/>
      <c r="B118" s="19"/>
      <c r="C118" s="19"/>
      <c r="D118" s="87"/>
      <c r="R118" s="68"/>
      <c r="S118" s="68"/>
      <c r="T118" s="68"/>
      <c r="U118" s="68"/>
      <c r="V118" s="68"/>
      <c r="W118" s="68"/>
      <c r="X118" s="68"/>
      <c r="Y118" s="68"/>
    </row>
    <row r="119" spans="1:25" s="15" customFormat="1" x14ac:dyDescent="0.2">
      <c r="A119" s="12"/>
      <c r="B119" s="19"/>
      <c r="C119" s="19"/>
      <c r="D119" s="87"/>
      <c r="R119" s="68"/>
      <c r="S119" s="68"/>
      <c r="T119" s="68"/>
      <c r="U119" s="68"/>
      <c r="V119" s="68"/>
      <c r="W119" s="68"/>
      <c r="X119" s="68"/>
      <c r="Y119" s="68"/>
    </row>
    <row r="120" spans="1:25" s="15" customFormat="1" x14ac:dyDescent="0.2">
      <c r="A120" s="12"/>
      <c r="B120" s="19"/>
      <c r="C120" s="19"/>
      <c r="D120" s="87"/>
      <c r="R120" s="68"/>
      <c r="S120" s="68"/>
      <c r="T120" s="68"/>
      <c r="U120" s="68"/>
      <c r="V120" s="68"/>
      <c r="W120" s="68"/>
      <c r="X120" s="68"/>
      <c r="Y120" s="68"/>
    </row>
    <row r="121" spans="1:25" s="15" customFormat="1" x14ac:dyDescent="0.2">
      <c r="A121" s="12"/>
      <c r="B121" s="19"/>
      <c r="C121" s="19"/>
      <c r="D121" s="87"/>
      <c r="R121" s="68"/>
      <c r="S121" s="68"/>
      <c r="T121" s="68"/>
      <c r="U121" s="68"/>
      <c r="V121" s="68"/>
      <c r="W121" s="68"/>
      <c r="X121" s="68"/>
      <c r="Y121" s="68"/>
    </row>
    <row r="122" spans="1:25" s="15" customFormat="1" x14ac:dyDescent="0.2">
      <c r="A122" s="12"/>
      <c r="B122" s="19"/>
      <c r="C122" s="19"/>
      <c r="D122" s="87"/>
      <c r="R122" s="68"/>
      <c r="S122" s="68"/>
      <c r="T122" s="68"/>
      <c r="U122" s="68"/>
      <c r="V122" s="68"/>
      <c r="W122" s="68"/>
      <c r="X122" s="68"/>
      <c r="Y122" s="68"/>
    </row>
    <row r="123" spans="1:25" s="15" customFormat="1" x14ac:dyDescent="0.2">
      <c r="A123" s="12"/>
      <c r="B123" s="19"/>
      <c r="C123" s="19"/>
      <c r="D123" s="87"/>
      <c r="R123" s="68"/>
      <c r="S123" s="68"/>
      <c r="T123" s="68"/>
      <c r="U123" s="68"/>
      <c r="V123" s="68"/>
      <c r="W123" s="68"/>
      <c r="X123" s="68"/>
      <c r="Y123" s="68"/>
    </row>
    <row r="124" spans="1:25" s="15" customFormat="1" x14ac:dyDescent="0.2">
      <c r="A124" s="12"/>
      <c r="B124" s="19"/>
      <c r="C124" s="19"/>
      <c r="D124" s="87"/>
      <c r="R124" s="68"/>
      <c r="S124" s="68"/>
      <c r="T124" s="68"/>
      <c r="U124" s="68"/>
      <c r="V124" s="68"/>
      <c r="W124" s="68"/>
      <c r="X124" s="68"/>
      <c r="Y124" s="68"/>
    </row>
    <row r="125" spans="1:25" s="15" customFormat="1" ht="15" x14ac:dyDescent="0.3">
      <c r="A125" s="100"/>
      <c r="B125" s="101"/>
      <c r="C125" s="101"/>
      <c r="D125" s="102"/>
      <c r="R125" s="68"/>
      <c r="S125" s="68"/>
      <c r="T125" s="68"/>
      <c r="U125" s="68"/>
      <c r="V125" s="68"/>
      <c r="W125" s="68"/>
      <c r="X125" s="68"/>
      <c r="Y125" s="68"/>
    </row>
    <row r="126" spans="1:25" s="15" customFormat="1" ht="15" x14ac:dyDescent="0.3">
      <c r="A126" s="100"/>
      <c r="B126" s="101"/>
      <c r="C126" s="101"/>
      <c r="D126" s="102"/>
      <c r="R126" s="68"/>
      <c r="S126" s="68"/>
      <c r="T126" s="68"/>
      <c r="U126" s="68"/>
      <c r="V126" s="68"/>
      <c r="W126" s="68"/>
      <c r="X126" s="68"/>
      <c r="Y126" s="68"/>
    </row>
    <row r="127" spans="1:25" s="15" customFormat="1" ht="15" x14ac:dyDescent="0.3">
      <c r="A127" s="100"/>
      <c r="B127" s="101"/>
      <c r="C127" s="101"/>
      <c r="D127" s="102"/>
      <c r="R127" s="68"/>
      <c r="S127" s="68"/>
      <c r="T127" s="68"/>
      <c r="U127" s="68"/>
      <c r="V127" s="68"/>
      <c r="W127" s="68"/>
      <c r="X127" s="68"/>
      <c r="Y127" s="68"/>
    </row>
    <row r="128" spans="1:25" s="15" customFormat="1" ht="15" x14ac:dyDescent="0.3">
      <c r="A128" s="100"/>
      <c r="B128" s="101"/>
      <c r="C128" s="101"/>
      <c r="D128" s="102"/>
      <c r="R128" s="68"/>
      <c r="S128" s="68"/>
      <c r="T128" s="68"/>
      <c r="U128" s="68"/>
      <c r="V128" s="68"/>
      <c r="W128" s="68"/>
      <c r="X128" s="68"/>
      <c r="Y128" s="68"/>
    </row>
    <row r="129" spans="1:25" s="15" customFormat="1" ht="15" x14ac:dyDescent="0.3">
      <c r="A129" s="100"/>
      <c r="B129" s="101"/>
      <c r="C129" s="101"/>
      <c r="D129" s="102"/>
      <c r="R129" s="68"/>
      <c r="S129" s="68"/>
      <c r="T129" s="68"/>
      <c r="U129" s="68"/>
      <c r="V129" s="68"/>
      <c r="W129" s="68"/>
      <c r="X129" s="68"/>
      <c r="Y129" s="68"/>
    </row>
    <row r="130" spans="1:25" s="15" customFormat="1" x14ac:dyDescent="0.2">
      <c r="A130" s="12"/>
      <c r="B130" s="19"/>
      <c r="C130" s="19"/>
      <c r="D130" s="87"/>
      <c r="R130" s="68"/>
      <c r="S130" s="68"/>
      <c r="T130" s="68"/>
      <c r="U130" s="68"/>
      <c r="V130" s="68"/>
      <c r="W130" s="68"/>
      <c r="X130" s="68"/>
      <c r="Y130" s="68"/>
    </row>
    <row r="131" spans="1:25" s="15" customFormat="1" x14ac:dyDescent="0.2">
      <c r="A131" s="12"/>
      <c r="B131" s="19"/>
      <c r="C131" s="19"/>
      <c r="D131" s="87"/>
      <c r="R131" s="68"/>
      <c r="S131" s="68"/>
      <c r="T131" s="68"/>
      <c r="U131" s="68"/>
      <c r="V131" s="68"/>
      <c r="W131" s="68"/>
      <c r="X131" s="68"/>
      <c r="Y131" s="68"/>
    </row>
    <row r="132" spans="1:25" s="15" customFormat="1" x14ac:dyDescent="0.2">
      <c r="A132" s="12"/>
      <c r="B132" s="19"/>
      <c r="C132" s="19"/>
      <c r="D132" s="87"/>
      <c r="R132" s="68"/>
      <c r="S132" s="68"/>
      <c r="T132" s="68"/>
      <c r="U132" s="68"/>
      <c r="V132" s="68"/>
      <c r="W132" s="68"/>
      <c r="X132" s="68"/>
      <c r="Y132" s="68"/>
    </row>
    <row r="133" spans="1:25" s="15" customFormat="1" x14ac:dyDescent="0.2">
      <c r="A133" s="12"/>
      <c r="R133" s="68"/>
      <c r="S133" s="68"/>
      <c r="T133" s="68"/>
      <c r="U133" s="68"/>
      <c r="V133" s="68"/>
      <c r="W133" s="68"/>
      <c r="X133" s="68"/>
      <c r="Y133" s="68"/>
    </row>
    <row r="134" spans="1:25" s="15" customFormat="1" x14ac:dyDescent="0.2">
      <c r="A134" s="12"/>
      <c r="R134" s="68"/>
      <c r="S134" s="68"/>
      <c r="T134" s="68"/>
      <c r="U134" s="68"/>
      <c r="V134" s="68"/>
      <c r="W134" s="68"/>
      <c r="X134" s="68"/>
      <c r="Y134" s="68"/>
    </row>
    <row r="135" spans="1:25" s="15" customFormat="1" x14ac:dyDescent="0.2">
      <c r="A135" s="12"/>
      <c r="R135" s="68"/>
      <c r="S135" s="68"/>
      <c r="T135" s="68"/>
      <c r="U135" s="68"/>
      <c r="V135" s="68"/>
      <c r="W135" s="68"/>
      <c r="X135" s="68"/>
      <c r="Y135" s="68"/>
    </row>
    <row r="136" spans="1:25" s="15" customFormat="1" x14ac:dyDescent="0.2">
      <c r="A136" s="12"/>
      <c r="R136" s="68"/>
      <c r="S136" s="68"/>
      <c r="T136" s="68"/>
      <c r="U136" s="68"/>
      <c r="V136" s="68"/>
      <c r="W136" s="68"/>
      <c r="X136" s="68"/>
      <c r="Y136" s="68"/>
    </row>
    <row r="137" spans="1:25" s="15" customFormat="1" x14ac:dyDescent="0.2">
      <c r="A137" s="95"/>
      <c r="R137" s="68"/>
      <c r="S137" s="68"/>
      <c r="T137" s="68"/>
      <c r="U137" s="68"/>
      <c r="V137" s="68"/>
      <c r="W137" s="68"/>
      <c r="X137" s="68"/>
      <c r="Y137" s="68"/>
    </row>
    <row r="138" spans="1:25" s="15" customFormat="1" x14ac:dyDescent="0.2">
      <c r="B138" s="88"/>
      <c r="C138" s="88"/>
      <c r="D138" s="88"/>
      <c r="R138" s="68"/>
      <c r="S138" s="68"/>
      <c r="T138" s="68"/>
      <c r="U138" s="68"/>
      <c r="V138" s="68"/>
      <c r="W138" s="68"/>
      <c r="X138" s="68"/>
      <c r="Y138" s="68"/>
    </row>
    <row r="139" spans="1:25" s="15" customFormat="1" x14ac:dyDescent="0.2">
      <c r="A139" s="12"/>
      <c r="B139" s="19"/>
      <c r="C139" s="19"/>
      <c r="D139" s="87"/>
      <c r="R139" s="68"/>
      <c r="S139" s="68"/>
      <c r="T139" s="68"/>
      <c r="U139" s="68"/>
      <c r="V139" s="68"/>
      <c r="W139" s="68"/>
      <c r="X139" s="68"/>
      <c r="Y139" s="68"/>
    </row>
    <row r="140" spans="1:25" s="15" customFormat="1" x14ac:dyDescent="0.2">
      <c r="A140" s="12"/>
      <c r="B140" s="19"/>
      <c r="C140" s="19"/>
      <c r="D140" s="87"/>
      <c r="R140" s="68"/>
      <c r="S140" s="68"/>
      <c r="T140" s="68"/>
      <c r="U140" s="68"/>
      <c r="V140" s="68"/>
      <c r="W140" s="68"/>
      <c r="X140" s="68"/>
      <c r="Y140" s="68"/>
    </row>
    <row r="141" spans="1:25" s="15" customFormat="1" x14ac:dyDescent="0.2">
      <c r="A141" s="12"/>
      <c r="B141" s="19"/>
      <c r="C141" s="19"/>
      <c r="D141" s="87"/>
      <c r="R141" s="68"/>
      <c r="S141" s="68"/>
      <c r="T141" s="68"/>
      <c r="U141" s="68"/>
      <c r="V141" s="68"/>
      <c r="W141" s="68"/>
      <c r="X141" s="68"/>
      <c r="Y141" s="68"/>
    </row>
    <row r="142" spans="1:25" s="15" customFormat="1" x14ac:dyDescent="0.2">
      <c r="A142" s="12"/>
      <c r="B142" s="19"/>
      <c r="C142" s="19"/>
      <c r="D142" s="87"/>
      <c r="R142" s="68"/>
      <c r="S142" s="68"/>
      <c r="T142" s="68"/>
      <c r="U142" s="68"/>
      <c r="V142" s="68"/>
      <c r="W142" s="68"/>
      <c r="X142" s="68"/>
      <c r="Y142" s="68"/>
    </row>
    <row r="143" spans="1:25" s="15" customFormat="1" x14ac:dyDescent="0.2">
      <c r="A143" s="12"/>
      <c r="B143" s="19"/>
      <c r="C143" s="19"/>
      <c r="D143" s="87"/>
      <c r="R143" s="68"/>
      <c r="S143" s="68"/>
      <c r="T143" s="68"/>
      <c r="U143" s="68"/>
      <c r="V143" s="68"/>
      <c r="W143" s="68"/>
      <c r="X143" s="68"/>
      <c r="Y143" s="68"/>
    </row>
    <row r="144" spans="1:25" s="15" customFormat="1" x14ac:dyDescent="0.2">
      <c r="A144" s="12"/>
      <c r="B144" s="19"/>
      <c r="C144" s="19"/>
      <c r="D144" s="87"/>
      <c r="R144" s="68"/>
      <c r="S144" s="68"/>
      <c r="T144" s="68"/>
      <c r="U144" s="68"/>
      <c r="V144" s="68"/>
      <c r="W144" s="68"/>
      <c r="X144" s="68"/>
      <c r="Y144" s="68"/>
    </row>
    <row r="145" spans="1:25" s="15" customFormat="1" x14ac:dyDescent="0.2">
      <c r="A145" s="12"/>
      <c r="B145" s="19"/>
      <c r="C145" s="19"/>
      <c r="D145" s="87"/>
      <c r="R145" s="68"/>
      <c r="S145" s="68"/>
      <c r="T145" s="68"/>
      <c r="U145" s="68"/>
      <c r="V145" s="68"/>
      <c r="W145" s="68"/>
      <c r="X145" s="68"/>
      <c r="Y145" s="68"/>
    </row>
    <row r="146" spans="1:25" s="15" customFormat="1" x14ac:dyDescent="0.2">
      <c r="A146" s="12"/>
      <c r="B146" s="19"/>
      <c r="C146" s="19"/>
      <c r="D146" s="87"/>
      <c r="R146" s="68"/>
      <c r="S146" s="68"/>
      <c r="T146" s="68"/>
      <c r="U146" s="68"/>
      <c r="V146" s="68"/>
      <c r="W146" s="68"/>
      <c r="X146" s="68"/>
      <c r="Y146" s="68"/>
    </row>
    <row r="147" spans="1:25" s="15" customFormat="1" x14ac:dyDescent="0.2">
      <c r="A147" s="12"/>
      <c r="B147" s="19"/>
      <c r="C147" s="19"/>
      <c r="D147" s="87"/>
      <c r="R147" s="68"/>
      <c r="S147" s="68"/>
      <c r="T147" s="68"/>
      <c r="U147" s="68"/>
      <c r="V147" s="68"/>
      <c r="W147" s="68"/>
      <c r="X147" s="68"/>
      <c r="Y147" s="68"/>
    </row>
    <row r="148" spans="1:25" s="15" customFormat="1" x14ac:dyDescent="0.2">
      <c r="A148" s="12"/>
      <c r="B148" s="19"/>
      <c r="C148" s="19"/>
      <c r="D148" s="87"/>
      <c r="R148" s="68"/>
      <c r="S148" s="68"/>
      <c r="T148" s="68"/>
      <c r="U148" s="68"/>
      <c r="V148" s="68"/>
      <c r="W148" s="68"/>
      <c r="X148" s="68"/>
      <c r="Y148" s="68"/>
    </row>
    <row r="149" spans="1:25" s="15" customFormat="1" x14ac:dyDescent="0.2">
      <c r="A149" s="12"/>
      <c r="B149" s="19"/>
      <c r="C149" s="19"/>
      <c r="D149" s="87"/>
      <c r="R149" s="68"/>
      <c r="S149" s="68"/>
      <c r="T149" s="68"/>
      <c r="U149" s="68"/>
      <c r="V149" s="68"/>
      <c r="W149" s="68"/>
      <c r="X149" s="68"/>
      <c r="Y149" s="68"/>
    </row>
    <row r="150" spans="1:25" s="15" customFormat="1" x14ac:dyDescent="0.2">
      <c r="A150" s="12"/>
      <c r="D150" s="87"/>
      <c r="R150" s="68"/>
      <c r="S150" s="68"/>
      <c r="T150" s="68"/>
      <c r="U150" s="68"/>
      <c r="V150" s="68"/>
      <c r="W150" s="68"/>
      <c r="X150" s="68"/>
      <c r="Y150" s="68"/>
    </row>
    <row r="151" spans="1:25" s="15" customFormat="1" x14ac:dyDescent="0.2">
      <c r="A151" s="12"/>
      <c r="B151" s="19"/>
      <c r="C151" s="19"/>
      <c r="D151" s="87"/>
      <c r="R151" s="68"/>
      <c r="S151" s="68"/>
      <c r="T151" s="68"/>
      <c r="U151" s="68"/>
      <c r="V151" s="68"/>
      <c r="W151" s="68"/>
      <c r="X151" s="68"/>
      <c r="Y151" s="68"/>
    </row>
    <row r="152" spans="1:25" s="15" customFormat="1" x14ac:dyDescent="0.2">
      <c r="A152" s="12"/>
      <c r="B152" s="19"/>
      <c r="C152" s="19"/>
      <c r="D152" s="87"/>
      <c r="R152" s="68"/>
      <c r="S152" s="68"/>
      <c r="T152" s="68"/>
      <c r="U152" s="68"/>
      <c r="V152" s="68"/>
      <c r="W152" s="68"/>
      <c r="X152" s="68"/>
      <c r="Y152" s="68"/>
    </row>
    <row r="153" spans="1:25" s="15" customFormat="1" x14ac:dyDescent="0.2">
      <c r="A153" s="12"/>
      <c r="B153" s="19"/>
      <c r="C153" s="19"/>
      <c r="D153" s="87"/>
      <c r="R153" s="68"/>
      <c r="S153" s="68"/>
      <c r="T153" s="68"/>
      <c r="U153" s="68"/>
      <c r="V153" s="68"/>
      <c r="W153" s="68"/>
      <c r="X153" s="68"/>
      <c r="Y153" s="68"/>
    </row>
    <row r="154" spans="1:25" s="15" customFormat="1" x14ac:dyDescent="0.2">
      <c r="A154" s="12"/>
      <c r="B154" s="19"/>
      <c r="C154" s="19"/>
      <c r="D154" s="87"/>
      <c r="R154" s="68"/>
      <c r="S154" s="68"/>
      <c r="T154" s="68"/>
      <c r="U154" s="68"/>
      <c r="V154" s="68"/>
      <c r="W154" s="68"/>
      <c r="X154" s="68"/>
      <c r="Y154" s="68"/>
    </row>
    <row r="155" spans="1:25" s="15" customFormat="1" x14ac:dyDescent="0.2">
      <c r="A155" s="12"/>
      <c r="B155" s="19"/>
      <c r="C155" s="19"/>
      <c r="D155" s="87"/>
      <c r="R155" s="68"/>
      <c r="S155" s="68"/>
      <c r="T155" s="68"/>
      <c r="U155" s="68"/>
      <c r="V155" s="68"/>
      <c r="W155" s="68"/>
      <c r="X155" s="68"/>
      <c r="Y155" s="68"/>
    </row>
    <row r="156" spans="1:25" s="15" customFormat="1" x14ac:dyDescent="0.2">
      <c r="A156" s="12"/>
      <c r="R156" s="68"/>
      <c r="S156" s="68"/>
      <c r="T156" s="68"/>
      <c r="U156" s="68"/>
      <c r="V156" s="68"/>
      <c r="W156" s="68"/>
      <c r="X156" s="68"/>
      <c r="Y156" s="68"/>
    </row>
    <row r="157" spans="1:25" s="15" customFormat="1" x14ac:dyDescent="0.2">
      <c r="A157" s="12"/>
      <c r="R157" s="68"/>
      <c r="S157" s="68"/>
      <c r="T157" s="68"/>
      <c r="U157" s="68"/>
      <c r="V157" s="68"/>
      <c r="W157" s="68"/>
      <c r="X157" s="68"/>
      <c r="Y157" s="68"/>
    </row>
    <row r="158" spans="1:25" s="15" customFormat="1" x14ac:dyDescent="0.2">
      <c r="A158" s="12"/>
      <c r="R158" s="68"/>
      <c r="S158" s="68"/>
      <c r="T158" s="68"/>
      <c r="U158" s="68"/>
      <c r="V158" s="68"/>
      <c r="W158" s="68"/>
      <c r="X158" s="68"/>
      <c r="Y158" s="68"/>
    </row>
    <row r="159" spans="1:25" s="15" customFormat="1" x14ac:dyDescent="0.2">
      <c r="A159" s="12"/>
      <c r="R159" s="68"/>
      <c r="S159" s="68"/>
      <c r="T159" s="68"/>
      <c r="U159" s="68"/>
      <c r="V159" s="68"/>
      <c r="W159" s="68"/>
      <c r="X159" s="68"/>
      <c r="Y159" s="68"/>
    </row>
    <row r="160" spans="1:25" s="15" customFormat="1" x14ac:dyDescent="0.2">
      <c r="R160" s="68"/>
      <c r="S160" s="68"/>
      <c r="T160" s="68"/>
      <c r="U160" s="68"/>
      <c r="V160" s="68"/>
      <c r="W160" s="68"/>
      <c r="X160" s="68"/>
      <c r="Y160" s="68"/>
    </row>
    <row r="161" spans="1:25" s="15" customFormat="1" x14ac:dyDescent="0.2">
      <c r="R161" s="68"/>
      <c r="S161" s="68"/>
      <c r="T161" s="68"/>
      <c r="U161" s="68"/>
      <c r="V161" s="68"/>
      <c r="W161" s="68"/>
      <c r="X161" s="68"/>
      <c r="Y161" s="68"/>
    </row>
    <row r="162" spans="1:25" s="15" customFormat="1" x14ac:dyDescent="0.2">
      <c r="A162" s="12"/>
      <c r="R162" s="68"/>
      <c r="S162" s="68"/>
      <c r="T162" s="68"/>
      <c r="U162" s="68"/>
      <c r="V162" s="68"/>
      <c r="W162" s="68"/>
      <c r="X162" s="68"/>
      <c r="Y162" s="68"/>
    </row>
    <row r="163" spans="1:25" s="15" customFormat="1" x14ac:dyDescent="0.2">
      <c r="A163" s="12"/>
      <c r="R163" s="68"/>
      <c r="S163" s="68"/>
      <c r="T163" s="68"/>
      <c r="U163" s="68"/>
      <c r="V163" s="68"/>
      <c r="W163" s="68"/>
      <c r="X163" s="68"/>
      <c r="Y163" s="68"/>
    </row>
    <row r="164" spans="1:25" s="15" customFormat="1" x14ac:dyDescent="0.2">
      <c r="A164" s="12"/>
      <c r="R164" s="68"/>
      <c r="S164" s="68"/>
      <c r="T164" s="68"/>
      <c r="U164" s="68"/>
      <c r="V164" s="68"/>
      <c r="W164" s="68"/>
      <c r="X164" s="68"/>
      <c r="Y164" s="68"/>
    </row>
    <row r="165" spans="1:25" s="15" customFormat="1" x14ac:dyDescent="0.2">
      <c r="A165" s="12"/>
      <c r="R165" s="68"/>
      <c r="S165" s="68"/>
      <c r="T165" s="68"/>
      <c r="U165" s="68"/>
      <c r="V165" s="68"/>
      <c r="W165" s="68"/>
      <c r="X165" s="68"/>
      <c r="Y165" s="68"/>
    </row>
    <row r="166" spans="1:25" s="15" customFormat="1" x14ac:dyDescent="0.2">
      <c r="A166" s="12"/>
      <c r="R166" s="68"/>
      <c r="S166" s="68"/>
      <c r="T166" s="68"/>
      <c r="U166" s="68"/>
      <c r="V166" s="68"/>
      <c r="W166" s="68"/>
      <c r="X166" s="68"/>
      <c r="Y166" s="68"/>
    </row>
    <row r="167" spans="1:25" s="15" customFormat="1" x14ac:dyDescent="0.2">
      <c r="A167" s="12"/>
      <c r="R167" s="68"/>
      <c r="S167" s="68"/>
      <c r="T167" s="68"/>
      <c r="U167" s="68"/>
      <c r="V167" s="68"/>
      <c r="W167" s="68"/>
      <c r="X167" s="68"/>
      <c r="Y167" s="68"/>
    </row>
    <row r="168" spans="1:25" s="15" customFormat="1" x14ac:dyDescent="0.2">
      <c r="A168" s="12"/>
      <c r="R168" s="68"/>
      <c r="S168" s="68"/>
      <c r="T168" s="68"/>
      <c r="U168" s="68"/>
      <c r="V168" s="68"/>
      <c r="W168" s="68"/>
      <c r="X168" s="68"/>
      <c r="Y168" s="68"/>
    </row>
    <row r="169" spans="1:25" s="15" customFormat="1" x14ac:dyDescent="0.2">
      <c r="A169" s="12"/>
      <c r="R169" s="68"/>
      <c r="S169" s="68"/>
      <c r="T169" s="68"/>
      <c r="U169" s="68"/>
      <c r="V169" s="68"/>
      <c r="W169" s="68"/>
      <c r="X169" s="68"/>
      <c r="Y169" s="68"/>
    </row>
    <row r="170" spans="1:25" s="15" customFormat="1" x14ac:dyDescent="0.2">
      <c r="A170" s="12"/>
      <c r="R170" s="68"/>
      <c r="S170" s="68"/>
      <c r="T170" s="68"/>
      <c r="U170" s="68"/>
      <c r="V170" s="68"/>
      <c r="W170" s="68"/>
      <c r="X170" s="68"/>
      <c r="Y170" s="68"/>
    </row>
    <row r="171" spans="1:25" s="15" customFormat="1" x14ac:dyDescent="0.2">
      <c r="A171" s="12"/>
      <c r="R171" s="68"/>
      <c r="S171" s="68"/>
      <c r="T171" s="68"/>
      <c r="U171" s="68"/>
      <c r="V171" s="68"/>
      <c r="W171" s="68"/>
      <c r="X171" s="68"/>
      <c r="Y171" s="68"/>
    </row>
    <row r="172" spans="1:25" s="15" customFormat="1" x14ac:dyDescent="0.2">
      <c r="A172" s="12"/>
      <c r="R172" s="68"/>
      <c r="S172" s="68"/>
      <c r="T172" s="68"/>
      <c r="U172" s="68"/>
      <c r="V172" s="68"/>
      <c r="W172" s="68"/>
      <c r="X172" s="68"/>
      <c r="Y172" s="68"/>
    </row>
    <row r="173" spans="1:25" s="15" customFormat="1" x14ac:dyDescent="0.2">
      <c r="A173" s="12"/>
      <c r="R173" s="68"/>
      <c r="S173" s="68"/>
      <c r="T173" s="68"/>
      <c r="U173" s="68"/>
      <c r="V173" s="68"/>
      <c r="W173" s="68"/>
      <c r="X173" s="68"/>
      <c r="Y173" s="68"/>
    </row>
    <row r="174" spans="1:25" s="15" customFormat="1" x14ac:dyDescent="0.2">
      <c r="A174" s="12"/>
      <c r="R174" s="68"/>
      <c r="S174" s="68"/>
      <c r="T174" s="68"/>
      <c r="U174" s="68"/>
      <c r="V174" s="68"/>
      <c r="W174" s="68"/>
      <c r="X174" s="68"/>
      <c r="Y174" s="68"/>
    </row>
    <row r="175" spans="1:25" s="15" customFormat="1" x14ac:dyDescent="0.2">
      <c r="A175" s="12"/>
      <c r="R175" s="68"/>
      <c r="S175" s="68"/>
      <c r="T175" s="68"/>
      <c r="U175" s="68"/>
      <c r="V175" s="68"/>
      <c r="W175" s="68"/>
      <c r="X175" s="68"/>
      <c r="Y175" s="68"/>
    </row>
    <row r="176" spans="1:25" s="15" customFormat="1" x14ac:dyDescent="0.2">
      <c r="A176" s="12"/>
      <c r="R176" s="68"/>
      <c r="S176" s="68"/>
      <c r="T176" s="68"/>
      <c r="U176" s="68"/>
      <c r="V176" s="68"/>
      <c r="W176" s="68"/>
      <c r="X176" s="68"/>
      <c r="Y176" s="68"/>
    </row>
    <row r="177" spans="1:25" s="15" customFormat="1" x14ac:dyDescent="0.2">
      <c r="A177" s="12"/>
      <c r="R177" s="68"/>
      <c r="S177" s="68"/>
      <c r="T177" s="68"/>
      <c r="U177" s="68"/>
      <c r="V177" s="68"/>
      <c r="W177" s="68"/>
      <c r="X177" s="68"/>
      <c r="Y177" s="68"/>
    </row>
    <row r="178" spans="1:25" s="15" customFormat="1" x14ac:dyDescent="0.2">
      <c r="A178" s="12"/>
      <c r="R178" s="68"/>
      <c r="S178" s="68"/>
      <c r="T178" s="68"/>
      <c r="U178" s="68"/>
      <c r="V178" s="68"/>
      <c r="W178" s="68"/>
      <c r="X178" s="68"/>
      <c r="Y178" s="68"/>
    </row>
    <row r="179" spans="1:25" s="15" customFormat="1" x14ac:dyDescent="0.2">
      <c r="R179" s="68"/>
      <c r="S179" s="68"/>
      <c r="T179" s="68"/>
      <c r="U179" s="68"/>
      <c r="V179" s="68"/>
      <c r="W179" s="68"/>
      <c r="X179" s="68"/>
      <c r="Y179" s="68"/>
    </row>
    <row r="180" spans="1:25" s="15" customFormat="1" x14ac:dyDescent="0.2">
      <c r="R180" s="68"/>
      <c r="S180" s="68"/>
      <c r="T180" s="68"/>
      <c r="U180" s="68"/>
      <c r="V180" s="68"/>
      <c r="W180" s="68"/>
      <c r="X180" s="68"/>
      <c r="Y180" s="68"/>
    </row>
    <row r="181" spans="1:25" s="15" customFormat="1" x14ac:dyDescent="0.2">
      <c r="A181" s="12"/>
      <c r="R181" s="68"/>
      <c r="S181" s="68"/>
      <c r="T181" s="68"/>
      <c r="U181" s="68"/>
      <c r="V181" s="68"/>
      <c r="W181" s="68"/>
      <c r="X181" s="68"/>
      <c r="Y181" s="68"/>
    </row>
    <row r="182" spans="1:25" s="15" customFormat="1" x14ac:dyDescent="0.2">
      <c r="A182" s="12"/>
      <c r="R182" s="68"/>
      <c r="S182" s="68"/>
      <c r="T182" s="68"/>
      <c r="U182" s="68"/>
      <c r="V182" s="68"/>
      <c r="W182" s="68"/>
      <c r="X182" s="68"/>
      <c r="Y182" s="68"/>
    </row>
    <row r="183" spans="1:25" s="15" customFormat="1" x14ac:dyDescent="0.2">
      <c r="A183" s="12"/>
      <c r="R183" s="68"/>
      <c r="S183" s="68"/>
      <c r="T183" s="68"/>
      <c r="U183" s="68"/>
      <c r="V183" s="68"/>
      <c r="W183" s="68"/>
      <c r="X183" s="68"/>
      <c r="Y183" s="68"/>
    </row>
    <row r="184" spans="1:25" s="15" customFormat="1" x14ac:dyDescent="0.2">
      <c r="A184" s="12"/>
      <c r="R184" s="68"/>
      <c r="S184" s="68"/>
      <c r="T184" s="68"/>
      <c r="U184" s="68"/>
      <c r="V184" s="68"/>
      <c r="W184" s="68"/>
      <c r="X184" s="68"/>
      <c r="Y184" s="68"/>
    </row>
    <row r="185" spans="1:25" s="15" customFormat="1" x14ac:dyDescent="0.2">
      <c r="A185" s="12"/>
      <c r="R185" s="68"/>
      <c r="S185" s="68"/>
      <c r="T185" s="68"/>
      <c r="U185" s="68"/>
      <c r="V185" s="68"/>
      <c r="W185" s="68"/>
      <c r="X185" s="68"/>
      <c r="Y185" s="68"/>
    </row>
    <row r="186" spans="1:25" s="15" customFormat="1" x14ac:dyDescent="0.2">
      <c r="A186" s="12"/>
      <c r="R186" s="68"/>
      <c r="S186" s="68"/>
      <c r="T186" s="68"/>
      <c r="U186" s="68"/>
      <c r="V186" s="68"/>
      <c r="W186" s="68"/>
      <c r="X186" s="68"/>
      <c r="Y186" s="68"/>
    </row>
    <row r="187" spans="1:25" s="15" customFormat="1" x14ac:dyDescent="0.2">
      <c r="A187" s="12"/>
      <c r="R187" s="68"/>
      <c r="S187" s="68"/>
      <c r="T187" s="68"/>
      <c r="U187" s="68"/>
      <c r="V187" s="68"/>
      <c r="W187" s="68"/>
      <c r="X187" s="68"/>
      <c r="Y187" s="68"/>
    </row>
    <row r="188" spans="1:25" s="15" customFormat="1" x14ac:dyDescent="0.2">
      <c r="A188" s="12"/>
      <c r="R188" s="68"/>
      <c r="S188" s="68"/>
      <c r="T188" s="68"/>
      <c r="U188" s="68"/>
      <c r="V188" s="68"/>
      <c r="W188" s="68"/>
      <c r="X188" s="68"/>
      <c r="Y188" s="68"/>
    </row>
    <row r="189" spans="1:25" s="15" customFormat="1" x14ac:dyDescent="0.2">
      <c r="A189" s="12"/>
      <c r="R189" s="68"/>
      <c r="S189" s="68"/>
      <c r="T189" s="68"/>
      <c r="U189" s="68"/>
      <c r="V189" s="68"/>
      <c r="W189" s="68"/>
      <c r="X189" s="68"/>
      <c r="Y189" s="68"/>
    </row>
    <row r="190" spans="1:25" s="15" customFormat="1" x14ac:dyDescent="0.2">
      <c r="A190" s="12"/>
      <c r="R190" s="68"/>
      <c r="S190" s="68"/>
      <c r="T190" s="68"/>
      <c r="U190" s="68"/>
      <c r="V190" s="68"/>
      <c r="W190" s="68"/>
      <c r="X190" s="68"/>
      <c r="Y190" s="68"/>
    </row>
    <row r="191" spans="1:25" s="15" customFormat="1" x14ac:dyDescent="0.2">
      <c r="A191" s="12"/>
      <c r="R191" s="68"/>
      <c r="S191" s="68"/>
      <c r="T191" s="68"/>
      <c r="U191" s="68"/>
      <c r="V191" s="68"/>
      <c r="W191" s="68"/>
      <c r="X191" s="68"/>
      <c r="Y191" s="68"/>
    </row>
    <row r="192" spans="1:25" s="15" customFormat="1" x14ac:dyDescent="0.2">
      <c r="A192" s="12"/>
      <c r="R192" s="68"/>
      <c r="S192" s="68"/>
      <c r="T192" s="68"/>
      <c r="U192" s="68"/>
      <c r="V192" s="68"/>
      <c r="W192" s="68"/>
      <c r="X192" s="68"/>
      <c r="Y192" s="68"/>
    </row>
    <row r="193" spans="1:25" s="15" customFormat="1" x14ac:dyDescent="0.2">
      <c r="A193" s="12"/>
      <c r="R193" s="68"/>
      <c r="S193" s="68"/>
      <c r="T193" s="68"/>
      <c r="U193" s="68"/>
      <c r="V193" s="68"/>
      <c r="W193" s="68"/>
      <c r="X193" s="68"/>
      <c r="Y193" s="68"/>
    </row>
    <row r="194" spans="1:25" s="15" customFormat="1" x14ac:dyDescent="0.2">
      <c r="A194" s="12"/>
      <c r="R194" s="68"/>
      <c r="S194" s="68"/>
      <c r="T194" s="68"/>
      <c r="U194" s="68"/>
      <c r="V194" s="68"/>
      <c r="W194" s="68"/>
      <c r="X194" s="68"/>
      <c r="Y194" s="68"/>
    </row>
    <row r="195" spans="1:25" s="15" customFormat="1" x14ac:dyDescent="0.2">
      <c r="A195" s="12"/>
      <c r="R195" s="68"/>
      <c r="S195" s="68"/>
      <c r="T195" s="68"/>
      <c r="U195" s="68"/>
      <c r="V195" s="68"/>
      <c r="W195" s="68"/>
      <c r="X195" s="68"/>
      <c r="Y195" s="68"/>
    </row>
    <row r="196" spans="1:25" s="15" customFormat="1" x14ac:dyDescent="0.2">
      <c r="A196" s="12"/>
      <c r="R196" s="68"/>
      <c r="S196" s="68"/>
      <c r="T196" s="68"/>
      <c r="U196" s="68"/>
      <c r="V196" s="68"/>
      <c r="W196" s="68"/>
      <c r="X196" s="68"/>
      <c r="Y196" s="68"/>
    </row>
    <row r="197" spans="1:25" s="15" customFormat="1" x14ac:dyDescent="0.2">
      <c r="A197" s="12"/>
      <c r="R197" s="68"/>
      <c r="S197" s="68"/>
      <c r="T197" s="68"/>
      <c r="U197" s="68"/>
      <c r="V197" s="68"/>
      <c r="W197" s="68"/>
      <c r="X197" s="68"/>
      <c r="Y197" s="68"/>
    </row>
    <row r="198" spans="1:25" s="15" customFormat="1" x14ac:dyDescent="0.2">
      <c r="R198" s="68"/>
      <c r="S198" s="68"/>
      <c r="T198" s="68"/>
      <c r="U198" s="68"/>
      <c r="V198" s="68"/>
      <c r="W198" s="68"/>
      <c r="X198" s="68"/>
      <c r="Y198" s="68"/>
    </row>
    <row r="199" spans="1:25" s="15" customFormat="1" x14ac:dyDescent="0.2">
      <c r="R199" s="68"/>
      <c r="S199" s="68"/>
      <c r="T199" s="68"/>
      <c r="U199" s="68"/>
      <c r="V199" s="68"/>
      <c r="W199" s="68"/>
      <c r="X199" s="68"/>
      <c r="Y199" s="68"/>
    </row>
    <row r="200" spans="1:25" s="15" customFormat="1" x14ac:dyDescent="0.2">
      <c r="A200" s="12"/>
      <c r="R200" s="68"/>
      <c r="S200" s="68"/>
      <c r="T200" s="68"/>
      <c r="U200" s="68"/>
      <c r="V200" s="68"/>
      <c r="W200" s="68"/>
      <c r="X200" s="68"/>
      <c r="Y200" s="68"/>
    </row>
    <row r="201" spans="1:25" s="15" customFormat="1" x14ac:dyDescent="0.2">
      <c r="A201" s="12"/>
      <c r="R201" s="68"/>
      <c r="S201" s="68"/>
      <c r="T201" s="68"/>
      <c r="U201" s="68"/>
      <c r="V201" s="68"/>
      <c r="W201" s="68"/>
      <c r="X201" s="68"/>
      <c r="Y201" s="68"/>
    </row>
    <row r="202" spans="1:25" s="15" customFormat="1" x14ac:dyDescent="0.2">
      <c r="A202" s="12"/>
      <c r="R202" s="68"/>
      <c r="S202" s="68"/>
      <c r="T202" s="68"/>
      <c r="U202" s="68"/>
      <c r="V202" s="68"/>
      <c r="W202" s="68"/>
      <c r="X202" s="68"/>
      <c r="Y202" s="68"/>
    </row>
    <row r="203" spans="1:25" s="15" customFormat="1" x14ac:dyDescent="0.2">
      <c r="A203" s="12"/>
      <c r="R203" s="68"/>
      <c r="S203" s="68"/>
      <c r="T203" s="68"/>
      <c r="U203" s="68"/>
      <c r="V203" s="68"/>
      <c r="W203" s="68"/>
      <c r="X203" s="68"/>
      <c r="Y203" s="68"/>
    </row>
    <row r="204" spans="1:25" s="15" customFormat="1" x14ac:dyDescent="0.2">
      <c r="A204" s="12"/>
      <c r="R204" s="68"/>
      <c r="S204" s="68"/>
      <c r="T204" s="68"/>
      <c r="U204" s="68"/>
      <c r="V204" s="68"/>
      <c r="W204" s="68"/>
      <c r="X204" s="68"/>
      <c r="Y204" s="68"/>
    </row>
    <row r="205" spans="1:25" s="15" customFormat="1" x14ac:dyDescent="0.2">
      <c r="A205" s="12"/>
      <c r="R205" s="68"/>
      <c r="S205" s="68"/>
      <c r="T205" s="68"/>
      <c r="U205" s="68"/>
      <c r="V205" s="68"/>
      <c r="W205" s="68"/>
      <c r="X205" s="68"/>
      <c r="Y205" s="68"/>
    </row>
    <row r="206" spans="1:25" s="15" customFormat="1" x14ac:dyDescent="0.2">
      <c r="A206" s="12"/>
      <c r="R206" s="68"/>
      <c r="S206" s="68"/>
      <c r="T206" s="68"/>
      <c r="U206" s="68"/>
      <c r="V206" s="68"/>
      <c r="W206" s="68"/>
      <c r="X206" s="68"/>
      <c r="Y206" s="68"/>
    </row>
    <row r="207" spans="1:25" s="15" customFormat="1" x14ac:dyDescent="0.2">
      <c r="A207" s="12"/>
      <c r="R207" s="68"/>
      <c r="S207" s="68"/>
      <c r="T207" s="68"/>
      <c r="U207" s="68"/>
      <c r="V207" s="68"/>
      <c r="W207" s="68"/>
      <c r="X207" s="68"/>
      <c r="Y207" s="68"/>
    </row>
    <row r="208" spans="1:25" s="15" customFormat="1" x14ac:dyDescent="0.2">
      <c r="A208" s="12"/>
      <c r="R208" s="68"/>
      <c r="S208" s="68"/>
      <c r="T208" s="68"/>
      <c r="U208" s="68"/>
      <c r="V208" s="68"/>
      <c r="W208" s="68"/>
      <c r="X208" s="68"/>
      <c r="Y208" s="68"/>
    </row>
    <row r="209" spans="1:25" s="15" customFormat="1" x14ac:dyDescent="0.2">
      <c r="A209" s="12"/>
      <c r="R209" s="68"/>
      <c r="S209" s="68"/>
      <c r="T209" s="68"/>
      <c r="U209" s="68"/>
      <c r="V209" s="68"/>
      <c r="W209" s="68"/>
      <c r="X209" s="68"/>
      <c r="Y209" s="68"/>
    </row>
    <row r="210" spans="1:25" s="15" customFormat="1" x14ac:dyDescent="0.2">
      <c r="A210" s="12"/>
      <c r="R210" s="68"/>
      <c r="S210" s="68"/>
      <c r="T210" s="68"/>
      <c r="U210" s="68"/>
      <c r="V210" s="68"/>
      <c r="W210" s="68"/>
      <c r="X210" s="68"/>
      <c r="Y210" s="68"/>
    </row>
    <row r="211" spans="1:25" s="15" customFormat="1" x14ac:dyDescent="0.2">
      <c r="A211" s="12"/>
      <c r="R211" s="68"/>
      <c r="S211" s="68"/>
      <c r="T211" s="68"/>
      <c r="U211" s="68"/>
      <c r="V211" s="68"/>
      <c r="W211" s="68"/>
      <c r="X211" s="68"/>
      <c r="Y211" s="68"/>
    </row>
    <row r="212" spans="1:25" s="15" customFormat="1" x14ac:dyDescent="0.2">
      <c r="A212" s="12"/>
      <c r="R212" s="68"/>
      <c r="S212" s="68"/>
      <c r="T212" s="68"/>
      <c r="U212" s="68"/>
      <c r="V212" s="68"/>
      <c r="W212" s="68"/>
      <c r="X212" s="68"/>
      <c r="Y212" s="68"/>
    </row>
    <row r="213" spans="1:25" x14ac:dyDescent="0.2">
      <c r="A213" s="2"/>
    </row>
    <row r="214" spans="1:25" x14ac:dyDescent="0.2">
      <c r="A214" s="2"/>
    </row>
    <row r="215" spans="1:25" x14ac:dyDescent="0.2">
      <c r="A215" s="2"/>
    </row>
    <row r="216" spans="1:25" x14ac:dyDescent="0.2">
      <c r="A216" s="2"/>
    </row>
  </sheetData>
  <mergeCells count="18">
    <mergeCell ref="P5:P6"/>
    <mergeCell ref="Q5:Q6"/>
    <mergeCell ref="B3:P3"/>
    <mergeCell ref="K5:K6"/>
    <mergeCell ref="L5:L6"/>
    <mergeCell ref="C5:C6"/>
    <mergeCell ref="M5:M6"/>
    <mergeCell ref="N5:N6"/>
    <mergeCell ref="O5:O6"/>
    <mergeCell ref="G5:G6"/>
    <mergeCell ref="H5:H6"/>
    <mergeCell ref="I5:I6"/>
    <mergeCell ref="J5:J6"/>
    <mergeCell ref="A5:A6"/>
    <mergeCell ref="B5:B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05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50.7109375" customWidth="1"/>
    <col min="2" max="2" width="7.7109375" customWidth="1"/>
    <col min="3" max="3" width="8.5703125" customWidth="1"/>
    <col min="4" max="8" width="7.7109375" customWidth="1"/>
    <col min="9" max="9" width="10.28515625" customWidth="1"/>
    <col min="10" max="11" width="7.7109375" customWidth="1"/>
    <col min="12" max="12" width="9.7109375" customWidth="1"/>
    <col min="13" max="14" width="7.7109375" style="15" customWidth="1"/>
    <col min="15" max="15" width="10.7109375" style="15" customWidth="1"/>
    <col min="16" max="17" width="7.7109375" style="15" customWidth="1"/>
    <col min="23" max="23" width="13.28515625" customWidth="1"/>
    <col min="24" max="24" width="17.28515625" customWidth="1"/>
  </cols>
  <sheetData>
    <row r="1" spans="1:24" ht="15" customHeight="1" x14ac:dyDescent="0.2">
      <c r="A1" s="158" t="s">
        <v>307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78"/>
      <c r="T1" s="78"/>
      <c r="U1" s="78"/>
      <c r="V1" s="78"/>
      <c r="W1" s="78"/>
      <c r="X1" s="78"/>
    </row>
    <row r="2" spans="1:24" ht="15" customHeight="1" x14ac:dyDescent="0.2">
      <c r="A2" s="1"/>
      <c r="B2" s="106"/>
      <c r="C2" s="682"/>
      <c r="D2" s="106"/>
      <c r="E2" s="106"/>
      <c r="F2" s="106"/>
      <c r="G2" s="106"/>
      <c r="H2" s="106"/>
      <c r="I2" s="106"/>
      <c r="J2" s="106"/>
      <c r="K2" s="106"/>
      <c r="L2" s="106"/>
      <c r="M2" s="13"/>
      <c r="N2" s="13"/>
      <c r="O2" s="13"/>
      <c r="P2" s="13"/>
      <c r="Q2" s="13"/>
      <c r="R2" s="92"/>
      <c r="S2" s="78"/>
      <c r="T2" s="78"/>
      <c r="U2" s="78"/>
      <c r="V2" s="78"/>
      <c r="W2" s="78"/>
      <c r="X2" s="78"/>
    </row>
    <row r="3" spans="1:24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78"/>
      <c r="T3" s="78"/>
      <c r="U3" s="78"/>
      <c r="V3" s="78"/>
      <c r="W3" s="78"/>
      <c r="X3" s="78"/>
    </row>
    <row r="4" spans="1:24" ht="3.75" customHeight="1" x14ac:dyDescent="0.2">
      <c r="A4" s="1"/>
      <c r="B4" s="106"/>
      <c r="C4" s="682"/>
      <c r="D4" s="106"/>
      <c r="E4" s="106"/>
      <c r="F4" s="106"/>
      <c r="G4" s="106"/>
      <c r="H4" s="106"/>
      <c r="I4" s="106"/>
      <c r="J4" s="106"/>
      <c r="K4" s="106"/>
      <c r="L4" s="106"/>
      <c r="M4" s="13"/>
      <c r="N4" s="13"/>
      <c r="O4" s="13"/>
      <c r="P4" s="13"/>
      <c r="Q4" s="13"/>
      <c r="R4" s="92"/>
      <c r="S4" s="78"/>
      <c r="T4" s="78"/>
      <c r="U4" s="78"/>
      <c r="V4" s="78"/>
      <c r="W4" s="78"/>
      <c r="X4" s="78"/>
    </row>
    <row r="5" spans="1:24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77"/>
      <c r="T5" s="77"/>
      <c r="U5" s="85"/>
      <c r="V5" s="85"/>
      <c r="W5" s="85"/>
      <c r="X5" s="84"/>
    </row>
    <row r="6" spans="1:24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77"/>
      <c r="T6" s="77"/>
      <c r="U6" s="85"/>
      <c r="V6" s="85"/>
      <c r="W6" s="85"/>
      <c r="X6" s="84"/>
    </row>
    <row r="7" spans="1:24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77"/>
      <c r="T7" s="77"/>
      <c r="U7" s="85"/>
      <c r="V7" s="85"/>
      <c r="W7" s="85"/>
      <c r="X7" s="84"/>
    </row>
    <row r="8" spans="1:24" ht="19.5" customHeight="1" x14ac:dyDescent="0.3">
      <c r="A8" s="169" t="s">
        <v>106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0"/>
      <c r="S8" s="77"/>
      <c r="T8" s="77"/>
      <c r="U8" s="85"/>
      <c r="V8" s="85"/>
      <c r="W8" s="85"/>
      <c r="X8" s="84"/>
    </row>
    <row r="9" spans="1:24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77"/>
      <c r="T9" s="77"/>
      <c r="U9" s="85"/>
      <c r="V9" s="85"/>
      <c r="W9" s="85"/>
      <c r="X9" s="84"/>
    </row>
    <row r="10" spans="1:24" ht="12.75" customHeight="1" x14ac:dyDescent="0.2">
      <c r="A10" s="171" t="s">
        <v>184</v>
      </c>
      <c r="B10" s="725" t="s">
        <v>3</v>
      </c>
      <c r="C10" s="725" t="s">
        <v>3</v>
      </c>
      <c r="D10" s="725" t="s">
        <v>3</v>
      </c>
      <c r="E10" s="725" t="s">
        <v>3</v>
      </c>
      <c r="F10" s="725" t="s">
        <v>3</v>
      </c>
      <c r="G10" s="725">
        <v>212.55376434326172</v>
      </c>
      <c r="H10" s="725" t="s">
        <v>3</v>
      </c>
      <c r="I10" s="725" t="s">
        <v>3</v>
      </c>
      <c r="J10" s="725" t="s">
        <v>3</v>
      </c>
      <c r="K10" s="725" t="s">
        <v>3</v>
      </c>
      <c r="L10" s="725">
        <v>75.883853912353516</v>
      </c>
      <c r="M10" s="725" t="s">
        <v>3</v>
      </c>
      <c r="N10" s="725" t="s">
        <v>3</v>
      </c>
      <c r="O10" s="725" t="s">
        <v>3</v>
      </c>
      <c r="P10" s="725" t="s">
        <v>3</v>
      </c>
      <c r="Q10" s="726">
        <f>SUM(B10:P10)</f>
        <v>288.43761825561523</v>
      </c>
      <c r="R10" s="94"/>
      <c r="S10" s="77"/>
      <c r="T10" s="77"/>
      <c r="U10" s="85"/>
      <c r="V10" s="85"/>
      <c r="W10" s="85"/>
      <c r="X10" s="84"/>
    </row>
    <row r="11" spans="1:24" ht="12.75" customHeight="1" x14ac:dyDescent="0.2">
      <c r="A11" s="172" t="s">
        <v>89</v>
      </c>
      <c r="B11" s="727" t="s">
        <v>3</v>
      </c>
      <c r="C11" s="727" t="s">
        <v>3</v>
      </c>
      <c r="D11" s="727" t="s">
        <v>3</v>
      </c>
      <c r="E11" s="727" t="s">
        <v>3</v>
      </c>
      <c r="F11" s="727" t="s">
        <v>3</v>
      </c>
      <c r="G11" s="727">
        <v>85.932861328125</v>
      </c>
      <c r="H11" s="727" t="s">
        <v>3</v>
      </c>
      <c r="I11" s="727" t="s">
        <v>3</v>
      </c>
      <c r="J11" s="727" t="s">
        <v>3</v>
      </c>
      <c r="K11" s="727" t="s">
        <v>3</v>
      </c>
      <c r="L11" s="727" t="s">
        <v>3</v>
      </c>
      <c r="M11" s="727" t="s">
        <v>3</v>
      </c>
      <c r="N11" s="727" t="s">
        <v>3</v>
      </c>
      <c r="O11" s="727" t="s">
        <v>3</v>
      </c>
      <c r="P11" s="727" t="s">
        <v>3</v>
      </c>
      <c r="Q11" s="726">
        <f t="shared" ref="Q11:Q44" si="0">SUM(B11:P11)</f>
        <v>85.932861328125</v>
      </c>
      <c r="R11" s="94"/>
      <c r="S11" s="77"/>
      <c r="T11" s="77"/>
      <c r="U11" s="85"/>
      <c r="V11" s="85"/>
      <c r="W11" s="85"/>
      <c r="X11" s="84"/>
    </row>
    <row r="12" spans="1:24" ht="12.75" customHeight="1" x14ac:dyDescent="0.2">
      <c r="A12" s="172" t="s">
        <v>229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7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27" t="s">
        <v>3</v>
      </c>
      <c r="O12" s="727">
        <v>56.656513214111328</v>
      </c>
      <c r="P12" s="727" t="s">
        <v>3</v>
      </c>
      <c r="Q12" s="726">
        <f t="shared" si="0"/>
        <v>56.656513214111328</v>
      </c>
      <c r="R12" s="94"/>
      <c r="S12" s="77"/>
      <c r="T12" s="77"/>
      <c r="U12" s="85"/>
      <c r="V12" s="85"/>
      <c r="W12" s="84"/>
      <c r="X12" s="84"/>
    </row>
    <row r="13" spans="1:24" ht="12.75" customHeight="1" x14ac:dyDescent="0.2">
      <c r="A13" s="172" t="s">
        <v>202</v>
      </c>
      <c r="B13" s="727" t="s">
        <v>3</v>
      </c>
      <c r="C13" s="727" t="s">
        <v>3</v>
      </c>
      <c r="D13" s="727">
        <v>84.257518768310547</v>
      </c>
      <c r="E13" s="727" t="s">
        <v>3</v>
      </c>
      <c r="F13" s="727" t="s">
        <v>3</v>
      </c>
      <c r="G13" s="727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27" t="s">
        <v>3</v>
      </c>
      <c r="O13" s="727" t="s">
        <v>3</v>
      </c>
      <c r="P13" s="727" t="s">
        <v>3</v>
      </c>
      <c r="Q13" s="726">
        <f t="shared" si="0"/>
        <v>84.257518768310547</v>
      </c>
      <c r="R13" s="94"/>
      <c r="S13" s="77"/>
      <c r="T13" s="77"/>
      <c r="U13" s="85"/>
      <c r="V13" s="85"/>
      <c r="W13" s="84"/>
      <c r="X13" s="84"/>
    </row>
    <row r="14" spans="1:24" ht="12.75" customHeight="1" x14ac:dyDescent="0.2">
      <c r="A14" s="172" t="s">
        <v>321</v>
      </c>
      <c r="B14" s="727" t="s">
        <v>3</v>
      </c>
      <c r="C14" s="727" t="s">
        <v>3</v>
      </c>
      <c r="D14" s="727" t="s">
        <v>3</v>
      </c>
      <c r="E14" s="727" t="s">
        <v>3</v>
      </c>
      <c r="F14" s="727" t="s">
        <v>3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>
        <v>32.766098022460938</v>
      </c>
      <c r="N14" s="727" t="s">
        <v>3</v>
      </c>
      <c r="O14" s="727" t="s">
        <v>3</v>
      </c>
      <c r="P14" s="727" t="s">
        <v>3</v>
      </c>
      <c r="Q14" s="726">
        <f t="shared" si="0"/>
        <v>32.766098022460938</v>
      </c>
      <c r="R14" s="94"/>
      <c r="S14" s="77"/>
      <c r="T14" s="77"/>
      <c r="U14" s="84"/>
      <c r="V14" s="84"/>
      <c r="W14" s="84"/>
      <c r="X14" s="84"/>
    </row>
    <row r="15" spans="1:24" ht="12.75" customHeight="1" x14ac:dyDescent="0.2">
      <c r="A15" s="172" t="s">
        <v>26</v>
      </c>
      <c r="B15" s="727" t="s">
        <v>3</v>
      </c>
      <c r="C15" s="727">
        <v>354.28980827331543</v>
      </c>
      <c r="D15" s="727" t="s">
        <v>3</v>
      </c>
      <c r="E15" s="727" t="s">
        <v>3</v>
      </c>
      <c r="F15" s="727">
        <v>100.92526817321777</v>
      </c>
      <c r="G15" s="727">
        <v>121.34476470947266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 t="s">
        <v>3</v>
      </c>
      <c r="N15" s="727" t="s">
        <v>3</v>
      </c>
      <c r="O15" s="727" t="s">
        <v>3</v>
      </c>
      <c r="P15" s="727">
        <v>41.284065246582031</v>
      </c>
      <c r="Q15" s="726">
        <f t="shared" si="0"/>
        <v>617.84390640258789</v>
      </c>
      <c r="R15" s="90"/>
      <c r="S15" s="77"/>
      <c r="T15" s="77"/>
      <c r="U15" s="77"/>
      <c r="V15" s="77"/>
      <c r="W15" s="77"/>
      <c r="X15" s="80"/>
    </row>
    <row r="16" spans="1:24" ht="12.75" customHeight="1" x14ac:dyDescent="0.2">
      <c r="A16" s="172" t="s">
        <v>230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7">
        <v>57.126976013183594</v>
      </c>
      <c r="H16" s="727" t="s">
        <v>3</v>
      </c>
      <c r="I16" s="727" t="s">
        <v>3</v>
      </c>
      <c r="J16" s="727" t="s">
        <v>3</v>
      </c>
      <c r="K16" s="727" t="s">
        <v>3</v>
      </c>
      <c r="L16" s="727" t="s">
        <v>3</v>
      </c>
      <c r="M16" s="727">
        <v>364.33077430725098</v>
      </c>
      <c r="N16" s="727" t="s">
        <v>3</v>
      </c>
      <c r="O16" s="727" t="s">
        <v>3</v>
      </c>
      <c r="P16" s="727">
        <v>87.326338291168213</v>
      </c>
      <c r="Q16" s="726">
        <f t="shared" si="0"/>
        <v>508.78408861160278</v>
      </c>
      <c r="R16" s="94"/>
      <c r="S16" s="77"/>
      <c r="T16" s="77"/>
      <c r="U16" s="77"/>
      <c r="V16" s="77"/>
      <c r="W16" s="77"/>
      <c r="X16" s="80"/>
    </row>
    <row r="17" spans="1:24" ht="12.75" customHeight="1" x14ac:dyDescent="0.2">
      <c r="A17" s="172" t="s">
        <v>322</v>
      </c>
      <c r="B17" s="727" t="s">
        <v>3</v>
      </c>
      <c r="C17" s="727" t="s">
        <v>3</v>
      </c>
      <c r="D17" s="727">
        <v>15.200177192687988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 t="s">
        <v>3</v>
      </c>
      <c r="N17" s="727" t="s">
        <v>3</v>
      </c>
      <c r="O17" s="727">
        <v>45.595169067382813</v>
      </c>
      <c r="P17" s="727" t="s">
        <v>3</v>
      </c>
      <c r="Q17" s="726">
        <f t="shared" si="0"/>
        <v>60.795346260070801</v>
      </c>
      <c r="R17" s="94"/>
      <c r="S17" s="77"/>
      <c r="T17" s="77"/>
      <c r="U17" s="77"/>
      <c r="V17" s="77"/>
      <c r="W17" s="77"/>
      <c r="X17" s="80"/>
    </row>
    <row r="18" spans="1:24" ht="12.75" customHeight="1" x14ac:dyDescent="0.2">
      <c r="A18" s="172" t="s">
        <v>323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>
        <v>21.537946701049805</v>
      </c>
      <c r="H18" s="727" t="s">
        <v>3</v>
      </c>
      <c r="I18" s="727" t="s">
        <v>3</v>
      </c>
      <c r="J18" s="727" t="s">
        <v>3</v>
      </c>
      <c r="K18" s="727" t="s">
        <v>3</v>
      </c>
      <c r="L18" s="727" t="s">
        <v>3</v>
      </c>
      <c r="M18" s="727" t="s">
        <v>3</v>
      </c>
      <c r="N18" s="727" t="s">
        <v>3</v>
      </c>
      <c r="O18" s="727" t="s">
        <v>3</v>
      </c>
      <c r="P18" s="727" t="s">
        <v>3</v>
      </c>
      <c r="Q18" s="726">
        <f t="shared" si="0"/>
        <v>21.537946701049805</v>
      </c>
      <c r="R18" s="94"/>
      <c r="S18" s="77"/>
      <c r="T18" s="77"/>
      <c r="U18" s="77"/>
      <c r="V18" s="77"/>
      <c r="W18" s="77"/>
      <c r="X18" s="80"/>
    </row>
    <row r="19" spans="1:24" ht="12.75" customHeight="1" x14ac:dyDescent="0.2">
      <c r="A19" s="172" t="s">
        <v>231</v>
      </c>
      <c r="B19" s="727" t="s">
        <v>3</v>
      </c>
      <c r="C19" s="727" t="s">
        <v>3</v>
      </c>
      <c r="D19" s="727" t="s">
        <v>3</v>
      </c>
      <c r="E19" s="727" t="s">
        <v>3</v>
      </c>
      <c r="F19" s="727" t="s">
        <v>3</v>
      </c>
      <c r="G19" s="727">
        <v>84.612754821777344</v>
      </c>
      <c r="H19" s="727" t="s">
        <v>3</v>
      </c>
      <c r="I19" s="727" t="s">
        <v>3</v>
      </c>
      <c r="J19" s="727"/>
      <c r="K19" s="727" t="s">
        <v>3</v>
      </c>
      <c r="L19" s="727" t="s">
        <v>3</v>
      </c>
      <c r="M19" s="727">
        <v>42.537353515625</v>
      </c>
      <c r="N19" s="727" t="s">
        <v>3</v>
      </c>
      <c r="O19" s="727" t="s">
        <v>3</v>
      </c>
      <c r="P19" s="727" t="s">
        <v>3</v>
      </c>
      <c r="Q19" s="726">
        <f t="shared" si="0"/>
        <v>127.15010833740234</v>
      </c>
      <c r="R19" s="94"/>
      <c r="S19" s="77"/>
      <c r="T19" s="77"/>
      <c r="U19" s="77"/>
      <c r="V19" s="77"/>
      <c r="W19" s="77"/>
      <c r="X19" s="80"/>
    </row>
    <row r="20" spans="1:24" ht="12.75" customHeight="1" x14ac:dyDescent="0.2">
      <c r="A20" s="172" t="s">
        <v>28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 t="s">
        <v>3</v>
      </c>
      <c r="H20" s="727" t="s">
        <v>3</v>
      </c>
      <c r="I20" s="727" t="s">
        <v>3</v>
      </c>
      <c r="J20" s="727" t="s">
        <v>3</v>
      </c>
      <c r="K20" s="727" t="s">
        <v>3</v>
      </c>
      <c r="L20" s="727" t="s">
        <v>3</v>
      </c>
      <c r="M20" s="727" t="s">
        <v>3</v>
      </c>
      <c r="N20" s="727" t="s">
        <v>3</v>
      </c>
      <c r="O20" s="727">
        <v>364.2100658416748</v>
      </c>
      <c r="P20" s="727" t="s">
        <v>3</v>
      </c>
      <c r="Q20" s="726">
        <f t="shared" si="0"/>
        <v>364.2100658416748</v>
      </c>
      <c r="R20" s="94"/>
      <c r="S20" s="77"/>
      <c r="T20" s="77"/>
      <c r="U20" s="77"/>
      <c r="V20" s="77"/>
      <c r="W20" s="77"/>
      <c r="X20" s="80"/>
    </row>
    <row r="21" spans="1:24" ht="12.75" customHeight="1" x14ac:dyDescent="0.2">
      <c r="A21" s="172" t="s">
        <v>325</v>
      </c>
      <c r="B21" s="727" t="s">
        <v>3</v>
      </c>
      <c r="C21" s="727" t="s">
        <v>3</v>
      </c>
      <c r="D21" s="727" t="s">
        <v>3</v>
      </c>
      <c r="E21" s="727" t="s">
        <v>3</v>
      </c>
      <c r="F21" s="727">
        <v>88.182395935058594</v>
      </c>
      <c r="G21" s="727">
        <v>640.69087219238281</v>
      </c>
      <c r="H21" s="727">
        <v>140.32689476013184</v>
      </c>
      <c r="I21" s="727" t="s">
        <v>3</v>
      </c>
      <c r="J21" s="727" t="s">
        <v>3</v>
      </c>
      <c r="K21" s="727" t="s">
        <v>3</v>
      </c>
      <c r="L21" s="727" t="s">
        <v>3</v>
      </c>
      <c r="M21" s="727" t="s">
        <v>3</v>
      </c>
      <c r="N21" s="727" t="s">
        <v>3</v>
      </c>
      <c r="O21" s="727" t="s">
        <v>3</v>
      </c>
      <c r="P21" s="727" t="s">
        <v>3</v>
      </c>
      <c r="Q21" s="726">
        <f t="shared" si="0"/>
        <v>869.20016288757324</v>
      </c>
      <c r="R21" s="94"/>
      <c r="S21" s="77"/>
      <c r="T21" s="77"/>
      <c r="U21" s="77"/>
      <c r="V21" s="77"/>
      <c r="W21" s="77"/>
      <c r="X21" s="80"/>
    </row>
    <row r="22" spans="1:24" ht="12.75" customHeight="1" x14ac:dyDescent="0.2">
      <c r="A22" s="172" t="s">
        <v>326</v>
      </c>
      <c r="B22" s="727" t="s">
        <v>3</v>
      </c>
      <c r="C22" s="727" t="s">
        <v>3</v>
      </c>
      <c r="D22" s="727" t="s">
        <v>3</v>
      </c>
      <c r="E22" s="727" t="s">
        <v>3</v>
      </c>
      <c r="F22" s="727" t="s">
        <v>3</v>
      </c>
      <c r="G22" s="727">
        <v>2196.2138819694519</v>
      </c>
      <c r="H22" s="727">
        <v>165.195556640625</v>
      </c>
      <c r="I22" s="727" t="s">
        <v>3</v>
      </c>
      <c r="J22" s="727">
        <v>203.81231880187988</v>
      </c>
      <c r="K22" s="727" t="s">
        <v>3</v>
      </c>
      <c r="L22" s="727" t="s">
        <v>3</v>
      </c>
      <c r="M22" s="727">
        <v>275.91135025024414</v>
      </c>
      <c r="N22" s="727">
        <v>70.212364196777344</v>
      </c>
      <c r="O22" s="727" t="s">
        <v>3</v>
      </c>
      <c r="P22" s="727" t="s">
        <v>3</v>
      </c>
      <c r="Q22" s="726">
        <f t="shared" si="0"/>
        <v>2911.3454718589783</v>
      </c>
      <c r="R22" s="94"/>
      <c r="S22" s="77"/>
      <c r="T22" s="77"/>
      <c r="U22" s="77"/>
      <c r="V22" s="77"/>
      <c r="W22" s="77"/>
      <c r="X22" s="80"/>
    </row>
    <row r="23" spans="1:24" ht="12.75" customHeight="1" x14ac:dyDescent="0.2">
      <c r="A23" s="172" t="s">
        <v>29</v>
      </c>
      <c r="B23" s="727" t="s">
        <v>3</v>
      </c>
      <c r="C23" s="727" t="s">
        <v>3</v>
      </c>
      <c r="D23" s="727" t="s">
        <v>3</v>
      </c>
      <c r="E23" s="727" t="s">
        <v>3</v>
      </c>
      <c r="F23" s="727" t="s">
        <v>3</v>
      </c>
      <c r="G23" s="727">
        <v>315.65762138366699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>
        <v>1418.6367692947388</v>
      </c>
      <c r="N23" s="727" t="s">
        <v>3</v>
      </c>
      <c r="O23" s="727" t="s">
        <v>3</v>
      </c>
      <c r="P23" s="727">
        <v>545.11830615997314</v>
      </c>
      <c r="Q23" s="726">
        <f t="shared" si="0"/>
        <v>2279.4126968383789</v>
      </c>
      <c r="R23" s="94"/>
      <c r="S23" s="77"/>
      <c r="T23" s="77"/>
      <c r="U23" s="77"/>
      <c r="V23" s="77"/>
      <c r="W23" s="77"/>
      <c r="X23" s="80"/>
    </row>
    <row r="24" spans="1:24" ht="12.75" customHeight="1" x14ac:dyDescent="0.2">
      <c r="A24" s="172" t="s">
        <v>30</v>
      </c>
      <c r="B24" s="727" t="s">
        <v>3</v>
      </c>
      <c r="C24" s="727" t="s">
        <v>3</v>
      </c>
      <c r="D24" s="727" t="s">
        <v>3</v>
      </c>
      <c r="E24" s="727">
        <v>115.26832580566406</v>
      </c>
      <c r="F24" s="727" t="s">
        <v>3</v>
      </c>
      <c r="G24" s="727">
        <v>1108.9722416400909</v>
      </c>
      <c r="H24" s="727" t="s">
        <v>3</v>
      </c>
      <c r="I24" s="727" t="s">
        <v>3</v>
      </c>
      <c r="J24" s="727">
        <v>60.452352523803711</v>
      </c>
      <c r="K24" s="727">
        <v>21.600179672241211</v>
      </c>
      <c r="L24" s="727" t="s">
        <v>3</v>
      </c>
      <c r="M24" s="727">
        <v>1562.4716958999634</v>
      </c>
      <c r="N24" s="727">
        <v>169.06831359863281</v>
      </c>
      <c r="O24" s="727" t="s">
        <v>3</v>
      </c>
      <c r="P24" s="727">
        <v>371.98657703399658</v>
      </c>
      <c r="Q24" s="726">
        <f t="shared" si="0"/>
        <v>3409.8196861743927</v>
      </c>
      <c r="R24" s="94"/>
      <c r="S24" s="77"/>
      <c r="T24" s="77"/>
      <c r="U24" s="77"/>
      <c r="V24" s="77"/>
      <c r="W24" s="80"/>
      <c r="X24" s="80"/>
    </row>
    <row r="25" spans="1:24" ht="12.75" customHeight="1" x14ac:dyDescent="0.2">
      <c r="A25" s="172" t="s">
        <v>232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 t="s">
        <v>3</v>
      </c>
      <c r="H25" s="727" t="s">
        <v>3</v>
      </c>
      <c r="I25" s="727" t="s">
        <v>3</v>
      </c>
      <c r="J25" s="727" t="s">
        <v>3</v>
      </c>
      <c r="K25" s="727" t="s">
        <v>3</v>
      </c>
      <c r="L25" s="727" t="s">
        <v>3</v>
      </c>
      <c r="M25" s="727">
        <v>716.24167346954346</v>
      </c>
      <c r="N25" s="727" t="s">
        <v>3</v>
      </c>
      <c r="O25" s="727" t="s">
        <v>3</v>
      </c>
      <c r="P25" s="727">
        <v>850.55774116516113</v>
      </c>
      <c r="Q25" s="726">
        <f t="shared" si="0"/>
        <v>1566.7994146347046</v>
      </c>
      <c r="R25" s="94"/>
      <c r="S25" s="77"/>
      <c r="T25" s="77"/>
      <c r="U25" s="77"/>
      <c r="V25" s="77"/>
      <c r="W25" s="77"/>
      <c r="X25" s="80"/>
    </row>
    <row r="26" spans="1:24" ht="12.75" customHeight="1" x14ac:dyDescent="0.2">
      <c r="A26" s="172" t="s">
        <v>327</v>
      </c>
      <c r="B26" s="727" t="s">
        <v>3</v>
      </c>
      <c r="C26" s="727" t="s">
        <v>3</v>
      </c>
      <c r="D26" s="727" t="s">
        <v>3</v>
      </c>
      <c r="E26" s="727" t="s">
        <v>3</v>
      </c>
      <c r="F26" s="727" t="s">
        <v>3</v>
      </c>
      <c r="G26" s="727" t="s">
        <v>3</v>
      </c>
      <c r="H26" s="727" t="s">
        <v>3</v>
      </c>
      <c r="I26" s="727" t="s">
        <v>3</v>
      </c>
      <c r="J26" s="727" t="s">
        <v>3</v>
      </c>
      <c r="K26" s="727" t="s">
        <v>3</v>
      </c>
      <c r="L26" s="727" t="s">
        <v>3</v>
      </c>
      <c r="M26" s="727" t="s">
        <v>3</v>
      </c>
      <c r="N26" s="727">
        <v>70.398073196411133</v>
      </c>
      <c r="O26" s="727" t="s">
        <v>3</v>
      </c>
      <c r="P26" s="727" t="s">
        <v>3</v>
      </c>
      <c r="Q26" s="726">
        <f t="shared" si="0"/>
        <v>70.398073196411133</v>
      </c>
      <c r="R26" s="94"/>
      <c r="S26" s="77"/>
      <c r="T26" s="77"/>
      <c r="U26" s="77"/>
      <c r="V26" s="77"/>
      <c r="W26" s="77"/>
      <c r="X26" s="80"/>
    </row>
    <row r="27" spans="1:24" ht="12.75" customHeight="1" x14ac:dyDescent="0.2">
      <c r="A27" s="172" t="s">
        <v>186</v>
      </c>
      <c r="B27" s="727" t="s">
        <v>3</v>
      </c>
      <c r="C27" s="727" t="s">
        <v>3</v>
      </c>
      <c r="D27" s="727" t="s">
        <v>3</v>
      </c>
      <c r="E27" s="727" t="s">
        <v>3</v>
      </c>
      <c r="F27" s="727" t="s">
        <v>3</v>
      </c>
      <c r="G27" s="727" t="s">
        <v>3</v>
      </c>
      <c r="H27" s="727" t="s">
        <v>3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>
        <v>39.583446502685547</v>
      </c>
      <c r="N27" s="727" t="s">
        <v>3</v>
      </c>
      <c r="O27" s="727" t="s">
        <v>3</v>
      </c>
      <c r="P27" s="727">
        <v>2923.2695531845093</v>
      </c>
      <c r="Q27" s="726">
        <f t="shared" si="0"/>
        <v>2962.8529996871948</v>
      </c>
      <c r="R27" s="94"/>
      <c r="S27" s="77"/>
      <c r="T27" s="77"/>
      <c r="U27" s="77"/>
      <c r="V27" s="77"/>
      <c r="W27" s="77"/>
      <c r="X27" s="80"/>
    </row>
    <row r="28" spans="1:24" ht="12.75" customHeight="1" x14ac:dyDescent="0.2">
      <c r="A28" s="172" t="s">
        <v>233</v>
      </c>
      <c r="B28" s="727" t="s">
        <v>3</v>
      </c>
      <c r="C28" s="727" t="s">
        <v>3</v>
      </c>
      <c r="D28" s="727" t="s">
        <v>3</v>
      </c>
      <c r="E28" s="727" t="s">
        <v>3</v>
      </c>
      <c r="F28" s="727" t="s">
        <v>3</v>
      </c>
      <c r="G28" s="727">
        <v>90.867729187011719</v>
      </c>
      <c r="H28" s="727" t="s">
        <v>3</v>
      </c>
      <c r="I28" s="727" t="s">
        <v>3</v>
      </c>
      <c r="J28" s="727" t="s">
        <v>3</v>
      </c>
      <c r="K28" s="727" t="s">
        <v>3</v>
      </c>
      <c r="L28" s="727" t="s">
        <v>3</v>
      </c>
      <c r="M28" s="727" t="s">
        <v>3</v>
      </c>
      <c r="N28" s="727" t="s">
        <v>3</v>
      </c>
      <c r="O28" s="727" t="s">
        <v>3</v>
      </c>
      <c r="P28" s="727" t="s">
        <v>3</v>
      </c>
      <c r="Q28" s="726">
        <f t="shared" si="0"/>
        <v>90.867729187011719</v>
      </c>
      <c r="R28" s="90"/>
      <c r="S28" s="77"/>
      <c r="T28" s="77"/>
      <c r="U28" s="77"/>
      <c r="V28" s="77"/>
      <c r="W28" s="77"/>
      <c r="X28" s="80"/>
    </row>
    <row r="29" spans="1:24" ht="12.75" customHeight="1" x14ac:dyDescent="0.2">
      <c r="A29" s="172" t="s">
        <v>328</v>
      </c>
      <c r="B29" s="727" t="s">
        <v>3</v>
      </c>
      <c r="C29" s="727" t="s">
        <v>3</v>
      </c>
      <c r="D29" s="727" t="s">
        <v>3</v>
      </c>
      <c r="E29" s="727" t="s">
        <v>3</v>
      </c>
      <c r="F29" s="727" t="s">
        <v>3</v>
      </c>
      <c r="G29" s="727" t="s">
        <v>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 t="s">
        <v>3</v>
      </c>
      <c r="N29" s="727" t="s">
        <v>3</v>
      </c>
      <c r="O29" s="727" t="s">
        <v>3</v>
      </c>
      <c r="P29" s="727">
        <v>114.83854675292969</v>
      </c>
      <c r="Q29" s="726">
        <f t="shared" si="0"/>
        <v>114.83854675292969</v>
      </c>
      <c r="R29" s="94"/>
      <c r="S29" s="77"/>
      <c r="T29" s="77"/>
      <c r="U29" s="77"/>
      <c r="V29" s="77"/>
      <c r="W29" s="77"/>
      <c r="X29" s="80"/>
    </row>
    <row r="30" spans="1:24" ht="12.75" customHeight="1" x14ac:dyDescent="0.2">
      <c r="A30" s="172" t="s">
        <v>234</v>
      </c>
      <c r="B30" s="727" t="s">
        <v>3</v>
      </c>
      <c r="C30" s="727" t="s">
        <v>3</v>
      </c>
      <c r="D30" s="727" t="s">
        <v>3</v>
      </c>
      <c r="E30" s="727" t="s">
        <v>3</v>
      </c>
      <c r="F30" s="727" t="s">
        <v>3</v>
      </c>
      <c r="G30" s="727" t="s">
        <v>3</v>
      </c>
      <c r="H30" s="727" t="s">
        <v>3</v>
      </c>
      <c r="I30" s="727" t="s">
        <v>3</v>
      </c>
      <c r="J30" s="727" t="s">
        <v>3</v>
      </c>
      <c r="K30" s="727" t="s">
        <v>3</v>
      </c>
      <c r="L30" s="727" t="s">
        <v>3</v>
      </c>
      <c r="M30" s="727" t="s">
        <v>3</v>
      </c>
      <c r="N30" s="727" t="s">
        <v>3</v>
      </c>
      <c r="O30" s="727">
        <v>373.36693954467773</v>
      </c>
      <c r="P30" s="727" t="s">
        <v>3</v>
      </c>
      <c r="Q30" s="726">
        <f t="shared" si="0"/>
        <v>373.36693954467773</v>
      </c>
      <c r="R30" s="94"/>
      <c r="S30" s="77"/>
      <c r="T30" s="77"/>
      <c r="U30" s="77"/>
      <c r="V30" s="77"/>
      <c r="W30" s="77"/>
      <c r="X30" s="80"/>
    </row>
    <row r="31" spans="1:24" ht="12.75" customHeight="1" x14ac:dyDescent="0.2">
      <c r="A31" s="172" t="s">
        <v>31</v>
      </c>
      <c r="B31" s="727">
        <v>119.62793946266174</v>
      </c>
      <c r="C31" s="727">
        <v>6450.3658666610718</v>
      </c>
      <c r="D31" s="727">
        <v>63.539839267730713</v>
      </c>
      <c r="E31" s="727" t="s">
        <v>3</v>
      </c>
      <c r="F31" s="727">
        <v>1021.0133056640625</v>
      </c>
      <c r="G31" s="727">
        <v>121.34476470947266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 t="s">
        <v>3</v>
      </c>
      <c r="N31" s="727" t="s">
        <v>3</v>
      </c>
      <c r="O31" s="727" t="s">
        <v>3</v>
      </c>
      <c r="P31" s="727">
        <v>41.284065246582031</v>
      </c>
      <c r="Q31" s="726">
        <f t="shared" si="0"/>
        <v>7817.1757810115814</v>
      </c>
      <c r="R31" s="94"/>
      <c r="S31" s="77"/>
      <c r="T31" s="77"/>
      <c r="U31" s="77"/>
      <c r="V31" s="77"/>
      <c r="W31" s="77"/>
      <c r="X31" s="80"/>
    </row>
    <row r="32" spans="1:24" ht="12.75" customHeight="1" x14ac:dyDescent="0.2">
      <c r="A32" s="172" t="s">
        <v>235</v>
      </c>
      <c r="B32" s="727" t="s">
        <v>3</v>
      </c>
      <c r="C32" s="727" t="s">
        <v>3</v>
      </c>
      <c r="D32" s="727" t="s">
        <v>3</v>
      </c>
      <c r="E32" s="727" t="s">
        <v>3</v>
      </c>
      <c r="F32" s="727" t="s">
        <v>3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</v>
      </c>
      <c r="M32" s="727" t="s">
        <v>3</v>
      </c>
      <c r="N32" s="727" t="s">
        <v>3</v>
      </c>
      <c r="O32" s="727">
        <v>194.7149658203125</v>
      </c>
      <c r="P32" s="727" t="s">
        <v>3</v>
      </c>
      <c r="Q32" s="726">
        <f t="shared" si="0"/>
        <v>194.7149658203125</v>
      </c>
      <c r="R32" s="94"/>
      <c r="S32" s="77"/>
      <c r="T32" s="77"/>
      <c r="U32" s="77"/>
      <c r="V32" s="77"/>
      <c r="W32" s="77"/>
      <c r="X32" s="80"/>
    </row>
    <row r="33" spans="1:24" ht="12.75" customHeight="1" x14ac:dyDescent="0.2">
      <c r="A33" s="172" t="s">
        <v>329</v>
      </c>
      <c r="B33" s="727" t="s">
        <v>3</v>
      </c>
      <c r="C33" s="727" t="s">
        <v>3</v>
      </c>
      <c r="D33" s="727" t="s">
        <v>3</v>
      </c>
      <c r="E33" s="727" t="s">
        <v>3</v>
      </c>
      <c r="F33" s="727" t="s">
        <v>3</v>
      </c>
      <c r="G33" s="727" t="s">
        <v>3</v>
      </c>
      <c r="H33" s="727" t="s">
        <v>3</v>
      </c>
      <c r="I33" s="727" t="s">
        <v>3</v>
      </c>
      <c r="J33" s="727" t="s">
        <v>3</v>
      </c>
      <c r="K33" s="727" t="s">
        <v>3</v>
      </c>
      <c r="L33" s="727" t="s">
        <v>3</v>
      </c>
      <c r="M33" s="727" t="s">
        <v>3</v>
      </c>
      <c r="N33" s="727" t="s">
        <v>3</v>
      </c>
      <c r="O33" s="727" t="s">
        <v>3</v>
      </c>
      <c r="P33" s="727">
        <v>46.046310424804687</v>
      </c>
      <c r="Q33" s="726">
        <f t="shared" si="0"/>
        <v>46.046310424804687</v>
      </c>
      <c r="R33" s="94"/>
      <c r="S33" s="80"/>
      <c r="T33" s="77"/>
      <c r="U33" s="80"/>
      <c r="V33" s="80"/>
      <c r="W33" s="80"/>
      <c r="X33" s="80"/>
    </row>
    <row r="34" spans="1:24" ht="12.75" customHeight="1" x14ac:dyDescent="0.2">
      <c r="A34" s="172" t="s">
        <v>194</v>
      </c>
      <c r="B34" s="727" t="s">
        <v>3</v>
      </c>
      <c r="C34" s="727" t="s">
        <v>3</v>
      </c>
      <c r="D34" s="727" t="s">
        <v>3</v>
      </c>
      <c r="E34" s="727" t="s">
        <v>3</v>
      </c>
      <c r="F34" s="727" t="s">
        <v>3</v>
      </c>
      <c r="G34" s="727">
        <v>445.58882522583008</v>
      </c>
      <c r="H34" s="727">
        <v>136.74545288085937</v>
      </c>
      <c r="I34" s="727" t="s">
        <v>3</v>
      </c>
      <c r="J34" s="727">
        <v>16.904634475708008</v>
      </c>
      <c r="K34" s="727" t="s">
        <v>3</v>
      </c>
      <c r="L34" s="727" t="s">
        <v>3</v>
      </c>
      <c r="M34" s="727" t="s">
        <v>3</v>
      </c>
      <c r="N34" s="727" t="s">
        <v>3</v>
      </c>
      <c r="O34" s="727" t="s">
        <v>3</v>
      </c>
      <c r="P34" s="727">
        <v>5.0186643600463867</v>
      </c>
      <c r="Q34" s="726">
        <f t="shared" si="0"/>
        <v>604.25757694244385</v>
      </c>
      <c r="R34" s="94"/>
      <c r="S34" s="77"/>
      <c r="T34" s="77"/>
      <c r="U34" s="77"/>
      <c r="V34" s="77"/>
      <c r="W34" s="77"/>
      <c r="X34" s="80"/>
    </row>
    <row r="35" spans="1:24" ht="12.75" customHeight="1" x14ac:dyDescent="0.2">
      <c r="A35" s="172" t="s">
        <v>32</v>
      </c>
      <c r="B35" s="727" t="s">
        <v>3</v>
      </c>
      <c r="C35" s="727" t="s">
        <v>3</v>
      </c>
      <c r="D35" s="727" t="s">
        <v>3</v>
      </c>
      <c r="E35" s="727" t="s">
        <v>3</v>
      </c>
      <c r="F35" s="727" t="s">
        <v>3</v>
      </c>
      <c r="G35" s="727">
        <v>638.01589965820312</v>
      </c>
      <c r="H35" s="727">
        <v>160.95816040039062</v>
      </c>
      <c r="I35" s="727" t="s">
        <v>3</v>
      </c>
      <c r="J35" s="727">
        <v>32.117866516113281</v>
      </c>
      <c r="K35" s="727" t="s">
        <v>3</v>
      </c>
      <c r="L35" s="727" t="s">
        <v>3</v>
      </c>
      <c r="M35" s="727">
        <v>123.73956871032715</v>
      </c>
      <c r="N35" s="727">
        <v>129.06058883666992</v>
      </c>
      <c r="O35" s="727" t="s">
        <v>3</v>
      </c>
      <c r="P35" s="727">
        <v>7.084101676940918</v>
      </c>
      <c r="Q35" s="726">
        <f t="shared" si="0"/>
        <v>1090.976185798645</v>
      </c>
      <c r="R35" s="90"/>
      <c r="S35" s="77"/>
      <c r="T35" s="77"/>
      <c r="U35" s="77"/>
      <c r="V35" s="77"/>
      <c r="W35" s="77"/>
      <c r="X35" s="80"/>
    </row>
    <row r="36" spans="1:24" ht="12.75" customHeight="1" x14ac:dyDescent="0.2">
      <c r="A36" s="172" t="s">
        <v>330</v>
      </c>
      <c r="B36" s="727" t="s">
        <v>3</v>
      </c>
      <c r="C36" s="727" t="s">
        <v>3</v>
      </c>
      <c r="D36" s="727" t="s">
        <v>3</v>
      </c>
      <c r="E36" s="727" t="s">
        <v>3</v>
      </c>
      <c r="F36" s="727" t="s">
        <v>3</v>
      </c>
      <c r="G36" s="727">
        <v>1716.7755832672119</v>
      </c>
      <c r="H36" s="727" t="s">
        <v>3</v>
      </c>
      <c r="I36" s="727" t="s">
        <v>3</v>
      </c>
      <c r="J36" s="727">
        <v>93.340976715087891</v>
      </c>
      <c r="K36" s="727" t="s">
        <v>3</v>
      </c>
      <c r="L36" s="727" t="s">
        <v>3</v>
      </c>
      <c r="M36" s="727">
        <v>303.37554931640625</v>
      </c>
      <c r="N36" s="727" t="s">
        <v>3</v>
      </c>
      <c r="O36" s="727" t="s">
        <v>3</v>
      </c>
      <c r="P36" s="727">
        <v>406.32806968688965</v>
      </c>
      <c r="Q36" s="726">
        <f t="shared" si="0"/>
        <v>2519.8201789855957</v>
      </c>
      <c r="R36" s="94"/>
      <c r="S36" s="77"/>
      <c r="T36" s="77"/>
      <c r="U36" s="77"/>
      <c r="V36" s="77"/>
      <c r="W36" s="77"/>
      <c r="X36" s="80"/>
    </row>
    <row r="37" spans="1:24" ht="12.75" customHeight="1" x14ac:dyDescent="0.2">
      <c r="A37" s="172" t="s">
        <v>236</v>
      </c>
      <c r="B37" s="727" t="s">
        <v>3</v>
      </c>
      <c r="C37" s="727" t="s">
        <v>3</v>
      </c>
      <c r="D37" s="727" t="s">
        <v>3</v>
      </c>
      <c r="E37" s="727" t="s">
        <v>3</v>
      </c>
      <c r="F37" s="727" t="s">
        <v>3</v>
      </c>
      <c r="G37" s="727" t="s">
        <v>3</v>
      </c>
      <c r="H37" s="727" t="s">
        <v>3</v>
      </c>
      <c r="I37" s="727" t="s">
        <v>3</v>
      </c>
      <c r="J37" s="727">
        <v>28.33448600769043</v>
      </c>
      <c r="K37" s="727" t="s">
        <v>3</v>
      </c>
      <c r="L37" s="727" t="s">
        <v>3</v>
      </c>
      <c r="M37" s="727" t="s">
        <v>3</v>
      </c>
      <c r="N37" s="727" t="s">
        <v>3</v>
      </c>
      <c r="O37" s="727" t="s">
        <v>3</v>
      </c>
      <c r="P37" s="727">
        <v>243.43481492996216</v>
      </c>
      <c r="Q37" s="726">
        <f t="shared" si="0"/>
        <v>271.76930093765259</v>
      </c>
      <c r="R37" s="94"/>
      <c r="S37" s="77"/>
      <c r="T37" s="77"/>
      <c r="U37" s="77"/>
      <c r="V37" s="77"/>
      <c r="W37" s="77"/>
      <c r="X37" s="80"/>
    </row>
    <row r="38" spans="1:24" ht="12.75" customHeight="1" x14ac:dyDescent="0.2">
      <c r="A38" s="172" t="s">
        <v>177</v>
      </c>
      <c r="B38" s="727" t="s">
        <v>3</v>
      </c>
      <c r="C38" s="727" t="s">
        <v>3</v>
      </c>
      <c r="D38" s="727" t="s">
        <v>3</v>
      </c>
      <c r="E38" s="727" t="s">
        <v>3</v>
      </c>
      <c r="F38" s="727" t="s">
        <v>3</v>
      </c>
      <c r="G38" s="727" t="s">
        <v>3</v>
      </c>
      <c r="H38" s="727" t="s">
        <v>3</v>
      </c>
      <c r="I38" s="727" t="s">
        <v>3</v>
      </c>
      <c r="J38" s="727" t="s">
        <v>3</v>
      </c>
      <c r="K38" s="727" t="s">
        <v>3</v>
      </c>
      <c r="L38" s="727" t="s">
        <v>3</v>
      </c>
      <c r="M38" s="727">
        <v>35.677822113037109</v>
      </c>
      <c r="N38" s="727" t="s">
        <v>3</v>
      </c>
      <c r="O38" s="727" t="s">
        <v>3</v>
      </c>
      <c r="P38" s="727" t="s">
        <v>3</v>
      </c>
      <c r="Q38" s="726">
        <f t="shared" si="0"/>
        <v>35.677822113037109</v>
      </c>
      <c r="R38" s="94"/>
      <c r="S38" s="77"/>
      <c r="T38" s="77"/>
      <c r="U38" s="77"/>
      <c r="V38" s="77"/>
      <c r="W38" s="77"/>
      <c r="X38" s="80"/>
    </row>
    <row r="39" spans="1:24" ht="12.75" customHeight="1" x14ac:dyDescent="0.2">
      <c r="A39" s="172" t="s">
        <v>237</v>
      </c>
      <c r="B39" s="727" t="s">
        <v>3</v>
      </c>
      <c r="C39" s="727">
        <v>148.98600769042969</v>
      </c>
      <c r="D39" s="727" t="s">
        <v>3</v>
      </c>
      <c r="E39" s="727" t="s">
        <v>3</v>
      </c>
      <c r="F39" s="727" t="s">
        <v>3</v>
      </c>
      <c r="G39" s="727" t="s">
        <v>3</v>
      </c>
      <c r="H39" s="727" t="s">
        <v>3</v>
      </c>
      <c r="I39" s="727" t="s">
        <v>3</v>
      </c>
      <c r="J39" s="727" t="s">
        <v>3</v>
      </c>
      <c r="K39" s="727" t="s">
        <v>3</v>
      </c>
      <c r="L39" s="727" t="s">
        <v>3</v>
      </c>
      <c r="M39" s="727" t="s">
        <v>3</v>
      </c>
      <c r="N39" s="727" t="s">
        <v>3</v>
      </c>
      <c r="O39" s="727" t="s">
        <v>3</v>
      </c>
      <c r="P39" s="727" t="s">
        <v>3</v>
      </c>
      <c r="Q39" s="726">
        <f t="shared" si="0"/>
        <v>148.98600769042969</v>
      </c>
      <c r="R39" s="94"/>
      <c r="S39" s="77"/>
      <c r="T39" s="77"/>
      <c r="U39" s="80"/>
      <c r="V39" s="80"/>
      <c r="W39" s="80"/>
      <c r="X39" s="80"/>
    </row>
    <row r="40" spans="1:24" ht="12.75" customHeight="1" x14ac:dyDescent="0.2">
      <c r="A40" s="172" t="s">
        <v>33</v>
      </c>
      <c r="B40" s="727" t="s">
        <v>3</v>
      </c>
      <c r="C40" s="727" t="s">
        <v>3</v>
      </c>
      <c r="D40" s="727" t="s">
        <v>3</v>
      </c>
      <c r="E40" s="727" t="s">
        <v>3</v>
      </c>
      <c r="F40" s="727" t="s">
        <v>3</v>
      </c>
      <c r="G40" s="727">
        <v>129.01780319213867</v>
      </c>
      <c r="H40" s="727" t="s">
        <v>3</v>
      </c>
      <c r="I40" s="727" t="s">
        <v>3</v>
      </c>
      <c r="J40" s="727" t="s">
        <v>3</v>
      </c>
      <c r="K40" s="727" t="s">
        <v>3</v>
      </c>
      <c r="L40" s="727" t="s">
        <v>3</v>
      </c>
      <c r="M40" s="727">
        <v>1924.7360997200012</v>
      </c>
      <c r="N40" s="727" t="s">
        <v>3</v>
      </c>
      <c r="O40" s="727" t="s">
        <v>3</v>
      </c>
      <c r="P40" s="727">
        <v>1092.9100751876831</v>
      </c>
      <c r="Q40" s="726">
        <f t="shared" si="0"/>
        <v>3146.663978099823</v>
      </c>
      <c r="R40" s="90"/>
      <c r="S40" s="77"/>
      <c r="T40" s="77"/>
      <c r="U40" s="77"/>
      <c r="V40" s="77"/>
      <c r="W40" s="77"/>
      <c r="X40" s="80"/>
    </row>
    <row r="41" spans="1:24" ht="12.75" customHeight="1" x14ac:dyDescent="0.2">
      <c r="A41" s="172" t="s">
        <v>331</v>
      </c>
      <c r="B41" s="727" t="s">
        <v>3</v>
      </c>
      <c r="C41" s="727" t="s">
        <v>3</v>
      </c>
      <c r="D41" s="727" t="s">
        <v>3</v>
      </c>
      <c r="E41" s="727" t="s">
        <v>3</v>
      </c>
      <c r="F41" s="727" t="s">
        <v>3</v>
      </c>
      <c r="G41" s="727" t="s">
        <v>3</v>
      </c>
      <c r="H41" s="727" t="s">
        <v>3</v>
      </c>
      <c r="I41" s="727" t="s">
        <v>3</v>
      </c>
      <c r="J41" s="727" t="s">
        <v>3</v>
      </c>
      <c r="K41" s="727" t="s">
        <v>3</v>
      </c>
      <c r="L41" s="727" t="s">
        <v>3</v>
      </c>
      <c r="M41" s="727" t="s">
        <v>3</v>
      </c>
      <c r="N41" s="727" t="s">
        <v>3</v>
      </c>
      <c r="O41" s="727" t="s">
        <v>3</v>
      </c>
      <c r="P41" s="727">
        <v>361.45230102539062</v>
      </c>
      <c r="Q41" s="726">
        <f t="shared" si="0"/>
        <v>361.45230102539062</v>
      </c>
      <c r="R41" s="94"/>
      <c r="S41" s="77"/>
      <c r="T41" s="77"/>
      <c r="U41" s="77"/>
      <c r="V41" s="77"/>
      <c r="W41" s="77"/>
      <c r="X41" s="80"/>
    </row>
    <row r="42" spans="1:24" ht="12.75" customHeight="1" x14ac:dyDescent="0.2">
      <c r="A42" s="172" t="s">
        <v>34</v>
      </c>
      <c r="B42" s="727" t="s">
        <v>3</v>
      </c>
      <c r="C42" s="727" t="s">
        <v>3</v>
      </c>
      <c r="D42" s="727" t="s">
        <v>3</v>
      </c>
      <c r="E42" s="727" t="s">
        <v>3</v>
      </c>
      <c r="F42" s="727" t="s">
        <v>3</v>
      </c>
      <c r="G42" s="727">
        <v>6017.8070278167725</v>
      </c>
      <c r="H42" s="727">
        <v>438.24152183532715</v>
      </c>
      <c r="I42" s="727" t="s">
        <v>3</v>
      </c>
      <c r="J42" s="727">
        <v>364.99547386169434</v>
      </c>
      <c r="K42" s="727">
        <v>16.055105209350586</v>
      </c>
      <c r="L42" s="727" t="s">
        <v>3</v>
      </c>
      <c r="M42" s="727">
        <v>1419.286529302597</v>
      </c>
      <c r="N42" s="727">
        <v>283.82496643066406</v>
      </c>
      <c r="O42" s="727" t="s">
        <v>3</v>
      </c>
      <c r="P42" s="727">
        <v>1265.2157559394836</v>
      </c>
      <c r="Q42" s="726">
        <f t="shared" si="0"/>
        <v>9805.4263803958893</v>
      </c>
      <c r="R42" s="94"/>
      <c r="S42" s="77"/>
      <c r="T42" s="77"/>
      <c r="U42" s="77"/>
      <c r="V42" s="77"/>
      <c r="W42" s="77"/>
      <c r="X42" s="80"/>
    </row>
    <row r="43" spans="1:24" ht="12.75" customHeight="1" x14ac:dyDescent="0.2">
      <c r="A43" s="172" t="s">
        <v>332</v>
      </c>
      <c r="B43" s="727" t="s">
        <v>3</v>
      </c>
      <c r="C43" s="727" t="s">
        <v>3</v>
      </c>
      <c r="D43" s="727" t="s">
        <v>3</v>
      </c>
      <c r="E43" s="727" t="s">
        <v>3</v>
      </c>
      <c r="F43" s="727" t="s">
        <v>3</v>
      </c>
      <c r="G43" s="727">
        <v>2168.3109188079834</v>
      </c>
      <c r="H43" s="727">
        <v>71.221733093261719</v>
      </c>
      <c r="I43" s="727" t="s">
        <v>3</v>
      </c>
      <c r="J43" s="727">
        <v>20.074287414550781</v>
      </c>
      <c r="K43" s="727" t="s">
        <v>3</v>
      </c>
      <c r="L43" s="727" t="s">
        <v>3</v>
      </c>
      <c r="M43" s="727">
        <v>601.24135589599609</v>
      </c>
      <c r="N43" s="727" t="s">
        <v>3</v>
      </c>
      <c r="O43" s="727" t="s">
        <v>3</v>
      </c>
      <c r="P43" s="727">
        <v>1472.8978452682495</v>
      </c>
      <c r="Q43" s="726">
        <f t="shared" si="0"/>
        <v>4333.7461404800415</v>
      </c>
      <c r="R43" s="94"/>
      <c r="S43" s="77"/>
      <c r="T43" s="80"/>
      <c r="U43" s="80"/>
      <c r="V43" s="80"/>
      <c r="W43" s="80"/>
      <c r="X43" s="80"/>
    </row>
    <row r="44" spans="1:24" ht="12.75" customHeight="1" x14ac:dyDescent="0.2">
      <c r="A44" s="172" t="s">
        <v>333</v>
      </c>
      <c r="B44" s="727" t="s">
        <v>3</v>
      </c>
      <c r="C44" s="727" t="s">
        <v>3</v>
      </c>
      <c r="D44" s="727" t="s">
        <v>3</v>
      </c>
      <c r="E44" s="727" t="s">
        <v>3</v>
      </c>
      <c r="F44" s="727" t="s">
        <v>3</v>
      </c>
      <c r="G44" s="727" t="s">
        <v>3</v>
      </c>
      <c r="H44" s="727" t="s">
        <v>3</v>
      </c>
      <c r="I44" s="727" t="s">
        <v>3</v>
      </c>
      <c r="J44" s="727" t="s">
        <v>3</v>
      </c>
      <c r="K44" s="727" t="s">
        <v>3</v>
      </c>
      <c r="L44" s="727" t="s">
        <v>3</v>
      </c>
      <c r="M44" s="727">
        <v>227.27267837524414</v>
      </c>
      <c r="N44" s="727" t="s">
        <v>3</v>
      </c>
      <c r="O44" s="727" t="s">
        <v>3</v>
      </c>
      <c r="P44" s="727" t="s">
        <v>3</v>
      </c>
      <c r="Q44" s="726">
        <f t="shared" si="0"/>
        <v>227.27267837524414</v>
      </c>
      <c r="R44" s="90"/>
      <c r="S44" s="77"/>
      <c r="T44" s="77"/>
      <c r="U44" s="77"/>
      <c r="V44" s="77"/>
      <c r="W44" s="77"/>
      <c r="X44" s="80"/>
    </row>
    <row r="45" spans="1:24" s="15" customFormat="1" x14ac:dyDescent="0.2">
      <c r="A45" s="12"/>
      <c r="D45" s="87"/>
      <c r="R45" s="68"/>
      <c r="S45" s="68"/>
      <c r="T45" s="68"/>
    </row>
    <row r="46" spans="1:24" s="15" customFormat="1" x14ac:dyDescent="0.2">
      <c r="A46" s="12"/>
      <c r="B46" s="62"/>
      <c r="C46" s="62"/>
      <c r="D46" s="87"/>
      <c r="R46" s="68"/>
      <c r="S46" s="68"/>
      <c r="T46" s="68"/>
    </row>
    <row r="47" spans="1:24" s="15" customFormat="1" x14ac:dyDescent="0.2">
      <c r="A47" s="12"/>
      <c r="B47" s="62"/>
      <c r="C47" s="62"/>
      <c r="D47" s="86"/>
      <c r="R47" s="68"/>
      <c r="S47" s="68"/>
      <c r="T47" s="68"/>
    </row>
    <row r="48" spans="1:24" s="15" customFormat="1" x14ac:dyDescent="0.2">
      <c r="A48" s="12"/>
      <c r="B48" s="18"/>
      <c r="C48" s="18"/>
      <c r="D48" s="98"/>
      <c r="R48" s="68"/>
      <c r="S48" s="68"/>
      <c r="T48" s="68"/>
    </row>
    <row r="49" spans="1:20" s="15" customFormat="1" x14ac:dyDescent="0.2">
      <c r="A49" s="95"/>
      <c r="B49" s="62"/>
      <c r="C49" s="62"/>
      <c r="D49" s="86"/>
      <c r="R49" s="68"/>
      <c r="S49" s="68"/>
      <c r="T49" s="68"/>
    </row>
    <row r="50" spans="1:20" s="15" customFormat="1" x14ac:dyDescent="0.2">
      <c r="B50" s="13"/>
      <c r="C50" s="13"/>
      <c r="D50" s="97"/>
      <c r="R50" s="68"/>
      <c r="S50" s="68"/>
      <c r="T50" s="68"/>
    </row>
    <row r="51" spans="1:20" s="15" customFormat="1" x14ac:dyDescent="0.2">
      <c r="A51" s="12"/>
      <c r="B51" s="19"/>
      <c r="C51" s="19"/>
      <c r="D51" s="46"/>
      <c r="R51" s="68"/>
      <c r="S51" s="68"/>
      <c r="T51" s="68"/>
    </row>
    <row r="52" spans="1:20" s="15" customFormat="1" x14ac:dyDescent="0.2">
      <c r="A52" s="12"/>
      <c r="B52" s="19"/>
      <c r="C52" s="19"/>
      <c r="D52" s="46"/>
      <c r="R52" s="68"/>
      <c r="S52" s="68"/>
      <c r="T52" s="68"/>
    </row>
    <row r="53" spans="1:20" s="15" customFormat="1" x14ac:dyDescent="0.2">
      <c r="A53" s="12"/>
      <c r="B53" s="19"/>
      <c r="C53" s="19"/>
      <c r="D53" s="46"/>
      <c r="R53" s="68"/>
      <c r="S53" s="68"/>
      <c r="T53" s="68"/>
    </row>
    <row r="54" spans="1:20" s="15" customFormat="1" x14ac:dyDescent="0.2">
      <c r="A54" s="12"/>
      <c r="B54" s="19"/>
      <c r="C54" s="19"/>
      <c r="D54" s="46"/>
      <c r="R54" s="68"/>
      <c r="S54" s="68"/>
      <c r="T54" s="68"/>
    </row>
    <row r="55" spans="1:20" s="15" customFormat="1" x14ac:dyDescent="0.2">
      <c r="A55" s="12"/>
      <c r="B55" s="19"/>
      <c r="C55" s="19"/>
      <c r="D55" s="46"/>
      <c r="R55" s="68"/>
      <c r="S55" s="68"/>
      <c r="T55" s="68"/>
    </row>
    <row r="56" spans="1:20" s="15" customFormat="1" x14ac:dyDescent="0.2">
      <c r="A56" s="12"/>
      <c r="B56" s="19"/>
      <c r="C56" s="19"/>
      <c r="D56" s="46"/>
      <c r="R56" s="68"/>
      <c r="S56" s="68"/>
      <c r="T56" s="68"/>
    </row>
    <row r="57" spans="1:20" s="15" customFormat="1" x14ac:dyDescent="0.2">
      <c r="A57" s="12"/>
      <c r="B57" s="19"/>
      <c r="C57" s="19"/>
      <c r="D57" s="46"/>
      <c r="R57" s="68"/>
      <c r="S57" s="68"/>
      <c r="T57" s="68"/>
    </row>
    <row r="58" spans="1:20" s="15" customFormat="1" x14ac:dyDescent="0.2">
      <c r="A58" s="12"/>
      <c r="B58" s="19"/>
      <c r="C58" s="19"/>
      <c r="D58" s="46"/>
      <c r="R58" s="68"/>
      <c r="S58" s="68"/>
      <c r="T58" s="68"/>
    </row>
    <row r="59" spans="1:20" s="15" customFormat="1" x14ac:dyDescent="0.2">
      <c r="A59" s="12"/>
      <c r="B59" s="19"/>
      <c r="C59" s="19"/>
      <c r="D59" s="46"/>
      <c r="R59" s="68"/>
      <c r="S59" s="68"/>
      <c r="T59" s="68"/>
    </row>
    <row r="60" spans="1:20" s="15" customFormat="1" x14ac:dyDescent="0.2">
      <c r="A60" s="12"/>
      <c r="B60" s="19"/>
      <c r="C60" s="19"/>
      <c r="D60" s="46"/>
      <c r="R60" s="68"/>
      <c r="S60" s="68"/>
      <c r="T60" s="68"/>
    </row>
    <row r="61" spans="1:20" s="15" customFormat="1" x14ac:dyDescent="0.2">
      <c r="A61" s="12"/>
      <c r="B61" s="19"/>
      <c r="C61" s="19"/>
      <c r="D61" s="46"/>
      <c r="R61" s="68"/>
      <c r="S61" s="68"/>
      <c r="T61" s="68"/>
    </row>
    <row r="62" spans="1:20" s="15" customFormat="1" x14ac:dyDescent="0.2">
      <c r="A62" s="12"/>
      <c r="B62" s="19"/>
      <c r="C62" s="19"/>
      <c r="D62" s="46"/>
      <c r="R62" s="68"/>
      <c r="S62" s="68"/>
      <c r="T62" s="68"/>
    </row>
    <row r="63" spans="1:20" s="15" customFormat="1" x14ac:dyDescent="0.2">
      <c r="A63" s="12"/>
      <c r="B63" s="19"/>
      <c r="C63" s="19"/>
      <c r="D63" s="46"/>
      <c r="R63" s="68"/>
      <c r="S63" s="68"/>
      <c r="T63" s="68"/>
    </row>
    <row r="64" spans="1:20" s="15" customFormat="1" x14ac:dyDescent="0.2">
      <c r="A64" s="12"/>
      <c r="B64" s="19"/>
      <c r="C64" s="19"/>
      <c r="D64" s="46"/>
      <c r="R64" s="68"/>
      <c r="S64" s="68"/>
      <c r="T64" s="68"/>
    </row>
    <row r="65" spans="1:20" s="15" customFormat="1" x14ac:dyDescent="0.2">
      <c r="A65" s="12"/>
      <c r="B65" s="19"/>
      <c r="C65" s="19"/>
      <c r="D65" s="46"/>
      <c r="R65" s="68"/>
      <c r="S65" s="68"/>
      <c r="T65" s="68"/>
    </row>
    <row r="66" spans="1:20" s="15" customFormat="1" ht="15" x14ac:dyDescent="0.3">
      <c r="A66" s="100"/>
      <c r="B66" s="101"/>
      <c r="C66" s="101"/>
      <c r="D66" s="102"/>
      <c r="R66" s="68"/>
      <c r="S66" s="68"/>
      <c r="T66" s="68"/>
    </row>
    <row r="67" spans="1:20" s="15" customFormat="1" ht="13.5" x14ac:dyDescent="0.25">
      <c r="A67" s="12"/>
      <c r="B67" s="70"/>
      <c r="C67" s="70"/>
      <c r="D67" s="87"/>
      <c r="R67" s="68"/>
      <c r="S67" s="68"/>
      <c r="T67" s="68"/>
    </row>
    <row r="68" spans="1:20" s="15" customFormat="1" x14ac:dyDescent="0.2">
      <c r="A68" s="12"/>
      <c r="B68" s="19"/>
      <c r="C68" s="19"/>
      <c r="D68" s="46"/>
      <c r="E68" s="19"/>
      <c r="R68" s="68"/>
      <c r="S68" s="68"/>
      <c r="T68" s="68"/>
    </row>
    <row r="69" spans="1:20" s="15" customFormat="1" x14ac:dyDescent="0.2">
      <c r="A69" s="12"/>
      <c r="B69" s="19"/>
      <c r="C69" s="19"/>
      <c r="D69" s="46"/>
      <c r="E69" s="19"/>
      <c r="R69" s="68"/>
      <c r="S69" s="68"/>
      <c r="T69" s="68"/>
    </row>
    <row r="70" spans="1:20" s="15" customFormat="1" x14ac:dyDescent="0.2">
      <c r="A70" s="12"/>
      <c r="B70" s="19"/>
      <c r="C70" s="19"/>
      <c r="D70" s="46"/>
      <c r="E70" s="19"/>
      <c r="R70" s="68"/>
      <c r="S70" s="68"/>
      <c r="T70" s="68"/>
    </row>
    <row r="71" spans="1:20" s="15" customFormat="1" x14ac:dyDescent="0.2">
      <c r="A71" s="12"/>
      <c r="D71" s="46"/>
      <c r="R71" s="68"/>
      <c r="S71" s="68"/>
      <c r="T71" s="68"/>
    </row>
    <row r="72" spans="1:20" s="15" customFormat="1" x14ac:dyDescent="0.2">
      <c r="A72" s="12"/>
      <c r="D72" s="46"/>
      <c r="R72" s="68"/>
      <c r="S72" s="68"/>
      <c r="T72" s="68"/>
    </row>
    <row r="73" spans="1:20" s="15" customFormat="1" x14ac:dyDescent="0.2">
      <c r="A73" s="12"/>
      <c r="B73" s="13"/>
      <c r="C73" s="13"/>
      <c r="D73" s="87"/>
      <c r="R73" s="68"/>
      <c r="S73" s="68"/>
      <c r="T73" s="68"/>
    </row>
    <row r="74" spans="1:20" s="15" customFormat="1" x14ac:dyDescent="0.2">
      <c r="A74" s="12"/>
      <c r="B74" s="18"/>
      <c r="C74" s="18"/>
      <c r="D74" s="87"/>
      <c r="R74" s="68"/>
      <c r="S74" s="68"/>
      <c r="T74" s="68"/>
    </row>
    <row r="75" spans="1:20" s="15" customFormat="1" x14ac:dyDescent="0.2">
      <c r="A75" s="12"/>
      <c r="B75" s="62"/>
      <c r="C75" s="62"/>
      <c r="D75" s="87"/>
      <c r="R75" s="68"/>
      <c r="S75" s="68"/>
      <c r="T75" s="68"/>
    </row>
    <row r="76" spans="1:20" s="15" customFormat="1" x14ac:dyDescent="0.2">
      <c r="A76" s="95"/>
      <c r="B76" s="13"/>
      <c r="C76" s="13"/>
      <c r="D76" s="97"/>
      <c r="R76" s="68"/>
      <c r="S76" s="68"/>
      <c r="T76" s="68"/>
    </row>
    <row r="77" spans="1:20" s="15" customFormat="1" x14ac:dyDescent="0.2">
      <c r="A77" s="12"/>
      <c r="B77" s="19"/>
      <c r="C77" s="19"/>
      <c r="D77" s="87"/>
      <c r="R77" s="68"/>
      <c r="S77" s="68"/>
      <c r="T77" s="68"/>
    </row>
    <row r="78" spans="1:20" s="15" customFormat="1" x14ac:dyDescent="0.2">
      <c r="A78" s="12"/>
      <c r="B78" s="19"/>
      <c r="C78" s="19"/>
      <c r="D78" s="87"/>
      <c r="R78" s="68"/>
      <c r="S78" s="68"/>
      <c r="T78" s="68"/>
    </row>
    <row r="79" spans="1:20" s="15" customFormat="1" x14ac:dyDescent="0.2">
      <c r="A79" s="12"/>
      <c r="B79" s="19"/>
      <c r="C79" s="19"/>
      <c r="D79" s="87"/>
      <c r="R79" s="68"/>
      <c r="S79" s="68"/>
      <c r="T79" s="68"/>
    </row>
    <row r="80" spans="1:20" s="15" customFormat="1" x14ac:dyDescent="0.2">
      <c r="A80" s="12"/>
      <c r="B80" s="19"/>
      <c r="C80" s="19"/>
      <c r="D80" s="87"/>
      <c r="R80" s="68"/>
      <c r="S80" s="68"/>
      <c r="T80" s="68"/>
    </row>
    <row r="81" spans="1:20" s="15" customFormat="1" x14ac:dyDescent="0.2">
      <c r="A81" s="12"/>
      <c r="B81" s="19"/>
      <c r="C81" s="19"/>
      <c r="D81" s="87"/>
      <c r="R81" s="68"/>
      <c r="S81" s="68"/>
      <c r="T81" s="68"/>
    </row>
    <row r="82" spans="1:20" s="15" customFormat="1" x14ac:dyDescent="0.2">
      <c r="A82" s="12"/>
      <c r="B82" s="19"/>
      <c r="C82" s="19"/>
      <c r="D82" s="87"/>
      <c r="R82" s="68"/>
      <c r="S82" s="68"/>
      <c r="T82" s="68"/>
    </row>
    <row r="83" spans="1:20" s="15" customFormat="1" x14ac:dyDescent="0.2">
      <c r="A83" s="12"/>
      <c r="B83" s="19"/>
      <c r="C83" s="19"/>
      <c r="D83" s="87"/>
      <c r="R83" s="68"/>
      <c r="S83" s="68"/>
      <c r="T83" s="68"/>
    </row>
    <row r="84" spans="1:20" s="15" customFormat="1" x14ac:dyDescent="0.2">
      <c r="A84" s="12"/>
      <c r="B84" s="19"/>
      <c r="C84" s="19"/>
      <c r="D84" s="87"/>
      <c r="R84" s="68"/>
      <c r="S84" s="68"/>
      <c r="T84" s="68"/>
    </row>
    <row r="85" spans="1:20" s="15" customFormat="1" x14ac:dyDescent="0.2">
      <c r="A85" s="12"/>
      <c r="B85" s="19"/>
      <c r="C85" s="19"/>
      <c r="D85" s="87"/>
      <c r="R85" s="68"/>
      <c r="S85" s="68"/>
      <c r="T85" s="68"/>
    </row>
    <row r="86" spans="1:20" s="15" customFormat="1" x14ac:dyDescent="0.2">
      <c r="A86" s="12"/>
      <c r="B86" s="19"/>
      <c r="C86" s="19"/>
      <c r="D86" s="87"/>
      <c r="R86" s="68"/>
      <c r="S86" s="68"/>
      <c r="T86" s="68"/>
    </row>
    <row r="87" spans="1:20" s="15" customFormat="1" x14ac:dyDescent="0.2">
      <c r="A87" s="12"/>
      <c r="B87" s="19"/>
      <c r="C87" s="19"/>
      <c r="D87" s="87"/>
      <c r="R87" s="68"/>
      <c r="S87" s="68"/>
      <c r="T87" s="68"/>
    </row>
    <row r="88" spans="1:20" s="15" customFormat="1" x14ac:dyDescent="0.2">
      <c r="A88" s="12"/>
      <c r="B88" s="19"/>
      <c r="C88" s="19"/>
      <c r="D88" s="87"/>
      <c r="R88" s="68"/>
      <c r="S88" s="68"/>
      <c r="T88" s="68"/>
    </row>
    <row r="89" spans="1:20" s="15" customFormat="1" x14ac:dyDescent="0.2">
      <c r="A89" s="12"/>
      <c r="B89" s="19"/>
      <c r="C89" s="19"/>
      <c r="D89" s="87"/>
      <c r="R89" s="68"/>
      <c r="S89" s="68"/>
      <c r="T89" s="68"/>
    </row>
    <row r="90" spans="1:20" s="15" customFormat="1" x14ac:dyDescent="0.2">
      <c r="A90" s="12"/>
      <c r="B90" s="19"/>
      <c r="C90" s="19"/>
      <c r="D90" s="87"/>
      <c r="R90" s="68"/>
      <c r="S90" s="68"/>
      <c r="T90" s="68"/>
    </row>
    <row r="91" spans="1:20" s="15" customFormat="1" ht="15" x14ac:dyDescent="0.3">
      <c r="A91" s="100"/>
      <c r="B91" s="101"/>
      <c r="C91" s="101"/>
      <c r="D91" s="102"/>
      <c r="R91" s="68"/>
      <c r="S91" s="68"/>
      <c r="T91" s="68"/>
    </row>
    <row r="92" spans="1:20" s="15" customFormat="1" ht="15" x14ac:dyDescent="0.3">
      <c r="A92" s="100"/>
      <c r="B92" s="101"/>
      <c r="C92" s="101"/>
      <c r="D92" s="102"/>
      <c r="R92" s="68"/>
      <c r="S92" s="68"/>
      <c r="T92" s="68"/>
    </row>
    <row r="93" spans="1:20" s="15" customFormat="1" x14ac:dyDescent="0.2">
      <c r="A93" s="12"/>
      <c r="D93" s="87"/>
      <c r="R93" s="68"/>
      <c r="S93" s="68"/>
      <c r="T93" s="68"/>
    </row>
    <row r="94" spans="1:20" s="15" customFormat="1" x14ac:dyDescent="0.2">
      <c r="A94" s="12"/>
      <c r="B94" s="19"/>
      <c r="C94" s="19"/>
      <c r="D94" s="87"/>
      <c r="R94" s="68"/>
      <c r="S94" s="68"/>
      <c r="T94" s="68"/>
    </row>
    <row r="95" spans="1:20" s="15" customFormat="1" x14ac:dyDescent="0.2">
      <c r="A95" s="12"/>
      <c r="B95" s="19"/>
      <c r="C95" s="19"/>
      <c r="D95" s="87"/>
      <c r="R95" s="68"/>
      <c r="S95" s="68"/>
      <c r="T95" s="68"/>
    </row>
    <row r="96" spans="1:20" s="15" customFormat="1" x14ac:dyDescent="0.2">
      <c r="A96" s="12"/>
      <c r="B96" s="19"/>
      <c r="C96" s="19"/>
      <c r="D96" s="87"/>
      <c r="R96" s="68"/>
      <c r="S96" s="68"/>
      <c r="T96" s="68"/>
    </row>
    <row r="97" spans="1:20" s="15" customFormat="1" x14ac:dyDescent="0.2">
      <c r="A97" s="12"/>
      <c r="B97" s="19"/>
      <c r="C97" s="19"/>
      <c r="D97" s="87"/>
      <c r="R97" s="68"/>
      <c r="S97" s="68"/>
      <c r="T97" s="68"/>
    </row>
    <row r="98" spans="1:20" s="15" customFormat="1" x14ac:dyDescent="0.2">
      <c r="A98" s="12"/>
      <c r="B98" s="19"/>
      <c r="C98" s="19"/>
      <c r="D98" s="87"/>
      <c r="R98" s="68"/>
      <c r="S98" s="68"/>
      <c r="T98" s="68"/>
    </row>
    <row r="99" spans="1:20" s="15" customFormat="1" x14ac:dyDescent="0.2">
      <c r="A99" s="12"/>
      <c r="B99" s="18"/>
      <c r="C99" s="18"/>
      <c r="D99" s="87"/>
      <c r="R99" s="68"/>
      <c r="S99" s="68"/>
      <c r="T99" s="68"/>
    </row>
    <row r="100" spans="1:20" s="15" customFormat="1" x14ac:dyDescent="0.2">
      <c r="A100" s="12"/>
      <c r="B100" s="62"/>
      <c r="C100" s="62"/>
      <c r="D100" s="87"/>
      <c r="R100" s="68"/>
      <c r="S100" s="68"/>
      <c r="T100" s="68"/>
    </row>
    <row r="101" spans="1:20" s="15" customFormat="1" x14ac:dyDescent="0.2">
      <c r="A101" s="12"/>
      <c r="B101" s="103"/>
      <c r="C101" s="103"/>
      <c r="D101" s="87"/>
      <c r="R101" s="68"/>
      <c r="S101" s="68"/>
      <c r="T101" s="68"/>
    </row>
    <row r="102" spans="1:20" s="15" customFormat="1" x14ac:dyDescent="0.2">
      <c r="A102" s="12"/>
      <c r="B102" s="13"/>
      <c r="C102" s="13"/>
      <c r="D102" s="97"/>
      <c r="R102" s="68"/>
      <c r="S102" s="68"/>
      <c r="T102" s="68"/>
    </row>
    <row r="103" spans="1:20" s="15" customFormat="1" x14ac:dyDescent="0.2">
      <c r="A103" s="12"/>
      <c r="B103" s="19"/>
      <c r="C103" s="19"/>
      <c r="D103" s="87"/>
      <c r="R103" s="68"/>
      <c r="S103" s="68"/>
      <c r="T103" s="68"/>
    </row>
    <row r="104" spans="1:20" s="15" customFormat="1" x14ac:dyDescent="0.2">
      <c r="A104" s="12"/>
      <c r="B104" s="19"/>
      <c r="C104" s="19"/>
      <c r="D104" s="87"/>
      <c r="R104" s="68"/>
      <c r="S104" s="68"/>
      <c r="T104" s="68"/>
    </row>
    <row r="105" spans="1:20" s="15" customFormat="1" x14ac:dyDescent="0.2">
      <c r="A105" s="12"/>
      <c r="B105" s="19"/>
      <c r="C105" s="19"/>
      <c r="D105" s="87"/>
      <c r="R105" s="68"/>
      <c r="S105" s="68"/>
      <c r="T105" s="68"/>
    </row>
    <row r="106" spans="1:20" s="15" customFormat="1" x14ac:dyDescent="0.2">
      <c r="A106" s="12"/>
      <c r="B106" s="19"/>
      <c r="C106" s="19"/>
      <c r="D106" s="87"/>
      <c r="R106" s="68"/>
      <c r="S106" s="68"/>
      <c r="T106" s="68"/>
    </row>
    <row r="107" spans="1:20" s="15" customFormat="1" x14ac:dyDescent="0.2">
      <c r="A107" s="12"/>
      <c r="B107" s="19"/>
      <c r="C107" s="19"/>
      <c r="D107" s="87"/>
      <c r="R107" s="68"/>
      <c r="S107" s="68"/>
      <c r="T107" s="68"/>
    </row>
    <row r="108" spans="1:20" s="15" customFormat="1" x14ac:dyDescent="0.2">
      <c r="A108" s="12"/>
      <c r="B108" s="19"/>
      <c r="C108" s="19"/>
      <c r="D108" s="87"/>
      <c r="R108" s="68"/>
      <c r="S108" s="68"/>
      <c r="T108" s="68"/>
    </row>
    <row r="109" spans="1:20" s="15" customFormat="1" x14ac:dyDescent="0.2">
      <c r="A109" s="12"/>
      <c r="B109" s="19"/>
      <c r="C109" s="19"/>
      <c r="D109" s="87"/>
      <c r="R109" s="68"/>
      <c r="S109" s="68"/>
      <c r="T109" s="68"/>
    </row>
    <row r="110" spans="1:20" s="15" customFormat="1" x14ac:dyDescent="0.2">
      <c r="A110" s="12"/>
      <c r="B110" s="19"/>
      <c r="C110" s="19"/>
      <c r="D110" s="87"/>
      <c r="R110" s="68"/>
      <c r="S110" s="68"/>
      <c r="T110" s="68"/>
    </row>
    <row r="111" spans="1:20" s="15" customFormat="1" x14ac:dyDescent="0.2">
      <c r="A111" s="12"/>
      <c r="B111" s="19"/>
      <c r="C111" s="19"/>
      <c r="D111" s="87"/>
      <c r="R111" s="68"/>
      <c r="S111" s="68"/>
      <c r="T111" s="68"/>
    </row>
    <row r="112" spans="1:20" s="15" customFormat="1" x14ac:dyDescent="0.2">
      <c r="A112" s="12"/>
      <c r="B112" s="19"/>
      <c r="C112" s="19"/>
      <c r="D112" s="87"/>
      <c r="R112" s="68"/>
      <c r="S112" s="68"/>
      <c r="T112" s="68"/>
    </row>
    <row r="113" spans="1:20" s="15" customFormat="1" x14ac:dyDescent="0.2">
      <c r="A113" s="12"/>
      <c r="B113" s="19"/>
      <c r="C113" s="19"/>
      <c r="D113" s="87"/>
      <c r="R113" s="68"/>
      <c r="S113" s="68"/>
      <c r="T113" s="68"/>
    </row>
    <row r="114" spans="1:20" s="15" customFormat="1" ht="15" x14ac:dyDescent="0.3">
      <c r="A114" s="100"/>
      <c r="B114" s="101"/>
      <c r="C114" s="101"/>
      <c r="D114" s="102"/>
      <c r="R114" s="68"/>
      <c r="S114" s="68"/>
      <c r="T114" s="68"/>
    </row>
    <row r="115" spans="1:20" s="15" customFormat="1" ht="15" x14ac:dyDescent="0.3">
      <c r="A115" s="100"/>
      <c r="B115" s="101"/>
      <c r="C115" s="101"/>
      <c r="D115" s="102"/>
      <c r="R115" s="68"/>
      <c r="S115" s="68"/>
      <c r="T115" s="68"/>
    </row>
    <row r="116" spans="1:20" s="15" customFormat="1" ht="15" x14ac:dyDescent="0.3">
      <c r="A116" s="100"/>
      <c r="B116" s="101"/>
      <c r="C116" s="101"/>
      <c r="D116" s="102"/>
      <c r="R116" s="68"/>
      <c r="S116" s="68"/>
      <c r="T116" s="68"/>
    </row>
    <row r="117" spans="1:20" s="15" customFormat="1" ht="15" x14ac:dyDescent="0.3">
      <c r="A117" s="100"/>
      <c r="B117" s="101"/>
      <c r="C117" s="101"/>
      <c r="D117" s="102"/>
      <c r="R117" s="68"/>
      <c r="S117" s="68"/>
      <c r="T117" s="68"/>
    </row>
    <row r="118" spans="1:20" s="15" customFormat="1" ht="15" x14ac:dyDescent="0.3">
      <c r="A118" s="100"/>
      <c r="B118" s="101"/>
      <c r="C118" s="101"/>
      <c r="D118" s="102"/>
      <c r="R118" s="68"/>
      <c r="S118" s="68"/>
      <c r="T118" s="68"/>
    </row>
    <row r="119" spans="1:20" s="15" customFormat="1" x14ac:dyDescent="0.2">
      <c r="A119" s="12"/>
      <c r="B119" s="19"/>
      <c r="C119" s="19"/>
      <c r="D119" s="87"/>
      <c r="R119" s="68"/>
      <c r="S119" s="68"/>
      <c r="T119" s="68"/>
    </row>
    <row r="120" spans="1:20" s="15" customFormat="1" x14ac:dyDescent="0.2">
      <c r="A120" s="12"/>
      <c r="B120" s="19"/>
      <c r="C120" s="19"/>
      <c r="D120" s="87"/>
      <c r="R120" s="68"/>
      <c r="S120" s="68"/>
      <c r="T120" s="68"/>
    </row>
    <row r="121" spans="1:20" s="15" customFormat="1" x14ac:dyDescent="0.2">
      <c r="A121" s="12"/>
      <c r="B121" s="19"/>
      <c r="C121" s="19"/>
      <c r="D121" s="87"/>
      <c r="R121" s="68"/>
      <c r="S121" s="68"/>
      <c r="T121" s="68"/>
    </row>
    <row r="122" spans="1:20" s="15" customFormat="1" x14ac:dyDescent="0.2">
      <c r="A122" s="12"/>
      <c r="R122" s="68"/>
      <c r="S122" s="68"/>
      <c r="T122" s="68"/>
    </row>
    <row r="123" spans="1:20" s="15" customFormat="1" x14ac:dyDescent="0.2">
      <c r="A123" s="12"/>
      <c r="R123" s="68"/>
      <c r="S123" s="68"/>
      <c r="T123" s="68"/>
    </row>
    <row r="124" spans="1:20" s="15" customFormat="1" x14ac:dyDescent="0.2">
      <c r="A124" s="12"/>
      <c r="R124" s="68"/>
      <c r="S124" s="68"/>
      <c r="T124" s="68"/>
    </row>
    <row r="125" spans="1:20" s="15" customFormat="1" x14ac:dyDescent="0.2">
      <c r="A125" s="12"/>
      <c r="R125" s="68"/>
      <c r="S125" s="68"/>
      <c r="T125" s="68"/>
    </row>
    <row r="126" spans="1:20" s="15" customFormat="1" x14ac:dyDescent="0.2">
      <c r="A126" s="95"/>
      <c r="R126" s="68"/>
      <c r="S126" s="68"/>
      <c r="T126" s="68"/>
    </row>
    <row r="127" spans="1:20" s="15" customFormat="1" x14ac:dyDescent="0.2">
      <c r="B127" s="88"/>
      <c r="C127" s="88"/>
      <c r="D127" s="88"/>
      <c r="R127" s="68"/>
      <c r="S127" s="68"/>
      <c r="T127" s="68"/>
    </row>
    <row r="128" spans="1:20" s="15" customFormat="1" x14ac:dyDescent="0.2">
      <c r="A128" s="12"/>
      <c r="B128" s="19"/>
      <c r="C128" s="19"/>
      <c r="D128" s="87"/>
      <c r="R128" s="68"/>
      <c r="S128" s="68"/>
      <c r="T128" s="68"/>
    </row>
    <row r="129" spans="1:20" s="15" customFormat="1" x14ac:dyDescent="0.2">
      <c r="A129" s="12"/>
      <c r="B129" s="19"/>
      <c r="C129" s="19"/>
      <c r="D129" s="87"/>
      <c r="R129" s="68"/>
      <c r="S129" s="68"/>
      <c r="T129" s="68"/>
    </row>
    <row r="130" spans="1:20" s="15" customFormat="1" x14ac:dyDescent="0.2">
      <c r="A130" s="12"/>
      <c r="B130" s="19"/>
      <c r="C130" s="19"/>
      <c r="D130" s="87"/>
      <c r="R130" s="68"/>
      <c r="S130" s="68"/>
      <c r="T130" s="68"/>
    </row>
    <row r="131" spans="1:20" s="15" customFormat="1" x14ac:dyDescent="0.2">
      <c r="A131" s="12"/>
      <c r="B131" s="19"/>
      <c r="C131" s="19"/>
      <c r="D131" s="87"/>
      <c r="R131" s="68"/>
      <c r="S131" s="68"/>
      <c r="T131" s="68"/>
    </row>
    <row r="132" spans="1:20" s="15" customFormat="1" x14ac:dyDescent="0.2">
      <c r="A132" s="12"/>
      <c r="B132" s="19"/>
      <c r="C132" s="19"/>
      <c r="D132" s="87"/>
      <c r="R132" s="68"/>
      <c r="S132" s="68"/>
      <c r="T132" s="68"/>
    </row>
    <row r="133" spans="1:20" s="15" customFormat="1" x14ac:dyDescent="0.2">
      <c r="A133" s="12"/>
      <c r="B133" s="19"/>
      <c r="C133" s="19"/>
      <c r="D133" s="87"/>
      <c r="R133" s="68"/>
      <c r="S133" s="68"/>
      <c r="T133" s="68"/>
    </row>
    <row r="134" spans="1:20" s="15" customFormat="1" x14ac:dyDescent="0.2">
      <c r="A134" s="12"/>
      <c r="B134" s="19"/>
      <c r="C134" s="19"/>
      <c r="D134" s="87"/>
      <c r="R134" s="68"/>
      <c r="S134" s="68"/>
      <c r="T134" s="68"/>
    </row>
    <row r="135" spans="1:20" s="15" customFormat="1" x14ac:dyDescent="0.2">
      <c r="A135" s="12"/>
      <c r="B135" s="19"/>
      <c r="C135" s="19"/>
      <c r="D135" s="87"/>
      <c r="R135" s="68"/>
      <c r="S135" s="68"/>
      <c r="T135" s="68"/>
    </row>
    <row r="136" spans="1:20" s="15" customFormat="1" x14ac:dyDescent="0.2">
      <c r="A136" s="12"/>
      <c r="B136" s="19"/>
      <c r="C136" s="19"/>
      <c r="D136" s="87"/>
      <c r="R136" s="68"/>
      <c r="S136" s="68"/>
      <c r="T136" s="68"/>
    </row>
    <row r="137" spans="1:20" s="15" customFormat="1" x14ac:dyDescent="0.2">
      <c r="A137" s="12"/>
      <c r="B137" s="19"/>
      <c r="C137" s="19"/>
      <c r="D137" s="87"/>
      <c r="R137" s="68"/>
      <c r="S137" s="68"/>
      <c r="T137" s="68"/>
    </row>
    <row r="138" spans="1:20" s="15" customFormat="1" x14ac:dyDescent="0.2">
      <c r="A138" s="12"/>
      <c r="B138" s="19"/>
      <c r="C138" s="19"/>
      <c r="D138" s="87"/>
      <c r="R138" s="68"/>
      <c r="S138" s="68"/>
      <c r="T138" s="68"/>
    </row>
    <row r="139" spans="1:20" s="15" customFormat="1" x14ac:dyDescent="0.2">
      <c r="A139" s="12"/>
      <c r="D139" s="87"/>
      <c r="R139" s="68"/>
      <c r="S139" s="68"/>
      <c r="T139" s="68"/>
    </row>
    <row r="140" spans="1:20" s="15" customFormat="1" x14ac:dyDescent="0.2">
      <c r="A140" s="12"/>
      <c r="B140" s="19"/>
      <c r="C140" s="19"/>
      <c r="D140" s="87"/>
      <c r="R140" s="68"/>
      <c r="S140" s="68"/>
      <c r="T140" s="68"/>
    </row>
    <row r="141" spans="1:20" s="15" customFormat="1" x14ac:dyDescent="0.2">
      <c r="A141" s="12"/>
      <c r="B141" s="19"/>
      <c r="C141" s="19"/>
      <c r="D141" s="87"/>
      <c r="R141" s="68"/>
      <c r="S141" s="68"/>
      <c r="T141" s="68"/>
    </row>
    <row r="142" spans="1:20" s="15" customFormat="1" x14ac:dyDescent="0.2">
      <c r="A142" s="12"/>
      <c r="B142" s="19"/>
      <c r="C142" s="19"/>
      <c r="D142" s="87"/>
      <c r="R142" s="68"/>
      <c r="S142" s="68"/>
      <c r="T142" s="68"/>
    </row>
    <row r="143" spans="1:20" s="15" customFormat="1" x14ac:dyDescent="0.2">
      <c r="A143" s="12"/>
      <c r="B143" s="19"/>
      <c r="C143" s="19"/>
      <c r="D143" s="87"/>
      <c r="R143" s="68"/>
      <c r="S143" s="68"/>
      <c r="T143" s="68"/>
    </row>
    <row r="144" spans="1:20" s="15" customFormat="1" x14ac:dyDescent="0.2">
      <c r="A144" s="12"/>
      <c r="B144" s="19"/>
      <c r="C144" s="19"/>
      <c r="D144" s="87"/>
      <c r="R144" s="68"/>
      <c r="S144" s="68"/>
      <c r="T144" s="68"/>
    </row>
    <row r="145" spans="1:20" s="15" customFormat="1" x14ac:dyDescent="0.2">
      <c r="A145" s="12"/>
      <c r="R145" s="68"/>
      <c r="S145" s="68"/>
      <c r="T145" s="68"/>
    </row>
    <row r="146" spans="1:20" s="15" customFormat="1" x14ac:dyDescent="0.2">
      <c r="A146" s="12"/>
      <c r="R146" s="68"/>
      <c r="S146" s="68"/>
      <c r="T146" s="68"/>
    </row>
    <row r="147" spans="1:20" s="15" customFormat="1" x14ac:dyDescent="0.2">
      <c r="A147" s="12"/>
      <c r="R147" s="68"/>
      <c r="S147" s="68"/>
      <c r="T147" s="68"/>
    </row>
    <row r="148" spans="1:20" s="15" customFormat="1" x14ac:dyDescent="0.2">
      <c r="A148" s="12"/>
      <c r="R148" s="68"/>
      <c r="S148" s="68"/>
      <c r="T148" s="68"/>
    </row>
    <row r="149" spans="1:20" s="15" customFormat="1" x14ac:dyDescent="0.2">
      <c r="R149" s="68"/>
      <c r="S149" s="68"/>
      <c r="T149" s="68"/>
    </row>
    <row r="150" spans="1:20" s="15" customFormat="1" x14ac:dyDescent="0.2">
      <c r="R150" s="68"/>
      <c r="S150" s="68"/>
      <c r="T150" s="68"/>
    </row>
    <row r="151" spans="1:20" s="15" customFormat="1" x14ac:dyDescent="0.2">
      <c r="A151" s="12"/>
      <c r="R151" s="68"/>
      <c r="S151" s="68"/>
      <c r="T151" s="68"/>
    </row>
    <row r="152" spans="1:20" s="15" customFormat="1" x14ac:dyDescent="0.2">
      <c r="A152" s="12"/>
      <c r="R152" s="68"/>
      <c r="S152" s="68"/>
      <c r="T152" s="68"/>
    </row>
    <row r="153" spans="1:20" s="15" customFormat="1" x14ac:dyDescent="0.2">
      <c r="A153" s="12"/>
      <c r="R153" s="68"/>
      <c r="S153" s="68"/>
      <c r="T153" s="68"/>
    </row>
    <row r="154" spans="1:20" s="15" customFormat="1" x14ac:dyDescent="0.2">
      <c r="A154" s="12"/>
      <c r="R154" s="68"/>
      <c r="S154" s="68"/>
      <c r="T154" s="68"/>
    </row>
    <row r="155" spans="1:20" s="15" customFormat="1" x14ac:dyDescent="0.2">
      <c r="A155" s="12"/>
      <c r="R155" s="68"/>
      <c r="S155" s="68"/>
      <c r="T155" s="68"/>
    </row>
    <row r="156" spans="1:20" s="15" customFormat="1" x14ac:dyDescent="0.2">
      <c r="A156" s="12"/>
      <c r="R156" s="68"/>
      <c r="S156" s="68"/>
      <c r="T156" s="68"/>
    </row>
    <row r="157" spans="1:20" s="15" customFormat="1" x14ac:dyDescent="0.2">
      <c r="A157" s="12"/>
      <c r="R157" s="68"/>
      <c r="S157" s="68"/>
      <c r="T157" s="68"/>
    </row>
    <row r="158" spans="1:20" s="15" customFormat="1" x14ac:dyDescent="0.2">
      <c r="A158" s="12"/>
      <c r="R158" s="68"/>
      <c r="S158" s="68"/>
      <c r="T158" s="68"/>
    </row>
    <row r="159" spans="1:20" s="15" customFormat="1" x14ac:dyDescent="0.2">
      <c r="A159" s="12"/>
      <c r="R159" s="68"/>
      <c r="S159" s="68"/>
      <c r="T159" s="68"/>
    </row>
    <row r="160" spans="1:20" s="15" customFormat="1" x14ac:dyDescent="0.2">
      <c r="A160" s="12"/>
      <c r="R160" s="68"/>
      <c r="S160" s="68"/>
      <c r="T160" s="68"/>
    </row>
    <row r="161" spans="1:20" s="15" customFormat="1" x14ac:dyDescent="0.2">
      <c r="A161" s="12"/>
      <c r="R161" s="68"/>
      <c r="S161" s="68"/>
      <c r="T161" s="68"/>
    </row>
    <row r="162" spans="1:20" s="15" customFormat="1" x14ac:dyDescent="0.2">
      <c r="A162" s="12"/>
      <c r="R162" s="68"/>
      <c r="S162" s="68"/>
      <c r="T162" s="68"/>
    </row>
    <row r="163" spans="1:20" s="15" customFormat="1" x14ac:dyDescent="0.2">
      <c r="A163" s="12"/>
      <c r="R163" s="68"/>
      <c r="S163" s="68"/>
      <c r="T163" s="68"/>
    </row>
    <row r="164" spans="1:20" s="15" customFormat="1" x14ac:dyDescent="0.2">
      <c r="A164" s="12"/>
      <c r="R164" s="68"/>
      <c r="S164" s="68"/>
      <c r="T164" s="68"/>
    </row>
    <row r="165" spans="1:20" s="15" customFormat="1" x14ac:dyDescent="0.2">
      <c r="A165" s="12"/>
      <c r="R165" s="68"/>
      <c r="S165" s="68"/>
      <c r="T165" s="68"/>
    </row>
    <row r="166" spans="1:20" s="15" customFormat="1" x14ac:dyDescent="0.2">
      <c r="A166" s="12"/>
      <c r="R166" s="68"/>
      <c r="S166" s="68"/>
      <c r="T166" s="68"/>
    </row>
    <row r="167" spans="1:20" s="15" customFormat="1" x14ac:dyDescent="0.2">
      <c r="A167" s="12"/>
      <c r="R167" s="68"/>
      <c r="S167" s="68"/>
      <c r="T167" s="68"/>
    </row>
    <row r="168" spans="1:20" s="15" customFormat="1" x14ac:dyDescent="0.2">
      <c r="R168" s="68"/>
      <c r="S168" s="68"/>
      <c r="T168" s="68"/>
    </row>
    <row r="169" spans="1:20" s="15" customFormat="1" x14ac:dyDescent="0.2">
      <c r="R169" s="68"/>
      <c r="S169" s="68"/>
      <c r="T169" s="68"/>
    </row>
    <row r="170" spans="1:20" s="15" customFormat="1" x14ac:dyDescent="0.2">
      <c r="A170" s="12"/>
      <c r="R170" s="68"/>
      <c r="S170" s="68"/>
      <c r="T170" s="68"/>
    </row>
    <row r="171" spans="1:20" s="15" customFormat="1" x14ac:dyDescent="0.2">
      <c r="A171" s="12"/>
      <c r="R171" s="68"/>
      <c r="S171" s="68"/>
      <c r="T171" s="68"/>
    </row>
    <row r="172" spans="1:20" s="15" customFormat="1" x14ac:dyDescent="0.2">
      <c r="A172" s="12"/>
      <c r="R172" s="68"/>
      <c r="S172" s="68"/>
      <c r="T172" s="68"/>
    </row>
    <row r="173" spans="1:20" s="15" customFormat="1" x14ac:dyDescent="0.2">
      <c r="A173" s="12"/>
      <c r="R173" s="68"/>
      <c r="S173" s="68"/>
      <c r="T173" s="68"/>
    </row>
    <row r="174" spans="1:20" s="15" customFormat="1" x14ac:dyDescent="0.2">
      <c r="A174" s="12"/>
      <c r="R174" s="68"/>
      <c r="S174" s="68"/>
      <c r="T174" s="68"/>
    </row>
    <row r="175" spans="1:20" s="15" customFormat="1" x14ac:dyDescent="0.2">
      <c r="A175" s="12"/>
      <c r="R175" s="68"/>
      <c r="S175" s="68"/>
      <c r="T175" s="68"/>
    </row>
    <row r="176" spans="1:20" s="15" customFormat="1" x14ac:dyDescent="0.2">
      <c r="A176" s="12"/>
      <c r="R176" s="68"/>
      <c r="S176" s="68"/>
      <c r="T176" s="68"/>
    </row>
    <row r="177" spans="1:20" s="15" customFormat="1" x14ac:dyDescent="0.2">
      <c r="A177" s="12"/>
      <c r="R177" s="68"/>
      <c r="S177" s="68"/>
      <c r="T177" s="68"/>
    </row>
    <row r="178" spans="1:20" s="15" customFormat="1" x14ac:dyDescent="0.2">
      <c r="A178" s="12"/>
      <c r="R178" s="68"/>
      <c r="S178" s="68"/>
      <c r="T178" s="68"/>
    </row>
    <row r="179" spans="1:20" s="15" customFormat="1" x14ac:dyDescent="0.2">
      <c r="A179" s="12"/>
      <c r="R179" s="68"/>
      <c r="S179" s="68"/>
      <c r="T179" s="68"/>
    </row>
    <row r="180" spans="1:20" s="15" customFormat="1" x14ac:dyDescent="0.2">
      <c r="A180" s="12"/>
      <c r="R180" s="68"/>
      <c r="S180" s="68"/>
      <c r="T180" s="68"/>
    </row>
    <row r="181" spans="1:20" s="15" customFormat="1" x14ac:dyDescent="0.2">
      <c r="A181" s="12"/>
      <c r="R181" s="68"/>
      <c r="S181" s="68"/>
      <c r="T181" s="68"/>
    </row>
    <row r="182" spans="1:20" s="15" customFormat="1" x14ac:dyDescent="0.2">
      <c r="A182" s="12"/>
      <c r="R182" s="68"/>
      <c r="S182" s="68"/>
      <c r="T182" s="68"/>
    </row>
    <row r="183" spans="1:20" s="15" customFormat="1" x14ac:dyDescent="0.2">
      <c r="A183" s="12"/>
      <c r="R183" s="68"/>
      <c r="S183" s="68"/>
      <c r="T183" s="68"/>
    </row>
    <row r="184" spans="1:20" s="15" customFormat="1" x14ac:dyDescent="0.2">
      <c r="A184" s="12"/>
      <c r="R184" s="68"/>
      <c r="S184" s="68"/>
      <c r="T184" s="68"/>
    </row>
    <row r="185" spans="1:20" s="15" customFormat="1" x14ac:dyDescent="0.2">
      <c r="A185" s="12"/>
      <c r="R185" s="68"/>
      <c r="S185" s="68"/>
      <c r="T185" s="68"/>
    </row>
    <row r="186" spans="1:20" s="15" customFormat="1" x14ac:dyDescent="0.2">
      <c r="A186" s="12"/>
      <c r="R186" s="68"/>
      <c r="S186" s="68"/>
      <c r="T186" s="68"/>
    </row>
    <row r="187" spans="1:20" s="15" customFormat="1" x14ac:dyDescent="0.2">
      <c r="R187" s="68"/>
      <c r="S187" s="68"/>
      <c r="T187" s="68"/>
    </row>
    <row r="188" spans="1:20" s="15" customFormat="1" x14ac:dyDescent="0.2">
      <c r="R188" s="68"/>
      <c r="S188" s="68"/>
      <c r="T188" s="68"/>
    </row>
    <row r="189" spans="1:20" s="15" customFormat="1" x14ac:dyDescent="0.2">
      <c r="A189" s="12"/>
      <c r="R189" s="68"/>
      <c r="S189" s="68"/>
      <c r="T189" s="68"/>
    </row>
    <row r="190" spans="1:20" s="15" customFormat="1" x14ac:dyDescent="0.2">
      <c r="A190" s="12"/>
      <c r="R190" s="68"/>
      <c r="S190" s="68"/>
      <c r="T190" s="68"/>
    </row>
    <row r="191" spans="1:20" s="15" customFormat="1" x14ac:dyDescent="0.2">
      <c r="A191" s="12"/>
      <c r="R191" s="68"/>
      <c r="S191" s="68"/>
      <c r="T191" s="68"/>
    </row>
    <row r="192" spans="1:20" s="15" customFormat="1" x14ac:dyDescent="0.2">
      <c r="A192" s="12"/>
      <c r="R192" s="68"/>
      <c r="S192" s="68"/>
      <c r="T192" s="68"/>
    </row>
    <row r="193" spans="1:20" s="15" customFormat="1" x14ac:dyDescent="0.2">
      <c r="A193" s="12"/>
      <c r="R193" s="68"/>
      <c r="S193" s="68"/>
      <c r="T193" s="68"/>
    </row>
    <row r="194" spans="1:20" s="15" customFormat="1" x14ac:dyDescent="0.2">
      <c r="A194" s="12"/>
      <c r="R194" s="68"/>
      <c r="S194" s="68"/>
      <c r="T194" s="68"/>
    </row>
    <row r="195" spans="1:20" s="15" customFormat="1" x14ac:dyDescent="0.2">
      <c r="A195" s="12"/>
      <c r="R195" s="68"/>
      <c r="S195" s="68"/>
      <c r="T195" s="68"/>
    </row>
    <row r="196" spans="1:20" s="15" customFormat="1" x14ac:dyDescent="0.2">
      <c r="A196" s="12"/>
      <c r="R196" s="68"/>
      <c r="S196" s="68"/>
      <c r="T196" s="68"/>
    </row>
    <row r="197" spans="1:20" s="15" customFormat="1" x14ac:dyDescent="0.2">
      <c r="A197" s="12"/>
      <c r="R197" s="68"/>
      <c r="S197" s="68"/>
      <c r="T197" s="68"/>
    </row>
    <row r="198" spans="1:20" s="15" customFormat="1" x14ac:dyDescent="0.2">
      <c r="A198" s="12"/>
      <c r="R198" s="68"/>
      <c r="S198" s="68"/>
      <c r="T198" s="68"/>
    </row>
    <row r="199" spans="1:20" s="15" customFormat="1" x14ac:dyDescent="0.2">
      <c r="A199" s="12"/>
      <c r="R199" s="68"/>
      <c r="S199" s="68"/>
      <c r="T199" s="68"/>
    </row>
    <row r="200" spans="1:20" s="15" customFormat="1" x14ac:dyDescent="0.2">
      <c r="A200" s="12"/>
      <c r="R200" s="68"/>
      <c r="S200" s="68"/>
      <c r="T200" s="68"/>
    </row>
    <row r="201" spans="1:20" s="15" customFormat="1" x14ac:dyDescent="0.2">
      <c r="A201" s="12"/>
      <c r="R201" s="68"/>
      <c r="S201" s="68"/>
      <c r="T201" s="68"/>
    </row>
    <row r="202" spans="1:20" x14ac:dyDescent="0.2">
      <c r="A202" s="2"/>
    </row>
    <row r="203" spans="1:20" x14ac:dyDescent="0.2">
      <c r="A203" s="2"/>
    </row>
    <row r="204" spans="1:20" x14ac:dyDescent="0.2">
      <c r="A204" s="2"/>
    </row>
    <row r="205" spans="1:20" x14ac:dyDescent="0.2">
      <c r="A205" s="2"/>
    </row>
  </sheetData>
  <mergeCells count="18">
    <mergeCell ref="O5:O6"/>
    <mergeCell ref="P5:P6"/>
    <mergeCell ref="B3:P3"/>
    <mergeCell ref="M5:M6"/>
    <mergeCell ref="Q5:Q6"/>
    <mergeCell ref="G5:G6"/>
    <mergeCell ref="H5:H6"/>
    <mergeCell ref="J5:J6"/>
    <mergeCell ref="I5:I6"/>
    <mergeCell ref="K5:K6"/>
    <mergeCell ref="L5:L6"/>
    <mergeCell ref="N5:N6"/>
    <mergeCell ref="A5:A6"/>
    <mergeCell ref="B5:B6"/>
    <mergeCell ref="D5:D6"/>
    <mergeCell ref="E5:E6"/>
    <mergeCell ref="F5:F6"/>
    <mergeCell ref="C5:C6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23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41" customWidth="1"/>
    <col min="2" max="2" width="7.7109375" customWidth="1"/>
    <col min="3" max="3" width="9" customWidth="1"/>
    <col min="4" max="8" width="7.7109375" customWidth="1"/>
    <col min="9" max="9" width="10.7109375" customWidth="1"/>
    <col min="10" max="11" width="7.7109375" customWidth="1"/>
    <col min="12" max="12" width="9.7109375" customWidth="1"/>
    <col min="13" max="14" width="7.7109375" style="15" customWidth="1"/>
    <col min="15" max="15" width="10.7109375" style="15" customWidth="1"/>
    <col min="16" max="17" width="7.7109375" style="15" customWidth="1"/>
    <col min="23" max="23" width="13.28515625" customWidth="1"/>
    <col min="24" max="24" width="17.28515625" customWidth="1"/>
  </cols>
  <sheetData>
    <row r="1" spans="1:24" ht="15" customHeight="1" x14ac:dyDescent="0.2">
      <c r="A1" s="158" t="s">
        <v>307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78"/>
      <c r="T1" s="78"/>
      <c r="U1" s="78"/>
      <c r="V1" s="78"/>
      <c r="W1" s="78"/>
      <c r="X1" s="78"/>
    </row>
    <row r="2" spans="1:24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13"/>
      <c r="N2" s="13"/>
      <c r="O2" s="13"/>
      <c r="P2" s="13"/>
      <c r="Q2" s="13"/>
      <c r="R2" s="92"/>
      <c r="S2" s="78"/>
      <c r="T2" s="78"/>
      <c r="U2" s="78"/>
      <c r="V2" s="78"/>
      <c r="W2" s="78"/>
      <c r="X2" s="78"/>
    </row>
    <row r="3" spans="1:24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78"/>
      <c r="T3" s="78"/>
      <c r="U3" s="78"/>
      <c r="V3" s="78"/>
      <c r="W3" s="78"/>
      <c r="X3" s="78"/>
    </row>
    <row r="4" spans="1:24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3"/>
      <c r="N4" s="13"/>
      <c r="O4" s="13"/>
      <c r="P4" s="13"/>
      <c r="Q4" s="13"/>
      <c r="R4" s="92"/>
      <c r="S4" s="78"/>
      <c r="T4" s="78"/>
      <c r="U4" s="78"/>
      <c r="V4" s="78"/>
      <c r="W4" s="78"/>
      <c r="X4" s="78"/>
    </row>
    <row r="5" spans="1:24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77"/>
      <c r="T5" s="77"/>
      <c r="U5" s="85"/>
      <c r="V5" s="85"/>
      <c r="W5" s="85"/>
      <c r="X5" s="84"/>
    </row>
    <row r="6" spans="1:24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77"/>
      <c r="T6" s="77"/>
      <c r="U6" s="85"/>
      <c r="V6" s="85"/>
      <c r="W6" s="85"/>
      <c r="X6" s="84"/>
    </row>
    <row r="7" spans="1:24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77"/>
      <c r="T7" s="77"/>
      <c r="U7" s="85"/>
      <c r="V7" s="85"/>
      <c r="W7" s="85"/>
      <c r="X7" s="84"/>
    </row>
    <row r="8" spans="1:24" ht="19.5" customHeight="1" x14ac:dyDescent="0.3">
      <c r="A8" s="169" t="s">
        <v>106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0"/>
      <c r="S8" s="77"/>
      <c r="T8" s="77"/>
      <c r="U8" s="85"/>
      <c r="V8" s="85"/>
      <c r="W8" s="85"/>
      <c r="X8" s="84"/>
    </row>
    <row r="9" spans="1:24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77"/>
      <c r="T9" s="77"/>
      <c r="U9" s="85"/>
      <c r="V9" s="85"/>
      <c r="W9" s="85"/>
      <c r="X9" s="84"/>
    </row>
    <row r="10" spans="1:24" ht="12.75" customHeight="1" x14ac:dyDescent="0.2">
      <c r="A10" s="171" t="s">
        <v>35</v>
      </c>
      <c r="B10" s="725">
        <v>81.546536922454834</v>
      </c>
      <c r="C10" s="725">
        <v>1458.951503276825</v>
      </c>
      <c r="D10" s="725">
        <v>110.02191305160522</v>
      </c>
      <c r="E10" s="725">
        <v>90.087516784667969</v>
      </c>
      <c r="F10" s="725">
        <v>328.69695854187012</v>
      </c>
      <c r="G10" s="725">
        <v>8410.8665316104889</v>
      </c>
      <c r="H10" s="725">
        <v>590.6231517791748</v>
      </c>
      <c r="I10" s="725" t="s">
        <v>3</v>
      </c>
      <c r="J10" s="725">
        <v>346.00117874145508</v>
      </c>
      <c r="K10" s="725">
        <v>16.055105209350586</v>
      </c>
      <c r="L10" s="725" t="s">
        <v>3</v>
      </c>
      <c r="M10" s="725">
        <v>4071.4076952934265</v>
      </c>
      <c r="N10" s="729">
        <v>331.51911735534668</v>
      </c>
      <c r="O10" s="729">
        <v>947.29001617431641</v>
      </c>
      <c r="P10" s="729">
        <v>4520.6241660118103</v>
      </c>
      <c r="Q10" s="726">
        <v>21303.691390752792</v>
      </c>
      <c r="R10" s="94"/>
      <c r="S10" s="77"/>
      <c r="T10" s="77"/>
      <c r="U10" s="85"/>
      <c r="V10" s="85"/>
      <c r="W10" s="85"/>
      <c r="X10" s="84"/>
    </row>
    <row r="11" spans="1:24" ht="12.75" customHeight="1" x14ac:dyDescent="0.2">
      <c r="A11" s="172" t="s">
        <v>238</v>
      </c>
      <c r="B11" s="727" t="s">
        <v>3</v>
      </c>
      <c r="C11" s="727" t="s">
        <v>3</v>
      </c>
      <c r="D11" s="727">
        <v>83.867173671722412</v>
      </c>
      <c r="E11" s="727" t="s">
        <v>3</v>
      </c>
      <c r="F11" s="727" t="s">
        <v>3</v>
      </c>
      <c r="G11" s="727" t="s">
        <v>3</v>
      </c>
      <c r="H11" s="727" t="s">
        <v>3</v>
      </c>
      <c r="I11" s="727" t="s">
        <v>3</v>
      </c>
      <c r="J11" s="727" t="s">
        <v>3</v>
      </c>
      <c r="K11" s="727" t="s">
        <v>3</v>
      </c>
      <c r="L11" s="727" t="s">
        <v>3</v>
      </c>
      <c r="M11" s="727" t="s">
        <v>3</v>
      </c>
      <c r="N11" s="729" t="s">
        <v>3</v>
      </c>
      <c r="O11" s="729" t="s">
        <v>3</v>
      </c>
      <c r="P11" s="729" t="s">
        <v>3</v>
      </c>
      <c r="Q11" s="726">
        <v>83.867173671722412</v>
      </c>
      <c r="R11" s="94"/>
      <c r="S11" s="77"/>
      <c r="T11" s="77"/>
      <c r="U11" s="85"/>
      <c r="V11" s="85"/>
      <c r="W11" s="85"/>
      <c r="X11" s="84"/>
    </row>
    <row r="12" spans="1:24" ht="12.75" customHeight="1" x14ac:dyDescent="0.2">
      <c r="A12" s="172" t="s">
        <v>36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>
        <v>173.0263729095459</v>
      </c>
      <c r="H12" s="725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29" t="s">
        <v>3</v>
      </c>
      <c r="O12" s="729" t="s">
        <v>3</v>
      </c>
      <c r="P12" s="729" t="s">
        <v>3</v>
      </c>
      <c r="Q12" s="726">
        <v>173.0263729095459</v>
      </c>
      <c r="R12" s="94"/>
      <c r="S12" s="77"/>
      <c r="T12" s="77"/>
      <c r="U12" s="85"/>
      <c r="V12" s="85"/>
      <c r="W12" s="84"/>
      <c r="X12" s="84"/>
    </row>
    <row r="13" spans="1:24" ht="12.75" customHeight="1" x14ac:dyDescent="0.2">
      <c r="A13" s="172" t="s">
        <v>239</v>
      </c>
      <c r="B13" s="727" t="s">
        <v>3</v>
      </c>
      <c r="C13" s="727" t="s">
        <v>3</v>
      </c>
      <c r="D13" s="727" t="s">
        <v>3</v>
      </c>
      <c r="E13" s="727" t="s">
        <v>3</v>
      </c>
      <c r="F13" s="727" t="s">
        <v>3</v>
      </c>
      <c r="G13" s="725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29" t="s">
        <v>3</v>
      </c>
      <c r="O13" s="729" t="s">
        <v>3</v>
      </c>
      <c r="P13" s="729">
        <v>717.89214062690735</v>
      </c>
      <c r="Q13" s="726">
        <v>717.89214062690735</v>
      </c>
      <c r="R13" s="94"/>
      <c r="S13" s="77"/>
      <c r="T13" s="77"/>
      <c r="U13" s="85"/>
      <c r="V13" s="85"/>
      <c r="W13" s="84"/>
      <c r="X13" s="84"/>
    </row>
    <row r="14" spans="1:24" ht="12.75" customHeight="1" x14ac:dyDescent="0.2">
      <c r="A14" s="172" t="s">
        <v>37</v>
      </c>
      <c r="B14" s="727">
        <v>3.2567975521087646</v>
      </c>
      <c r="C14" s="727">
        <v>81.39979887008667</v>
      </c>
      <c r="D14" s="727">
        <v>4.4588942527770996</v>
      </c>
      <c r="E14" s="727" t="s">
        <v>3</v>
      </c>
      <c r="F14" s="727" t="s">
        <v>3</v>
      </c>
      <c r="G14" s="727" t="s">
        <v>3</v>
      </c>
      <c r="H14" s="725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 t="s">
        <v>3</v>
      </c>
      <c r="N14" s="729" t="s">
        <v>3</v>
      </c>
      <c r="O14" s="729" t="s">
        <v>3</v>
      </c>
      <c r="P14" s="729" t="s">
        <v>3</v>
      </c>
      <c r="Q14" s="726">
        <v>89.115490674972534</v>
      </c>
      <c r="R14" s="94"/>
      <c r="S14" s="77"/>
      <c r="T14" s="77"/>
      <c r="U14" s="84"/>
      <c r="V14" s="84"/>
      <c r="W14" s="84"/>
      <c r="X14" s="84"/>
    </row>
    <row r="15" spans="1:24" ht="12.75" customHeight="1" x14ac:dyDescent="0.2">
      <c r="A15" s="172" t="s">
        <v>38</v>
      </c>
      <c r="B15" s="727" t="s">
        <v>3</v>
      </c>
      <c r="C15" s="727" t="s">
        <v>3</v>
      </c>
      <c r="D15" s="727" t="s">
        <v>3</v>
      </c>
      <c r="E15" s="727" t="s">
        <v>3</v>
      </c>
      <c r="F15" s="727" t="s">
        <v>3</v>
      </c>
      <c r="G15" s="727">
        <v>437.79601287841797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>
        <v>226.39857482910156</v>
      </c>
      <c r="N15" s="729" t="s">
        <v>3</v>
      </c>
      <c r="O15" s="729" t="s">
        <v>3</v>
      </c>
      <c r="P15" s="729">
        <v>97.7335205078125</v>
      </c>
      <c r="Q15" s="726">
        <v>761.92810821533203</v>
      </c>
      <c r="R15" s="90"/>
      <c r="S15" s="77"/>
      <c r="T15" s="77"/>
      <c r="U15" s="77"/>
      <c r="V15" s="77"/>
      <c r="W15" s="77"/>
      <c r="X15" s="80"/>
    </row>
    <row r="16" spans="1:24" ht="12.75" customHeight="1" x14ac:dyDescent="0.2">
      <c r="A16" s="172" t="s">
        <v>39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5">
        <v>736.46270847320557</v>
      </c>
      <c r="H16" s="725">
        <v>36.322830200195313</v>
      </c>
      <c r="I16" s="727" t="s">
        <v>3</v>
      </c>
      <c r="J16" s="727">
        <v>80.047731399536133</v>
      </c>
      <c r="K16" s="727" t="s">
        <v>3</v>
      </c>
      <c r="L16" s="727" t="s">
        <v>3</v>
      </c>
      <c r="M16" s="727">
        <v>78.54517936706543</v>
      </c>
      <c r="N16" s="729">
        <v>31.796890258789062</v>
      </c>
      <c r="O16" s="729" t="s">
        <v>3</v>
      </c>
      <c r="P16" s="729">
        <v>1275.9112474918365</v>
      </c>
      <c r="Q16" s="726">
        <v>2239.0865871906281</v>
      </c>
      <c r="R16" s="94"/>
      <c r="S16" s="77"/>
      <c r="T16" s="77"/>
      <c r="U16" s="77"/>
      <c r="V16" s="77"/>
      <c r="W16" s="77"/>
      <c r="X16" s="80"/>
    </row>
    <row r="17" spans="1:24" ht="12.75" customHeight="1" x14ac:dyDescent="0.2">
      <c r="A17" s="172" t="s">
        <v>334</v>
      </c>
      <c r="B17" s="727" t="s">
        <v>3</v>
      </c>
      <c r="C17" s="727" t="s">
        <v>3</v>
      </c>
      <c r="D17" s="727" t="s">
        <v>3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 t="s">
        <v>3</v>
      </c>
      <c r="N17" s="729" t="s">
        <v>3</v>
      </c>
      <c r="O17" s="729" t="s">
        <v>3</v>
      </c>
      <c r="P17" s="729">
        <v>181.95636749267578</v>
      </c>
      <c r="Q17" s="726">
        <v>181.95636749267578</v>
      </c>
      <c r="R17" s="94"/>
      <c r="S17" s="77"/>
      <c r="T17" s="77"/>
      <c r="U17" s="77"/>
      <c r="V17" s="77"/>
      <c r="W17" s="77"/>
      <c r="X17" s="80"/>
    </row>
    <row r="18" spans="1:24" ht="12.75" customHeight="1" x14ac:dyDescent="0.2">
      <c r="A18" s="172" t="s">
        <v>240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 t="s">
        <v>3</v>
      </c>
      <c r="H18" s="725" t="s">
        <v>3</v>
      </c>
      <c r="I18" s="727">
        <v>69.247535705566406</v>
      </c>
      <c r="J18" s="727" t="s">
        <v>3</v>
      </c>
      <c r="K18" s="727" t="s">
        <v>3</v>
      </c>
      <c r="L18" s="727" t="s">
        <v>3</v>
      </c>
      <c r="M18" s="727" t="s">
        <v>3</v>
      </c>
      <c r="N18" s="729" t="s">
        <v>3</v>
      </c>
      <c r="O18" s="729">
        <v>97.575014114379883</v>
      </c>
      <c r="P18" s="729" t="s">
        <v>3</v>
      </c>
      <c r="Q18" s="726">
        <v>166.82254981994629</v>
      </c>
      <c r="R18" s="94"/>
      <c r="S18" s="77"/>
      <c r="T18" s="77"/>
      <c r="U18" s="77"/>
      <c r="V18" s="77"/>
      <c r="W18" s="77"/>
      <c r="X18" s="80"/>
    </row>
    <row r="19" spans="1:24" ht="12.75" customHeight="1" x14ac:dyDescent="0.2">
      <c r="A19" s="172" t="s">
        <v>40</v>
      </c>
      <c r="B19" s="727">
        <v>131.89538192749023</v>
      </c>
      <c r="C19" s="727">
        <v>2389.5627455711365</v>
      </c>
      <c r="D19" s="727" t="s">
        <v>3</v>
      </c>
      <c r="E19" s="727" t="s">
        <v>3</v>
      </c>
      <c r="F19" s="727">
        <v>364.90000057220459</v>
      </c>
      <c r="G19" s="725">
        <v>185.60124206542969</v>
      </c>
      <c r="H19" s="727" t="s">
        <v>3</v>
      </c>
      <c r="I19" s="727" t="s">
        <v>3</v>
      </c>
      <c r="J19" s="727" t="s">
        <v>3</v>
      </c>
      <c r="K19" s="727" t="s">
        <v>3</v>
      </c>
      <c r="L19" s="727" t="s">
        <v>3</v>
      </c>
      <c r="M19" s="727" t="s">
        <v>3</v>
      </c>
      <c r="N19" s="729" t="s">
        <v>3</v>
      </c>
      <c r="O19" s="729" t="s">
        <v>3</v>
      </c>
      <c r="P19" s="729" t="s">
        <v>3</v>
      </c>
      <c r="Q19" s="726">
        <v>3071.959370136261</v>
      </c>
      <c r="R19" s="94"/>
      <c r="S19" s="77"/>
      <c r="T19" s="77"/>
      <c r="U19" s="77"/>
      <c r="V19" s="77"/>
      <c r="W19" s="77"/>
      <c r="X19" s="80"/>
    </row>
    <row r="20" spans="1:24" ht="12.75" customHeight="1" x14ac:dyDescent="0.2">
      <c r="A20" s="172" t="s">
        <v>41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>
        <v>2818.4864995479584</v>
      </c>
      <c r="H20" s="725">
        <v>522.26220798492432</v>
      </c>
      <c r="I20" s="727" t="s">
        <v>3</v>
      </c>
      <c r="J20" s="727">
        <v>139.55374336242676</v>
      </c>
      <c r="K20" s="727">
        <v>37.655284881591797</v>
      </c>
      <c r="L20" s="727" t="s">
        <v>3</v>
      </c>
      <c r="M20" s="727">
        <v>926.81117820739746</v>
      </c>
      <c r="N20" s="729">
        <v>182.69144058227539</v>
      </c>
      <c r="O20" s="729" t="s">
        <v>3</v>
      </c>
      <c r="P20" s="729">
        <v>585.99144458770752</v>
      </c>
      <c r="Q20" s="726">
        <v>5213.4517991542816</v>
      </c>
      <c r="R20" s="94"/>
      <c r="S20" s="77"/>
      <c r="T20" s="77"/>
      <c r="U20" s="77"/>
      <c r="V20" s="77"/>
      <c r="W20" s="77"/>
      <c r="X20" s="80"/>
    </row>
    <row r="21" spans="1:24" ht="12.75" customHeight="1" x14ac:dyDescent="0.2">
      <c r="A21" s="172" t="s">
        <v>241</v>
      </c>
      <c r="B21" s="727" t="s">
        <v>3</v>
      </c>
      <c r="C21" s="727" t="s">
        <v>3</v>
      </c>
      <c r="D21" s="727" t="s">
        <v>3</v>
      </c>
      <c r="E21" s="727" t="s">
        <v>3</v>
      </c>
      <c r="F21" s="727" t="s">
        <v>3</v>
      </c>
      <c r="G21" s="727">
        <v>1504.2628421783447</v>
      </c>
      <c r="H21" s="727" t="s">
        <v>3</v>
      </c>
      <c r="I21" s="727" t="s">
        <v>3</v>
      </c>
      <c r="J21" s="727">
        <v>66.589633941650391</v>
      </c>
      <c r="K21" s="727" t="s">
        <v>3</v>
      </c>
      <c r="L21" s="727" t="s">
        <v>3</v>
      </c>
      <c r="M21" s="727">
        <v>141.09069323539734</v>
      </c>
      <c r="N21" s="729">
        <v>197.0931568145752</v>
      </c>
      <c r="O21" s="729" t="s">
        <v>3</v>
      </c>
      <c r="P21" s="729">
        <v>908.78147077560425</v>
      </c>
      <c r="Q21" s="726">
        <v>2817.8177969455719</v>
      </c>
      <c r="R21" s="94"/>
      <c r="S21" s="77"/>
      <c r="T21" s="77"/>
      <c r="U21" s="80"/>
      <c r="V21" s="77"/>
      <c r="W21" s="80"/>
      <c r="X21" s="80"/>
    </row>
    <row r="22" spans="1:24" ht="12.75" customHeight="1" x14ac:dyDescent="0.2">
      <c r="A22" s="172" t="s">
        <v>82</v>
      </c>
      <c r="B22" s="727" t="s">
        <v>3</v>
      </c>
      <c r="C22" s="727" t="s">
        <v>3</v>
      </c>
      <c r="D22" s="727" t="s">
        <v>3</v>
      </c>
      <c r="E22" s="727" t="s">
        <v>3</v>
      </c>
      <c r="F22" s="727" t="s">
        <v>3</v>
      </c>
      <c r="G22" s="725">
        <v>5730.252959728241</v>
      </c>
      <c r="H22" s="727">
        <v>389.90417098999023</v>
      </c>
      <c r="I22" s="727" t="s">
        <v>3</v>
      </c>
      <c r="J22" s="727">
        <v>244.95662307739258</v>
      </c>
      <c r="K22" s="727" t="s">
        <v>3</v>
      </c>
      <c r="L22" s="727" t="s">
        <v>3</v>
      </c>
      <c r="M22" s="727">
        <v>310.74264430999756</v>
      </c>
      <c r="N22" s="729">
        <v>181.72043991088867</v>
      </c>
      <c r="O22" s="729" t="s">
        <v>3</v>
      </c>
      <c r="P22" s="729">
        <v>243.28934097290039</v>
      </c>
      <c r="Q22" s="726">
        <v>7100.8661789894104</v>
      </c>
      <c r="R22" s="94"/>
      <c r="S22" s="77"/>
      <c r="T22" s="77"/>
      <c r="U22" s="77"/>
      <c r="V22" s="77"/>
      <c r="W22" s="77"/>
      <c r="X22" s="80"/>
    </row>
    <row r="23" spans="1:24" ht="12.75" customHeight="1" x14ac:dyDescent="0.2">
      <c r="A23" s="172" t="s">
        <v>42</v>
      </c>
      <c r="B23" s="727" t="s">
        <v>3</v>
      </c>
      <c r="C23" s="727">
        <v>226.28278350830078</v>
      </c>
      <c r="D23" s="727">
        <v>4.4588942527770996</v>
      </c>
      <c r="E23" s="727">
        <v>90.087516784667969</v>
      </c>
      <c r="F23" s="727" t="s">
        <v>3</v>
      </c>
      <c r="G23" s="727" t="s">
        <v>3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>
        <v>29.124782562255859</v>
      </c>
      <c r="N23" s="729" t="s">
        <v>3</v>
      </c>
      <c r="O23" s="729" t="s">
        <v>3</v>
      </c>
      <c r="P23" s="729" t="s">
        <v>3</v>
      </c>
      <c r="Q23" s="726">
        <v>349.95397710800171</v>
      </c>
      <c r="R23" s="94"/>
      <c r="S23" s="77"/>
      <c r="T23" s="77"/>
      <c r="U23" s="77"/>
      <c r="V23" s="77"/>
      <c r="W23" s="77"/>
      <c r="X23" s="80"/>
    </row>
    <row r="24" spans="1:24" ht="12.75" customHeight="1" x14ac:dyDescent="0.2">
      <c r="A24" s="172" t="s">
        <v>43</v>
      </c>
      <c r="B24" s="727" t="s">
        <v>3</v>
      </c>
      <c r="C24" s="727" t="s">
        <v>3</v>
      </c>
      <c r="D24" s="727" t="s">
        <v>3</v>
      </c>
      <c r="E24" s="727" t="s">
        <v>3</v>
      </c>
      <c r="F24" s="727" t="s">
        <v>3</v>
      </c>
      <c r="G24" s="727">
        <v>377.7737729549408</v>
      </c>
      <c r="H24" s="727" t="s">
        <v>3</v>
      </c>
      <c r="I24" s="727" t="s">
        <v>3</v>
      </c>
      <c r="J24" s="727" t="s">
        <v>3</v>
      </c>
      <c r="K24" s="727" t="s">
        <v>3</v>
      </c>
      <c r="L24" s="727" t="s">
        <v>3</v>
      </c>
      <c r="M24" s="727">
        <v>256.0180287361145</v>
      </c>
      <c r="N24" s="729" t="s">
        <v>3</v>
      </c>
      <c r="O24" s="729" t="s">
        <v>3</v>
      </c>
      <c r="P24" s="729">
        <v>32.119547367095947</v>
      </c>
      <c r="Q24" s="726">
        <v>665.91134905815125</v>
      </c>
      <c r="R24" s="94"/>
      <c r="S24" s="77"/>
      <c r="T24" s="77"/>
      <c r="U24" s="77"/>
      <c r="V24" s="77"/>
      <c r="W24" s="77"/>
      <c r="X24" s="80"/>
    </row>
    <row r="25" spans="1:24" ht="12.75" customHeight="1" x14ac:dyDescent="0.2">
      <c r="A25" s="172" t="s">
        <v>116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5">
        <v>985.91915488243103</v>
      </c>
      <c r="H25" s="727">
        <v>8.2597780227661133</v>
      </c>
      <c r="I25" s="727" t="s">
        <v>3</v>
      </c>
      <c r="J25" s="727">
        <v>109.33555603027344</v>
      </c>
      <c r="K25" s="727" t="s">
        <v>3</v>
      </c>
      <c r="L25" s="727" t="s">
        <v>3</v>
      </c>
      <c r="M25" s="727">
        <v>818.756991147995</v>
      </c>
      <c r="N25" s="729" t="s">
        <v>3</v>
      </c>
      <c r="O25" s="729" t="s">
        <v>3</v>
      </c>
      <c r="P25" s="729">
        <v>762.32976913452148</v>
      </c>
      <c r="Q25" s="726">
        <v>2684.6012492179871</v>
      </c>
      <c r="R25" s="94"/>
      <c r="S25" s="77"/>
      <c r="T25" s="77"/>
      <c r="U25" s="77"/>
      <c r="V25" s="77"/>
      <c r="W25" s="80"/>
      <c r="X25" s="80"/>
    </row>
    <row r="26" spans="1:24" ht="12.75" customHeight="1" x14ac:dyDescent="0.2">
      <c r="A26" s="172" t="s">
        <v>44</v>
      </c>
      <c r="B26" s="727" t="s">
        <v>3</v>
      </c>
      <c r="C26" s="727">
        <v>31.186510562896729</v>
      </c>
      <c r="D26" s="727" t="s">
        <v>3</v>
      </c>
      <c r="E26" s="727" t="s">
        <v>3</v>
      </c>
      <c r="F26" s="727" t="s">
        <v>3</v>
      </c>
      <c r="G26" s="727" t="s">
        <v>3</v>
      </c>
      <c r="H26" s="727" t="s">
        <v>3</v>
      </c>
      <c r="I26" s="727">
        <v>69.247535705566406</v>
      </c>
      <c r="J26" s="727" t="s">
        <v>3</v>
      </c>
      <c r="K26" s="727" t="s">
        <v>3</v>
      </c>
      <c r="L26" s="727" t="s">
        <v>3</v>
      </c>
      <c r="M26" s="727" t="s">
        <v>3</v>
      </c>
      <c r="N26" s="729" t="s">
        <v>3</v>
      </c>
      <c r="O26" s="729">
        <v>447.56636428833008</v>
      </c>
      <c r="P26" s="729" t="s">
        <v>3</v>
      </c>
      <c r="Q26" s="726">
        <v>548.00041055679321</v>
      </c>
      <c r="R26" s="94"/>
      <c r="S26" s="77"/>
      <c r="T26" s="77"/>
      <c r="U26" s="77"/>
      <c r="V26" s="77"/>
      <c r="W26" s="77"/>
      <c r="X26" s="80"/>
    </row>
    <row r="27" spans="1:24" ht="12.75" customHeight="1" x14ac:dyDescent="0.2">
      <c r="A27" s="172" t="s">
        <v>45</v>
      </c>
      <c r="B27" s="727" t="s">
        <v>3</v>
      </c>
      <c r="C27" s="727" t="s">
        <v>3</v>
      </c>
      <c r="D27" s="727">
        <v>21.713773727416992</v>
      </c>
      <c r="E27" s="727" t="s">
        <v>3</v>
      </c>
      <c r="F27" s="727" t="s">
        <v>3</v>
      </c>
      <c r="G27" s="727" t="s">
        <v>3</v>
      </c>
      <c r="H27" s="727" t="s">
        <v>3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 t="s">
        <v>3</v>
      </c>
      <c r="N27" s="729" t="s">
        <v>3</v>
      </c>
      <c r="O27" s="729">
        <v>246.25752258300781</v>
      </c>
      <c r="P27" s="729" t="s">
        <v>3</v>
      </c>
      <c r="Q27" s="726">
        <v>267.9712963104248</v>
      </c>
      <c r="R27" s="94"/>
      <c r="S27" s="77"/>
      <c r="T27" s="77"/>
      <c r="U27" s="77"/>
      <c r="V27" s="77"/>
      <c r="W27" s="77"/>
      <c r="X27" s="80"/>
    </row>
    <row r="28" spans="1:24" ht="12.75" customHeight="1" x14ac:dyDescent="0.2">
      <c r="A28" s="172" t="s">
        <v>46</v>
      </c>
      <c r="B28" s="727">
        <v>9.7703926563262939</v>
      </c>
      <c r="C28" s="727">
        <v>1324.9700884819031</v>
      </c>
      <c r="D28" s="727" t="s">
        <v>3</v>
      </c>
      <c r="E28" s="727" t="s">
        <v>3</v>
      </c>
      <c r="F28" s="727">
        <v>226.74995231628418</v>
      </c>
      <c r="G28" s="725">
        <v>160.90733337402344</v>
      </c>
      <c r="H28" s="727" t="s">
        <v>3</v>
      </c>
      <c r="I28" s="727" t="s">
        <v>3</v>
      </c>
      <c r="J28" s="727" t="s">
        <v>3</v>
      </c>
      <c r="K28" s="727" t="s">
        <v>3</v>
      </c>
      <c r="L28" s="727" t="s">
        <v>3</v>
      </c>
      <c r="M28" s="727">
        <v>87.361640930175781</v>
      </c>
      <c r="N28" s="729" t="s">
        <v>3</v>
      </c>
      <c r="O28" s="729" t="s">
        <v>3</v>
      </c>
      <c r="P28" s="729">
        <v>129.85427474975586</v>
      </c>
      <c r="Q28" s="726">
        <v>1939.6136825084686</v>
      </c>
      <c r="R28" s="94"/>
      <c r="S28" s="77"/>
      <c r="T28" s="77"/>
      <c r="U28" s="77"/>
      <c r="V28" s="77"/>
      <c r="W28" s="77"/>
      <c r="X28" s="80"/>
    </row>
    <row r="29" spans="1:24" ht="12.75" customHeight="1" x14ac:dyDescent="0.2">
      <c r="A29" s="172" t="s">
        <v>47</v>
      </c>
      <c r="B29" s="727" t="s">
        <v>3</v>
      </c>
      <c r="C29" s="727">
        <v>188.79868030548096</v>
      </c>
      <c r="D29" s="727" t="s">
        <v>3</v>
      </c>
      <c r="E29" s="727" t="s">
        <v>3</v>
      </c>
      <c r="F29" s="727" t="s">
        <v>3</v>
      </c>
      <c r="G29" s="727" t="s">
        <v>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 t="s">
        <v>3</v>
      </c>
      <c r="N29" s="729" t="s">
        <v>3</v>
      </c>
      <c r="O29" s="729" t="s">
        <v>3</v>
      </c>
      <c r="P29" s="729" t="s">
        <v>3</v>
      </c>
      <c r="Q29" s="726">
        <v>188.79868030548096</v>
      </c>
      <c r="R29" s="90"/>
      <c r="S29" s="77"/>
      <c r="T29" s="77"/>
      <c r="U29" s="77"/>
      <c r="V29" s="77"/>
      <c r="W29" s="77"/>
      <c r="X29" s="80"/>
    </row>
    <row r="30" spans="1:24" ht="12.75" customHeight="1" x14ac:dyDescent="0.2">
      <c r="A30" s="172" t="s">
        <v>83</v>
      </c>
      <c r="B30" s="727" t="s">
        <v>3</v>
      </c>
      <c r="C30" s="727" t="s">
        <v>3</v>
      </c>
      <c r="D30" s="727" t="s">
        <v>3</v>
      </c>
      <c r="E30" s="727" t="s">
        <v>3</v>
      </c>
      <c r="F30" s="727" t="s">
        <v>3</v>
      </c>
      <c r="G30" s="727">
        <v>2008.063999414444</v>
      </c>
      <c r="H30" s="727">
        <v>95.013486862182617</v>
      </c>
      <c r="I30" s="727" t="s">
        <v>3</v>
      </c>
      <c r="J30" s="727">
        <v>59.630012512207031</v>
      </c>
      <c r="K30" s="727" t="s">
        <v>3</v>
      </c>
      <c r="L30" s="727" t="s">
        <v>3</v>
      </c>
      <c r="M30" s="727">
        <v>405.32122707366943</v>
      </c>
      <c r="N30" s="729">
        <v>48.315763473510742</v>
      </c>
      <c r="O30" s="729" t="s">
        <v>3</v>
      </c>
      <c r="P30" s="729">
        <v>373.40790319442749</v>
      </c>
      <c r="Q30" s="726">
        <v>2989.7523925304413</v>
      </c>
      <c r="R30" s="94"/>
      <c r="S30" s="77"/>
      <c r="T30" s="77"/>
      <c r="U30" s="77"/>
      <c r="V30" s="77"/>
      <c r="W30" s="77"/>
      <c r="X30" s="80"/>
    </row>
    <row r="31" spans="1:24" ht="12.75" customHeight="1" x14ac:dyDescent="0.2">
      <c r="A31" s="172" t="s">
        <v>335</v>
      </c>
      <c r="B31" s="727" t="s">
        <v>3</v>
      </c>
      <c r="C31" s="727" t="s">
        <v>3</v>
      </c>
      <c r="D31" s="727" t="s">
        <v>3</v>
      </c>
      <c r="E31" s="727" t="s">
        <v>3</v>
      </c>
      <c r="F31" s="727" t="s">
        <v>3</v>
      </c>
      <c r="G31" s="725" t="s">
        <v>3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>
        <v>29.124782562255859</v>
      </c>
      <c r="N31" s="729" t="s">
        <v>3</v>
      </c>
      <c r="O31" s="729" t="s">
        <v>3</v>
      </c>
      <c r="P31" s="729" t="s">
        <v>3</v>
      </c>
      <c r="Q31" s="726">
        <v>29.124782562255859</v>
      </c>
      <c r="R31" s="94"/>
      <c r="S31" s="77"/>
      <c r="T31" s="77"/>
      <c r="U31" s="77"/>
      <c r="V31" s="77"/>
      <c r="W31" s="77"/>
      <c r="X31" s="80"/>
    </row>
    <row r="32" spans="1:24" ht="12.75" customHeight="1" x14ac:dyDescent="0.2">
      <c r="A32" s="172" t="s">
        <v>174</v>
      </c>
      <c r="B32" s="727" t="s">
        <v>3</v>
      </c>
      <c r="C32" s="727" t="s">
        <v>3</v>
      </c>
      <c r="D32" s="727" t="s">
        <v>3</v>
      </c>
      <c r="E32" s="727" t="s">
        <v>3</v>
      </c>
      <c r="F32" s="727" t="s">
        <v>3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>
        <v>75.883853912353516</v>
      </c>
      <c r="M32" s="727" t="s">
        <v>3</v>
      </c>
      <c r="N32" s="729" t="s">
        <v>3</v>
      </c>
      <c r="O32" s="729" t="s">
        <v>3</v>
      </c>
      <c r="P32" s="729">
        <v>172.72894287109375</v>
      </c>
      <c r="Q32" s="726">
        <v>248.61279678344727</v>
      </c>
      <c r="R32" s="94"/>
      <c r="S32" s="77"/>
      <c r="T32" s="77"/>
      <c r="U32" s="77"/>
      <c r="V32" s="77"/>
      <c r="W32" s="77"/>
      <c r="X32" s="80"/>
    </row>
    <row r="33" spans="1:24" ht="12.75" customHeight="1" x14ac:dyDescent="0.2">
      <c r="A33" s="172" t="s">
        <v>336</v>
      </c>
      <c r="B33" s="727" t="s">
        <v>3</v>
      </c>
      <c r="C33" s="727">
        <v>60.291656494140625</v>
      </c>
      <c r="D33" s="727" t="s">
        <v>3</v>
      </c>
      <c r="E33" s="727" t="s">
        <v>3</v>
      </c>
      <c r="F33" s="727" t="s">
        <v>3</v>
      </c>
      <c r="G33" s="727">
        <v>8.0460968017578125</v>
      </c>
      <c r="H33" s="727" t="s">
        <v>3</v>
      </c>
      <c r="I33" s="727" t="s">
        <v>3</v>
      </c>
      <c r="J33" s="727" t="s">
        <v>3</v>
      </c>
      <c r="K33" s="727" t="s">
        <v>3</v>
      </c>
      <c r="L33" s="727" t="s">
        <v>3</v>
      </c>
      <c r="M33" s="727" t="s">
        <v>3</v>
      </c>
      <c r="N33" s="729" t="s">
        <v>3</v>
      </c>
      <c r="O33" s="729">
        <v>45.595169067382813</v>
      </c>
      <c r="P33" s="729">
        <v>85.00921630859375</v>
      </c>
      <c r="Q33" s="726">
        <v>198.942138671875</v>
      </c>
      <c r="R33" s="94"/>
      <c r="S33" s="77"/>
      <c r="T33" s="77"/>
      <c r="U33" s="77"/>
      <c r="V33" s="77"/>
      <c r="W33" s="77"/>
      <c r="X33" s="80"/>
    </row>
    <row r="34" spans="1:24" s="15" customFormat="1" ht="3.75" customHeight="1" x14ac:dyDescent="0.3">
      <c r="A34" s="100"/>
      <c r="B34" s="101"/>
      <c r="C34" s="12"/>
      <c r="D34" s="102"/>
      <c r="E34" s="935"/>
      <c r="F34" s="935"/>
      <c r="G34" s="935"/>
      <c r="H34" s="935"/>
      <c r="I34" s="935"/>
      <c r="J34" s="12"/>
      <c r="K34" s="12"/>
      <c r="L34" s="12"/>
      <c r="M34" s="12"/>
      <c r="N34" s="12"/>
      <c r="O34" s="12"/>
      <c r="P34" s="12"/>
      <c r="Q34" s="12"/>
      <c r="R34" s="77"/>
      <c r="S34" s="77"/>
      <c r="T34" s="77"/>
      <c r="U34" s="80"/>
      <c r="V34" s="77"/>
      <c r="W34" s="80"/>
      <c r="X34" s="80"/>
    </row>
    <row r="35" spans="1:24" s="15" customFormat="1" x14ac:dyDescent="0.2">
      <c r="A35" s="731" t="s">
        <v>109</v>
      </c>
      <c r="B35" s="732">
        <v>346.09704852104187</v>
      </c>
      <c r="C35" s="732">
        <v>12715.085449695587</v>
      </c>
      <c r="D35" s="732">
        <v>387.51818418502808</v>
      </c>
      <c r="E35" s="732">
        <v>295.443359375</v>
      </c>
      <c r="F35" s="732">
        <v>2130.4678812026978</v>
      </c>
      <c r="G35" s="732">
        <v>39709.837763786316</v>
      </c>
      <c r="H35" s="732">
        <v>2755.0749454498291</v>
      </c>
      <c r="I35" s="732">
        <v>138.49507141113281</v>
      </c>
      <c r="J35" s="732">
        <v>1866.1468753814697</v>
      </c>
      <c r="K35" s="732">
        <v>91.36567497253418</v>
      </c>
      <c r="L35" s="732">
        <v>151.76770782470703</v>
      </c>
      <c r="M35" s="732">
        <v>16468.512182950974</v>
      </c>
      <c r="N35" s="733">
        <v>1695.701114654541</v>
      </c>
      <c r="O35" s="733">
        <v>2818.8277397155762</v>
      </c>
      <c r="P35" s="733">
        <v>19963.682483673096</v>
      </c>
      <c r="Q35" s="733">
        <v>101534.02348279953</v>
      </c>
      <c r="R35" s="77"/>
      <c r="S35" s="77"/>
      <c r="T35" s="77"/>
      <c r="U35" s="80"/>
      <c r="V35" s="77"/>
      <c r="W35" s="80"/>
      <c r="X35" s="80"/>
    </row>
    <row r="36" spans="1:24" s="15" customFormat="1" x14ac:dyDescent="0.2">
      <c r="A36" s="12"/>
      <c r="B36" s="12"/>
      <c r="C36" s="12"/>
      <c r="D36" s="46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77"/>
      <c r="S36" s="77"/>
      <c r="T36" s="77"/>
      <c r="U36" s="80"/>
      <c r="V36" s="77"/>
      <c r="W36" s="80"/>
      <c r="X36" s="80"/>
    </row>
    <row r="37" spans="1:24" s="15" customFormat="1" x14ac:dyDescent="0.2">
      <c r="A37" s="12"/>
      <c r="B37" s="12"/>
      <c r="C37" s="12"/>
      <c r="D37" s="4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77"/>
      <c r="S37" s="77"/>
      <c r="T37" s="77"/>
      <c r="U37" s="80"/>
      <c r="V37" s="77"/>
      <c r="W37" s="80"/>
      <c r="X37" s="80"/>
    </row>
    <row r="38" spans="1:24" s="15" customFormat="1" x14ac:dyDescent="0.2">
      <c r="A38" s="12"/>
      <c r="D38" s="8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77"/>
      <c r="S38" s="77"/>
      <c r="T38" s="77"/>
      <c r="U38" s="80"/>
      <c r="V38" s="77"/>
      <c r="W38" s="77"/>
      <c r="X38" s="80"/>
    </row>
    <row r="39" spans="1:24" s="15" customFormat="1" x14ac:dyDescent="0.2">
      <c r="A39" s="12"/>
      <c r="B39" s="62"/>
      <c r="C39" s="62"/>
      <c r="D39" s="87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77"/>
      <c r="S39" s="77"/>
      <c r="T39" s="77"/>
      <c r="U39" s="77"/>
      <c r="V39" s="77"/>
      <c r="W39" s="77"/>
      <c r="X39" s="80"/>
    </row>
    <row r="40" spans="1:24" s="15" customFormat="1" x14ac:dyDescent="0.2">
      <c r="A40" s="12"/>
      <c r="B40" s="18"/>
      <c r="C40" s="18"/>
      <c r="D40" s="87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80"/>
      <c r="S40" s="77"/>
      <c r="T40" s="77"/>
      <c r="U40" s="77"/>
      <c r="V40" s="77"/>
      <c r="W40" s="77"/>
      <c r="X40" s="80"/>
    </row>
    <row r="41" spans="1:24" s="15" customFormat="1" x14ac:dyDescent="0.2">
      <c r="A41" s="12"/>
      <c r="B41" s="62"/>
      <c r="C41" s="62"/>
      <c r="D41" s="87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80"/>
      <c r="S41" s="77"/>
      <c r="T41" s="77"/>
      <c r="U41" s="77"/>
      <c r="V41" s="77"/>
      <c r="W41" s="77"/>
      <c r="X41" s="80"/>
    </row>
    <row r="42" spans="1:24" s="15" customFormat="1" x14ac:dyDescent="0.2">
      <c r="A42" s="12"/>
      <c r="B42" s="13"/>
      <c r="C42" s="13"/>
      <c r="D42" s="9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77"/>
      <c r="S42" s="77"/>
      <c r="T42" s="77"/>
      <c r="U42" s="77"/>
      <c r="V42" s="77"/>
      <c r="W42" s="80"/>
      <c r="X42" s="80"/>
    </row>
    <row r="43" spans="1:24" s="15" customFormat="1" x14ac:dyDescent="0.2">
      <c r="A43" s="12"/>
      <c r="B43" s="19"/>
      <c r="C43" s="19"/>
      <c r="D43" s="87"/>
      <c r="M43" s="12"/>
      <c r="N43" s="12"/>
      <c r="O43" s="12"/>
      <c r="P43" s="12"/>
      <c r="Q43" s="12"/>
      <c r="R43" s="77"/>
      <c r="S43" s="77"/>
      <c r="T43" s="77"/>
      <c r="U43" s="77"/>
      <c r="V43" s="77"/>
      <c r="W43" s="77"/>
      <c r="X43" s="80"/>
    </row>
    <row r="44" spans="1:24" s="15" customFormat="1" x14ac:dyDescent="0.2">
      <c r="A44" s="12"/>
      <c r="B44" s="19"/>
      <c r="C44" s="19"/>
      <c r="D44" s="87"/>
      <c r="M44" s="12"/>
      <c r="N44" s="12"/>
      <c r="O44" s="12"/>
      <c r="P44" s="12"/>
      <c r="Q44" s="12"/>
      <c r="R44" s="77"/>
      <c r="S44" s="77"/>
      <c r="T44" s="77"/>
      <c r="U44" s="77"/>
      <c r="V44" s="77"/>
      <c r="W44" s="77"/>
      <c r="X44" s="80"/>
    </row>
    <row r="45" spans="1:24" s="15" customFormat="1" x14ac:dyDescent="0.2">
      <c r="A45" s="12"/>
      <c r="B45" s="19"/>
      <c r="C45" s="19"/>
      <c r="D45" s="87"/>
      <c r="M45" s="12"/>
      <c r="N45" s="12"/>
      <c r="O45" s="12"/>
      <c r="P45" s="12"/>
      <c r="Q45" s="12"/>
      <c r="R45" s="77"/>
      <c r="S45" s="77"/>
      <c r="T45" s="77"/>
      <c r="U45" s="77"/>
      <c r="V45" s="77"/>
      <c r="W45" s="77"/>
      <c r="X45" s="80"/>
    </row>
    <row r="46" spans="1:24" s="15" customFormat="1" x14ac:dyDescent="0.2">
      <c r="A46" s="12"/>
      <c r="B46" s="19"/>
      <c r="C46" s="19"/>
      <c r="D46" s="87"/>
      <c r="M46" s="12"/>
      <c r="N46" s="12"/>
      <c r="O46" s="12"/>
      <c r="P46" s="12"/>
      <c r="Q46" s="12"/>
      <c r="R46" s="77"/>
      <c r="S46" s="77"/>
      <c r="T46" s="77"/>
      <c r="U46" s="77"/>
      <c r="V46" s="77"/>
      <c r="W46" s="77"/>
      <c r="X46" s="80"/>
    </row>
    <row r="47" spans="1:24" s="15" customFormat="1" x14ac:dyDescent="0.2">
      <c r="A47" s="12"/>
      <c r="B47" s="19"/>
      <c r="C47" s="19"/>
      <c r="D47" s="87"/>
      <c r="M47" s="12"/>
      <c r="N47" s="12"/>
      <c r="O47" s="12"/>
      <c r="P47" s="12"/>
      <c r="Q47" s="12"/>
      <c r="R47" s="80"/>
      <c r="S47" s="80"/>
      <c r="T47" s="80"/>
      <c r="U47" s="80"/>
      <c r="V47" s="80"/>
      <c r="W47" s="80"/>
      <c r="X47" s="80"/>
    </row>
    <row r="48" spans="1:24" s="15" customFormat="1" x14ac:dyDescent="0.2">
      <c r="A48" s="12"/>
      <c r="B48" s="19"/>
      <c r="C48" s="19"/>
      <c r="D48" s="87"/>
      <c r="M48" s="12"/>
      <c r="N48" s="12"/>
      <c r="O48" s="12"/>
      <c r="P48" s="12"/>
      <c r="Q48" s="12"/>
      <c r="R48" s="68"/>
      <c r="S48" s="68"/>
      <c r="T48" s="68"/>
    </row>
    <row r="49" spans="1:20" s="15" customFormat="1" x14ac:dyDescent="0.2">
      <c r="A49" s="12"/>
      <c r="B49" s="19"/>
      <c r="C49" s="19"/>
      <c r="D49" s="87"/>
      <c r="M49" s="12"/>
      <c r="N49" s="12"/>
      <c r="O49" s="12"/>
      <c r="P49" s="12"/>
      <c r="Q49" s="12"/>
      <c r="R49" s="68"/>
      <c r="S49" s="68"/>
      <c r="T49" s="68"/>
    </row>
    <row r="50" spans="1:20" s="15" customFormat="1" x14ac:dyDescent="0.2">
      <c r="A50" s="12"/>
      <c r="B50" s="19"/>
      <c r="C50" s="19"/>
      <c r="D50" s="87"/>
      <c r="M50" s="12"/>
      <c r="N50" s="12"/>
      <c r="O50" s="12"/>
      <c r="P50" s="12"/>
      <c r="Q50" s="12"/>
      <c r="R50" s="68"/>
      <c r="S50" s="68"/>
      <c r="T50" s="68"/>
    </row>
    <row r="51" spans="1:20" s="15" customFormat="1" x14ac:dyDescent="0.2">
      <c r="A51" s="12"/>
      <c r="B51" s="19"/>
      <c r="C51" s="19"/>
      <c r="D51" s="87"/>
      <c r="M51" s="12"/>
      <c r="N51" s="12"/>
      <c r="O51" s="12"/>
      <c r="P51" s="12"/>
      <c r="Q51" s="12"/>
      <c r="R51" s="68"/>
      <c r="S51" s="68"/>
      <c r="T51" s="68"/>
    </row>
    <row r="52" spans="1:20" s="15" customFormat="1" x14ac:dyDescent="0.2">
      <c r="A52" s="12"/>
      <c r="B52" s="19"/>
      <c r="C52" s="19"/>
      <c r="D52" s="87"/>
      <c r="M52" s="12"/>
      <c r="N52" s="12"/>
      <c r="O52" s="12"/>
      <c r="P52" s="12"/>
      <c r="Q52" s="12"/>
      <c r="R52" s="68"/>
      <c r="S52" s="68"/>
      <c r="T52" s="68"/>
    </row>
    <row r="53" spans="1:20" s="15" customFormat="1" x14ac:dyDescent="0.2">
      <c r="A53" s="12"/>
      <c r="B53" s="19"/>
      <c r="C53" s="19"/>
      <c r="D53" s="87"/>
      <c r="M53" s="12"/>
      <c r="N53" s="12"/>
      <c r="O53" s="12"/>
      <c r="P53" s="12"/>
      <c r="Q53" s="12"/>
      <c r="R53" s="68"/>
      <c r="S53" s="68"/>
      <c r="T53" s="68"/>
    </row>
    <row r="54" spans="1:20" s="15" customFormat="1" x14ac:dyDescent="0.2">
      <c r="A54" s="12"/>
      <c r="B54" s="19"/>
      <c r="C54" s="19"/>
      <c r="D54" s="87"/>
      <c r="M54" s="12"/>
      <c r="N54" s="12"/>
      <c r="O54" s="12"/>
      <c r="P54" s="12"/>
      <c r="Q54" s="12"/>
      <c r="R54" s="68"/>
      <c r="S54" s="68"/>
      <c r="T54" s="68"/>
    </row>
    <row r="55" spans="1:20" s="15" customFormat="1" x14ac:dyDescent="0.2">
      <c r="A55" s="12"/>
      <c r="B55" s="19"/>
      <c r="C55" s="19"/>
      <c r="D55" s="87"/>
      <c r="M55" s="12"/>
      <c r="N55" s="12"/>
      <c r="O55" s="12"/>
      <c r="P55" s="12"/>
      <c r="Q55" s="12"/>
      <c r="R55" s="68"/>
      <c r="S55" s="68"/>
      <c r="T55" s="68"/>
    </row>
    <row r="56" spans="1:20" s="15" customFormat="1" x14ac:dyDescent="0.2">
      <c r="A56" s="12"/>
      <c r="B56" s="19"/>
      <c r="C56" s="19"/>
      <c r="D56" s="87"/>
      <c r="M56" s="12"/>
      <c r="N56" s="12"/>
      <c r="O56" s="12"/>
      <c r="P56" s="12"/>
      <c r="Q56" s="12"/>
      <c r="R56" s="68"/>
      <c r="S56" s="68"/>
      <c r="T56" s="68"/>
    </row>
    <row r="57" spans="1:20" s="15" customFormat="1" x14ac:dyDescent="0.2">
      <c r="A57" s="12"/>
      <c r="B57" s="19"/>
      <c r="C57" s="19"/>
      <c r="D57" s="87"/>
      <c r="R57" s="68"/>
      <c r="S57" s="68"/>
      <c r="T57" s="68"/>
    </row>
    <row r="58" spans="1:20" s="15" customFormat="1" ht="15" x14ac:dyDescent="0.3">
      <c r="A58" s="100"/>
      <c r="B58" s="101"/>
      <c r="C58" s="101"/>
      <c r="D58" s="102"/>
      <c r="R58" s="68"/>
      <c r="S58" s="68"/>
      <c r="T58" s="68"/>
    </row>
    <row r="59" spans="1:20" s="15" customFormat="1" x14ac:dyDescent="0.2">
      <c r="A59" s="12"/>
      <c r="D59" s="87"/>
      <c r="R59" s="68"/>
      <c r="S59" s="68"/>
      <c r="T59" s="68"/>
    </row>
    <row r="60" spans="1:20" s="15" customFormat="1" x14ac:dyDescent="0.2">
      <c r="A60" s="12"/>
      <c r="D60" s="87"/>
      <c r="R60" s="68"/>
      <c r="S60" s="68"/>
      <c r="T60" s="68"/>
    </row>
    <row r="61" spans="1:20" s="15" customFormat="1" x14ac:dyDescent="0.2">
      <c r="A61" s="12"/>
      <c r="D61" s="87"/>
      <c r="R61" s="68"/>
      <c r="S61" s="68"/>
      <c r="T61" s="68"/>
    </row>
    <row r="62" spans="1:20" s="15" customFormat="1" x14ac:dyDescent="0.2">
      <c r="A62" s="12"/>
      <c r="D62" s="87"/>
      <c r="R62" s="68"/>
      <c r="S62" s="68"/>
      <c r="T62" s="68"/>
    </row>
    <row r="63" spans="1:20" s="15" customFormat="1" x14ac:dyDescent="0.2">
      <c r="A63" s="12"/>
      <c r="D63" s="87"/>
      <c r="R63" s="68"/>
      <c r="S63" s="68"/>
      <c r="T63" s="68"/>
    </row>
    <row r="64" spans="1:20" s="15" customFormat="1" x14ac:dyDescent="0.2">
      <c r="A64" s="12"/>
      <c r="B64" s="62"/>
      <c r="C64" s="62"/>
      <c r="D64" s="87"/>
      <c r="R64" s="68"/>
      <c r="S64" s="68"/>
      <c r="T64" s="68"/>
    </row>
    <row r="65" spans="1:20" s="15" customFormat="1" x14ac:dyDescent="0.2">
      <c r="A65" s="12"/>
      <c r="B65" s="62"/>
      <c r="C65" s="62"/>
      <c r="D65" s="86"/>
      <c r="R65" s="68"/>
      <c r="S65" s="68"/>
      <c r="T65" s="68"/>
    </row>
    <row r="66" spans="1:20" s="15" customFormat="1" x14ac:dyDescent="0.2">
      <c r="A66" s="12"/>
      <c r="B66" s="18"/>
      <c r="C66" s="18"/>
      <c r="D66" s="98"/>
      <c r="R66" s="68"/>
      <c r="S66" s="68"/>
      <c r="T66" s="68"/>
    </row>
    <row r="67" spans="1:20" s="15" customFormat="1" x14ac:dyDescent="0.2">
      <c r="A67" s="95"/>
      <c r="B67" s="62"/>
      <c r="C67" s="62"/>
      <c r="D67" s="86"/>
      <c r="R67" s="68"/>
      <c r="S67" s="68"/>
      <c r="T67" s="68"/>
    </row>
    <row r="68" spans="1:20" s="15" customFormat="1" x14ac:dyDescent="0.2">
      <c r="B68" s="13"/>
      <c r="C68" s="13"/>
      <c r="D68" s="97"/>
      <c r="R68" s="68"/>
      <c r="S68" s="68"/>
      <c r="T68" s="68"/>
    </row>
    <row r="69" spans="1:20" s="15" customFormat="1" x14ac:dyDescent="0.2">
      <c r="A69" s="12"/>
      <c r="B69" s="19"/>
      <c r="C69" s="19"/>
      <c r="D69" s="46"/>
      <c r="R69" s="68"/>
      <c r="S69" s="68"/>
      <c r="T69" s="68"/>
    </row>
    <row r="70" spans="1:20" s="15" customFormat="1" x14ac:dyDescent="0.2">
      <c r="A70" s="12"/>
      <c r="B70" s="19"/>
      <c r="C70" s="19"/>
      <c r="D70" s="46"/>
      <c r="R70" s="68"/>
      <c r="S70" s="68"/>
      <c r="T70" s="68"/>
    </row>
    <row r="71" spans="1:20" s="15" customFormat="1" x14ac:dyDescent="0.2">
      <c r="A71" s="12"/>
      <c r="B71" s="19"/>
      <c r="C71" s="19"/>
      <c r="D71" s="46"/>
      <c r="R71" s="68"/>
      <c r="S71" s="68"/>
      <c r="T71" s="68"/>
    </row>
    <row r="72" spans="1:20" s="15" customFormat="1" x14ac:dyDescent="0.2">
      <c r="A72" s="12"/>
      <c r="B72" s="19"/>
      <c r="C72" s="19"/>
      <c r="D72" s="46"/>
      <c r="R72" s="68"/>
      <c r="S72" s="68"/>
      <c r="T72" s="68"/>
    </row>
    <row r="73" spans="1:20" s="15" customFormat="1" x14ac:dyDescent="0.2">
      <c r="A73" s="12"/>
      <c r="B73" s="19"/>
      <c r="C73" s="19"/>
      <c r="D73" s="46"/>
      <c r="R73" s="68"/>
      <c r="S73" s="68"/>
      <c r="T73" s="68"/>
    </row>
    <row r="74" spans="1:20" s="15" customFormat="1" x14ac:dyDescent="0.2">
      <c r="A74" s="12"/>
      <c r="B74" s="19"/>
      <c r="C74" s="19"/>
      <c r="D74" s="46"/>
      <c r="R74" s="68"/>
      <c r="S74" s="68"/>
      <c r="T74" s="68"/>
    </row>
    <row r="75" spans="1:20" s="15" customFormat="1" x14ac:dyDescent="0.2">
      <c r="A75" s="12"/>
      <c r="B75" s="19"/>
      <c r="C75" s="19"/>
      <c r="D75" s="46"/>
      <c r="R75" s="68"/>
      <c r="S75" s="68"/>
      <c r="T75" s="68"/>
    </row>
    <row r="76" spans="1:20" s="15" customFormat="1" x14ac:dyDescent="0.2">
      <c r="A76" s="12"/>
      <c r="B76" s="19"/>
      <c r="C76" s="19"/>
      <c r="D76" s="46"/>
      <c r="R76" s="68"/>
      <c r="S76" s="68"/>
      <c r="T76" s="68"/>
    </row>
    <row r="77" spans="1:20" s="15" customFormat="1" x14ac:dyDescent="0.2">
      <c r="A77" s="12"/>
      <c r="B77" s="19"/>
      <c r="C77" s="19"/>
      <c r="D77" s="46"/>
      <c r="R77" s="68"/>
      <c r="S77" s="68"/>
      <c r="T77" s="68"/>
    </row>
    <row r="78" spans="1:20" s="15" customFormat="1" x14ac:dyDescent="0.2">
      <c r="A78" s="12"/>
      <c r="B78" s="19"/>
      <c r="C78" s="19"/>
      <c r="D78" s="46"/>
      <c r="R78" s="68"/>
      <c r="S78" s="68"/>
      <c r="T78" s="68"/>
    </row>
    <row r="79" spans="1:20" s="15" customFormat="1" x14ac:dyDescent="0.2">
      <c r="A79" s="12"/>
      <c r="B79" s="19"/>
      <c r="C79" s="19"/>
      <c r="D79" s="46"/>
      <c r="R79" s="68"/>
      <c r="S79" s="68"/>
      <c r="T79" s="68"/>
    </row>
    <row r="80" spans="1:20" s="15" customFormat="1" x14ac:dyDescent="0.2">
      <c r="A80" s="12"/>
      <c r="B80" s="19"/>
      <c r="C80" s="19"/>
      <c r="D80" s="46"/>
      <c r="R80" s="68"/>
      <c r="S80" s="68"/>
      <c r="T80" s="68"/>
    </row>
    <row r="81" spans="1:20" s="15" customFormat="1" x14ac:dyDescent="0.2">
      <c r="A81" s="12"/>
      <c r="B81" s="19"/>
      <c r="C81" s="19"/>
      <c r="D81" s="46"/>
      <c r="R81" s="68"/>
      <c r="S81" s="68"/>
      <c r="T81" s="68"/>
    </row>
    <row r="82" spans="1:20" s="15" customFormat="1" x14ac:dyDescent="0.2">
      <c r="A82" s="12"/>
      <c r="B82" s="19"/>
      <c r="C82" s="19"/>
      <c r="D82" s="46"/>
      <c r="R82" s="68"/>
      <c r="S82" s="68"/>
      <c r="T82" s="68"/>
    </row>
    <row r="83" spans="1:20" s="15" customFormat="1" x14ac:dyDescent="0.2">
      <c r="A83" s="12"/>
      <c r="B83" s="19"/>
      <c r="C83" s="19"/>
      <c r="D83" s="46"/>
      <c r="R83" s="68"/>
      <c r="S83" s="68"/>
      <c r="T83" s="68"/>
    </row>
    <row r="84" spans="1:20" s="15" customFormat="1" ht="15" x14ac:dyDescent="0.3">
      <c r="A84" s="100"/>
      <c r="B84" s="101"/>
      <c r="C84" s="101"/>
      <c r="D84" s="102"/>
      <c r="R84" s="68"/>
      <c r="S84" s="68"/>
      <c r="T84" s="68"/>
    </row>
    <row r="85" spans="1:20" s="15" customFormat="1" ht="13.5" x14ac:dyDescent="0.25">
      <c r="A85" s="12"/>
      <c r="B85" s="70"/>
      <c r="C85" s="70"/>
      <c r="D85" s="87"/>
      <c r="R85" s="68"/>
      <c r="S85" s="68"/>
      <c r="T85" s="68"/>
    </row>
    <row r="86" spans="1:20" s="15" customFormat="1" x14ac:dyDescent="0.2">
      <c r="A86" s="12"/>
      <c r="B86" s="19"/>
      <c r="C86" s="19"/>
      <c r="D86" s="46"/>
      <c r="E86" s="19"/>
      <c r="R86" s="68"/>
      <c r="S86" s="68"/>
      <c r="T86" s="68"/>
    </row>
    <row r="87" spans="1:20" s="15" customFormat="1" x14ac:dyDescent="0.2">
      <c r="A87" s="12"/>
      <c r="B87" s="19"/>
      <c r="C87" s="19"/>
      <c r="D87" s="46"/>
      <c r="E87" s="19"/>
      <c r="R87" s="68"/>
      <c r="S87" s="68"/>
      <c r="T87" s="68"/>
    </row>
    <row r="88" spans="1:20" s="15" customFormat="1" x14ac:dyDescent="0.2">
      <c r="A88" s="12"/>
      <c r="B88" s="19"/>
      <c r="C88" s="19"/>
      <c r="D88" s="46"/>
      <c r="E88" s="19"/>
      <c r="R88" s="68"/>
      <c r="S88" s="68"/>
      <c r="T88" s="68"/>
    </row>
    <row r="89" spans="1:20" s="15" customFormat="1" x14ac:dyDescent="0.2">
      <c r="A89" s="12"/>
      <c r="D89" s="46"/>
      <c r="R89" s="68"/>
      <c r="S89" s="68"/>
      <c r="T89" s="68"/>
    </row>
    <row r="90" spans="1:20" s="15" customFormat="1" x14ac:dyDescent="0.2">
      <c r="A90" s="12"/>
      <c r="D90" s="46"/>
      <c r="R90" s="68"/>
      <c r="S90" s="68"/>
      <c r="T90" s="68"/>
    </row>
    <row r="91" spans="1:20" s="15" customFormat="1" x14ac:dyDescent="0.2">
      <c r="A91" s="12"/>
      <c r="B91" s="13"/>
      <c r="C91" s="13"/>
      <c r="D91" s="87"/>
      <c r="R91" s="68"/>
      <c r="S91" s="68"/>
      <c r="T91" s="68"/>
    </row>
    <row r="92" spans="1:20" s="15" customFormat="1" x14ac:dyDescent="0.2">
      <c r="A92" s="12"/>
      <c r="B92" s="18"/>
      <c r="C92" s="18"/>
      <c r="D92" s="87"/>
      <c r="R92" s="68"/>
      <c r="S92" s="68"/>
      <c r="T92" s="68"/>
    </row>
    <row r="93" spans="1:20" s="15" customFormat="1" x14ac:dyDescent="0.2">
      <c r="A93" s="12"/>
      <c r="B93" s="62"/>
      <c r="C93" s="62"/>
      <c r="D93" s="87"/>
      <c r="R93" s="68"/>
      <c r="S93" s="68"/>
      <c r="T93" s="68"/>
    </row>
    <row r="94" spans="1:20" s="15" customFormat="1" x14ac:dyDescent="0.2">
      <c r="A94" s="95"/>
      <c r="B94" s="13"/>
      <c r="C94" s="13"/>
      <c r="D94" s="97"/>
      <c r="R94" s="68"/>
      <c r="S94" s="68"/>
      <c r="T94" s="68"/>
    </row>
    <row r="95" spans="1:20" s="15" customFormat="1" x14ac:dyDescent="0.2">
      <c r="A95" s="12"/>
      <c r="B95" s="19"/>
      <c r="C95" s="19"/>
      <c r="D95" s="87"/>
      <c r="R95" s="68"/>
      <c r="S95" s="68"/>
      <c r="T95" s="68"/>
    </row>
    <row r="96" spans="1:20" s="15" customFormat="1" x14ac:dyDescent="0.2">
      <c r="A96" s="12"/>
      <c r="B96" s="19"/>
      <c r="C96" s="19"/>
      <c r="D96" s="87"/>
      <c r="R96" s="68"/>
      <c r="S96" s="68"/>
      <c r="T96" s="68"/>
    </row>
    <row r="97" spans="1:20" s="15" customFormat="1" x14ac:dyDescent="0.2">
      <c r="A97" s="12"/>
      <c r="B97" s="19"/>
      <c r="C97" s="19"/>
      <c r="D97" s="87"/>
      <c r="R97" s="68"/>
      <c r="S97" s="68"/>
      <c r="T97" s="68"/>
    </row>
    <row r="98" spans="1:20" s="15" customFormat="1" x14ac:dyDescent="0.2">
      <c r="A98" s="12"/>
      <c r="B98" s="19"/>
      <c r="C98" s="19"/>
      <c r="D98" s="87"/>
      <c r="R98" s="68"/>
      <c r="S98" s="68"/>
      <c r="T98" s="68"/>
    </row>
    <row r="99" spans="1:20" s="15" customFormat="1" x14ac:dyDescent="0.2">
      <c r="A99" s="12"/>
      <c r="B99" s="19"/>
      <c r="C99" s="19"/>
      <c r="D99" s="87"/>
      <c r="R99" s="68"/>
      <c r="S99" s="68"/>
      <c r="T99" s="68"/>
    </row>
    <row r="100" spans="1:20" s="15" customFormat="1" x14ac:dyDescent="0.2">
      <c r="A100" s="12"/>
      <c r="B100" s="19"/>
      <c r="C100" s="19"/>
      <c r="D100" s="87"/>
      <c r="R100" s="68"/>
      <c r="S100" s="68"/>
      <c r="T100" s="68"/>
    </row>
    <row r="101" spans="1:20" s="15" customFormat="1" x14ac:dyDescent="0.2">
      <c r="A101" s="12"/>
      <c r="B101" s="19"/>
      <c r="C101" s="19"/>
      <c r="D101" s="87"/>
      <c r="R101" s="68"/>
      <c r="S101" s="68"/>
      <c r="T101" s="68"/>
    </row>
    <row r="102" spans="1:20" s="15" customFormat="1" x14ac:dyDescent="0.2">
      <c r="A102" s="12"/>
      <c r="B102" s="19"/>
      <c r="C102" s="19"/>
      <c r="D102" s="87"/>
      <c r="R102" s="68"/>
      <c r="S102" s="68"/>
      <c r="T102" s="68"/>
    </row>
    <row r="103" spans="1:20" s="15" customFormat="1" x14ac:dyDescent="0.2">
      <c r="A103" s="12"/>
      <c r="B103" s="19"/>
      <c r="C103" s="19"/>
      <c r="D103" s="87"/>
      <c r="R103" s="68"/>
      <c r="S103" s="68"/>
      <c r="T103" s="68"/>
    </row>
    <row r="104" spans="1:20" s="15" customFormat="1" x14ac:dyDescent="0.2">
      <c r="A104" s="12"/>
      <c r="B104" s="19"/>
      <c r="C104" s="19"/>
      <c r="D104" s="87"/>
      <c r="R104" s="68"/>
      <c r="S104" s="68"/>
      <c r="T104" s="68"/>
    </row>
    <row r="105" spans="1:20" s="15" customFormat="1" x14ac:dyDescent="0.2">
      <c r="A105" s="12"/>
      <c r="B105" s="19"/>
      <c r="C105" s="19"/>
      <c r="D105" s="87"/>
      <c r="R105" s="68"/>
      <c r="S105" s="68"/>
      <c r="T105" s="68"/>
    </row>
    <row r="106" spans="1:20" s="15" customFormat="1" x14ac:dyDescent="0.2">
      <c r="A106" s="12"/>
      <c r="B106" s="19"/>
      <c r="C106" s="19"/>
      <c r="D106" s="87"/>
      <c r="R106" s="68"/>
      <c r="S106" s="68"/>
      <c r="T106" s="68"/>
    </row>
    <row r="107" spans="1:20" s="15" customFormat="1" x14ac:dyDescent="0.2">
      <c r="A107" s="12"/>
      <c r="B107" s="19"/>
      <c r="C107" s="19"/>
      <c r="D107" s="87"/>
      <c r="R107" s="68"/>
      <c r="S107" s="68"/>
      <c r="T107" s="68"/>
    </row>
    <row r="108" spans="1:20" s="15" customFormat="1" x14ac:dyDescent="0.2">
      <c r="A108" s="12"/>
      <c r="B108" s="19"/>
      <c r="C108" s="19"/>
      <c r="D108" s="87"/>
      <c r="R108" s="68"/>
      <c r="S108" s="68"/>
      <c r="T108" s="68"/>
    </row>
    <row r="109" spans="1:20" s="15" customFormat="1" ht="15" x14ac:dyDescent="0.3">
      <c r="A109" s="100"/>
      <c r="B109" s="101"/>
      <c r="C109" s="101"/>
      <c r="D109" s="102"/>
      <c r="R109" s="68"/>
      <c r="S109" s="68"/>
      <c r="T109" s="68"/>
    </row>
    <row r="110" spans="1:20" s="15" customFormat="1" ht="15" x14ac:dyDescent="0.3">
      <c r="A110" s="100"/>
      <c r="B110" s="101"/>
      <c r="C110" s="101"/>
      <c r="D110" s="102"/>
      <c r="R110" s="68"/>
      <c r="S110" s="68"/>
      <c r="T110" s="68"/>
    </row>
    <row r="111" spans="1:20" s="15" customFormat="1" x14ac:dyDescent="0.2">
      <c r="A111" s="12"/>
      <c r="D111" s="87"/>
      <c r="R111" s="68"/>
      <c r="S111" s="68"/>
      <c r="T111" s="68"/>
    </row>
    <row r="112" spans="1:20" s="15" customFormat="1" x14ac:dyDescent="0.2">
      <c r="A112" s="12"/>
      <c r="B112" s="19"/>
      <c r="C112" s="19"/>
      <c r="D112" s="87"/>
      <c r="R112" s="68"/>
      <c r="S112" s="68"/>
      <c r="T112" s="68"/>
    </row>
    <row r="113" spans="1:20" s="15" customFormat="1" x14ac:dyDescent="0.2">
      <c r="A113" s="12"/>
      <c r="B113" s="19"/>
      <c r="C113" s="19"/>
      <c r="D113" s="87"/>
      <c r="R113" s="68"/>
      <c r="S113" s="68"/>
      <c r="T113" s="68"/>
    </row>
    <row r="114" spans="1:20" s="15" customFormat="1" x14ac:dyDescent="0.2">
      <c r="A114" s="12"/>
      <c r="B114" s="19"/>
      <c r="C114" s="19"/>
      <c r="D114" s="87"/>
      <c r="R114" s="68"/>
      <c r="S114" s="68"/>
      <c r="T114" s="68"/>
    </row>
    <row r="115" spans="1:20" s="15" customFormat="1" x14ac:dyDescent="0.2">
      <c r="A115" s="12"/>
      <c r="B115" s="19"/>
      <c r="C115" s="19"/>
      <c r="D115" s="87"/>
      <c r="R115" s="68"/>
      <c r="S115" s="68"/>
      <c r="T115" s="68"/>
    </row>
    <row r="116" spans="1:20" s="15" customFormat="1" x14ac:dyDescent="0.2">
      <c r="A116" s="12"/>
      <c r="B116" s="19"/>
      <c r="C116" s="19"/>
      <c r="D116" s="87"/>
      <c r="R116" s="68"/>
      <c r="S116" s="68"/>
      <c r="T116" s="68"/>
    </row>
    <row r="117" spans="1:20" s="15" customFormat="1" x14ac:dyDescent="0.2">
      <c r="A117" s="12"/>
      <c r="B117" s="18"/>
      <c r="C117" s="18"/>
      <c r="D117" s="87"/>
      <c r="R117" s="68"/>
      <c r="S117" s="68"/>
      <c r="T117" s="68"/>
    </row>
    <row r="118" spans="1:20" s="15" customFormat="1" x14ac:dyDescent="0.2">
      <c r="A118" s="12"/>
      <c r="B118" s="62"/>
      <c r="C118" s="62"/>
      <c r="D118" s="87"/>
      <c r="R118" s="68"/>
      <c r="S118" s="68"/>
      <c r="T118" s="68"/>
    </row>
    <row r="119" spans="1:20" s="15" customFormat="1" x14ac:dyDescent="0.2">
      <c r="A119" s="12"/>
      <c r="B119" s="103"/>
      <c r="C119" s="103"/>
      <c r="D119" s="87"/>
      <c r="R119" s="68"/>
      <c r="S119" s="68"/>
      <c r="T119" s="68"/>
    </row>
    <row r="120" spans="1:20" s="15" customFormat="1" x14ac:dyDescent="0.2">
      <c r="A120" s="12"/>
      <c r="B120" s="13"/>
      <c r="C120" s="13"/>
      <c r="D120" s="97"/>
      <c r="R120" s="68"/>
      <c r="S120" s="68"/>
      <c r="T120" s="68"/>
    </row>
    <row r="121" spans="1:20" s="15" customFormat="1" x14ac:dyDescent="0.2">
      <c r="A121" s="12"/>
      <c r="B121" s="19"/>
      <c r="C121" s="19"/>
      <c r="D121" s="87"/>
      <c r="R121" s="68"/>
      <c r="S121" s="68"/>
      <c r="T121" s="68"/>
    </row>
    <row r="122" spans="1:20" s="15" customFormat="1" x14ac:dyDescent="0.2">
      <c r="A122" s="12"/>
      <c r="B122" s="19"/>
      <c r="C122" s="19"/>
      <c r="D122" s="87"/>
      <c r="R122" s="68"/>
      <c r="S122" s="68"/>
      <c r="T122" s="68"/>
    </row>
    <row r="123" spans="1:20" s="15" customFormat="1" x14ac:dyDescent="0.2">
      <c r="A123" s="12"/>
      <c r="B123" s="19"/>
      <c r="C123" s="19"/>
      <c r="D123" s="87"/>
      <c r="R123" s="68"/>
      <c r="S123" s="68"/>
      <c r="T123" s="68"/>
    </row>
    <row r="124" spans="1:20" s="15" customFormat="1" x14ac:dyDescent="0.2">
      <c r="A124" s="12"/>
      <c r="B124" s="19"/>
      <c r="C124" s="19"/>
      <c r="D124" s="87"/>
      <c r="R124" s="68"/>
      <c r="S124" s="68"/>
      <c r="T124" s="68"/>
    </row>
    <row r="125" spans="1:20" s="15" customFormat="1" x14ac:dyDescent="0.2">
      <c r="A125" s="12"/>
      <c r="B125" s="19"/>
      <c r="C125" s="19"/>
      <c r="D125" s="87"/>
      <c r="R125" s="68"/>
      <c r="S125" s="68"/>
      <c r="T125" s="68"/>
    </row>
    <row r="126" spans="1:20" s="15" customFormat="1" x14ac:dyDescent="0.2">
      <c r="A126" s="12"/>
      <c r="B126" s="19"/>
      <c r="C126" s="19"/>
      <c r="D126" s="87"/>
      <c r="R126" s="68"/>
      <c r="S126" s="68"/>
      <c r="T126" s="68"/>
    </row>
    <row r="127" spans="1:20" s="15" customFormat="1" x14ac:dyDescent="0.2">
      <c r="A127" s="12"/>
      <c r="B127" s="19"/>
      <c r="C127" s="19"/>
      <c r="D127" s="87"/>
      <c r="R127" s="68"/>
      <c r="S127" s="68"/>
      <c r="T127" s="68"/>
    </row>
    <row r="128" spans="1:20" s="15" customFormat="1" x14ac:dyDescent="0.2">
      <c r="A128" s="12"/>
      <c r="B128" s="19"/>
      <c r="C128" s="19"/>
      <c r="D128" s="87"/>
      <c r="R128" s="68"/>
      <c r="S128" s="68"/>
      <c r="T128" s="68"/>
    </row>
    <row r="129" spans="1:20" s="15" customFormat="1" x14ac:dyDescent="0.2">
      <c r="A129" s="12"/>
      <c r="B129" s="19"/>
      <c r="C129" s="19"/>
      <c r="D129" s="87"/>
      <c r="R129" s="68"/>
      <c r="S129" s="68"/>
      <c r="T129" s="68"/>
    </row>
    <row r="130" spans="1:20" s="15" customFormat="1" x14ac:dyDescent="0.2">
      <c r="A130" s="12"/>
      <c r="B130" s="19"/>
      <c r="C130" s="19"/>
      <c r="D130" s="87"/>
      <c r="R130" s="68"/>
      <c r="S130" s="68"/>
      <c r="T130" s="68"/>
    </row>
    <row r="131" spans="1:20" s="15" customFormat="1" x14ac:dyDescent="0.2">
      <c r="A131" s="12"/>
      <c r="B131" s="19"/>
      <c r="C131" s="19"/>
      <c r="D131" s="87"/>
      <c r="R131" s="68"/>
      <c r="S131" s="68"/>
      <c r="T131" s="68"/>
    </row>
    <row r="132" spans="1:20" s="15" customFormat="1" ht="15" x14ac:dyDescent="0.3">
      <c r="A132" s="100"/>
      <c r="B132" s="101"/>
      <c r="C132" s="101"/>
      <c r="D132" s="102"/>
      <c r="R132" s="68"/>
      <c r="S132" s="68"/>
      <c r="T132" s="68"/>
    </row>
    <row r="133" spans="1:20" s="15" customFormat="1" ht="15" x14ac:dyDescent="0.3">
      <c r="A133" s="100"/>
      <c r="B133" s="101"/>
      <c r="C133" s="101"/>
      <c r="D133" s="102"/>
      <c r="R133" s="68"/>
      <c r="S133" s="68"/>
      <c r="T133" s="68"/>
    </row>
    <row r="134" spans="1:20" s="15" customFormat="1" ht="15" x14ac:dyDescent="0.3">
      <c r="A134" s="100"/>
      <c r="B134" s="101"/>
      <c r="C134" s="101"/>
      <c r="D134" s="102"/>
      <c r="R134" s="68"/>
      <c r="S134" s="68"/>
      <c r="T134" s="68"/>
    </row>
    <row r="135" spans="1:20" s="15" customFormat="1" ht="15" x14ac:dyDescent="0.3">
      <c r="A135" s="100"/>
      <c r="B135" s="101"/>
      <c r="C135" s="101"/>
      <c r="D135" s="102"/>
      <c r="R135" s="68"/>
      <c r="S135" s="68"/>
      <c r="T135" s="68"/>
    </row>
    <row r="136" spans="1:20" s="15" customFormat="1" ht="15" x14ac:dyDescent="0.3">
      <c r="A136" s="100"/>
      <c r="B136" s="101"/>
      <c r="C136" s="101"/>
      <c r="D136" s="102"/>
      <c r="R136" s="68"/>
      <c r="S136" s="68"/>
      <c r="T136" s="68"/>
    </row>
    <row r="137" spans="1:20" s="15" customFormat="1" x14ac:dyDescent="0.2">
      <c r="A137" s="12"/>
      <c r="B137" s="19"/>
      <c r="C137" s="19"/>
      <c r="D137" s="87"/>
      <c r="R137" s="68"/>
      <c r="S137" s="68"/>
      <c r="T137" s="68"/>
    </row>
    <row r="138" spans="1:20" s="15" customFormat="1" x14ac:dyDescent="0.2">
      <c r="A138" s="12"/>
      <c r="B138" s="19"/>
      <c r="C138" s="19"/>
      <c r="D138" s="87"/>
      <c r="R138" s="68"/>
      <c r="S138" s="68"/>
      <c r="T138" s="68"/>
    </row>
    <row r="139" spans="1:20" s="15" customFormat="1" x14ac:dyDescent="0.2">
      <c r="A139" s="12"/>
      <c r="B139" s="19"/>
      <c r="C139" s="19"/>
      <c r="D139" s="87"/>
      <c r="R139" s="68"/>
      <c r="S139" s="68"/>
      <c r="T139" s="68"/>
    </row>
    <row r="140" spans="1:20" s="15" customFormat="1" x14ac:dyDescent="0.2">
      <c r="A140" s="12"/>
      <c r="R140" s="68"/>
      <c r="S140" s="68"/>
      <c r="T140" s="68"/>
    </row>
    <row r="141" spans="1:20" s="15" customFormat="1" x14ac:dyDescent="0.2">
      <c r="A141" s="12"/>
      <c r="R141" s="68"/>
      <c r="S141" s="68"/>
      <c r="T141" s="68"/>
    </row>
    <row r="142" spans="1:20" s="15" customFormat="1" x14ac:dyDescent="0.2">
      <c r="A142" s="12"/>
      <c r="R142" s="68"/>
      <c r="S142" s="68"/>
      <c r="T142" s="68"/>
    </row>
    <row r="143" spans="1:20" s="15" customFormat="1" x14ac:dyDescent="0.2">
      <c r="A143" s="12"/>
      <c r="R143" s="68"/>
      <c r="S143" s="68"/>
      <c r="T143" s="68"/>
    </row>
    <row r="144" spans="1:20" s="15" customFormat="1" x14ac:dyDescent="0.2">
      <c r="A144" s="95"/>
      <c r="R144" s="68"/>
      <c r="S144" s="68"/>
      <c r="T144" s="68"/>
    </row>
    <row r="145" spans="1:20" s="15" customFormat="1" x14ac:dyDescent="0.2">
      <c r="B145" s="88"/>
      <c r="C145" s="88"/>
      <c r="D145" s="88"/>
      <c r="R145" s="68"/>
      <c r="S145" s="68"/>
      <c r="T145" s="68"/>
    </row>
    <row r="146" spans="1:20" s="15" customFormat="1" x14ac:dyDescent="0.2">
      <c r="A146" s="12"/>
      <c r="B146" s="19"/>
      <c r="C146" s="19"/>
      <c r="D146" s="87"/>
      <c r="R146" s="68"/>
      <c r="S146" s="68"/>
      <c r="T146" s="68"/>
    </row>
    <row r="147" spans="1:20" s="15" customFormat="1" x14ac:dyDescent="0.2">
      <c r="A147" s="12"/>
      <c r="B147" s="19"/>
      <c r="C147" s="19"/>
      <c r="D147" s="87"/>
      <c r="R147" s="68"/>
      <c r="S147" s="68"/>
      <c r="T147" s="68"/>
    </row>
    <row r="148" spans="1:20" s="15" customFormat="1" x14ac:dyDescent="0.2">
      <c r="A148" s="12"/>
      <c r="B148" s="19"/>
      <c r="C148" s="19"/>
      <c r="D148" s="87"/>
      <c r="R148" s="68"/>
      <c r="S148" s="68"/>
      <c r="T148" s="68"/>
    </row>
    <row r="149" spans="1:20" s="15" customFormat="1" x14ac:dyDescent="0.2">
      <c r="A149" s="12"/>
      <c r="B149" s="19"/>
      <c r="C149" s="19"/>
      <c r="D149" s="87"/>
      <c r="R149" s="68"/>
      <c r="S149" s="68"/>
      <c r="T149" s="68"/>
    </row>
    <row r="150" spans="1:20" s="15" customFormat="1" x14ac:dyDescent="0.2">
      <c r="A150" s="12"/>
      <c r="B150" s="19"/>
      <c r="C150" s="19"/>
      <c r="D150" s="87"/>
      <c r="R150" s="68"/>
      <c r="S150" s="68"/>
      <c r="T150" s="68"/>
    </row>
    <row r="151" spans="1:20" s="15" customFormat="1" x14ac:dyDescent="0.2">
      <c r="A151" s="12"/>
      <c r="B151" s="19"/>
      <c r="C151" s="19"/>
      <c r="D151" s="87"/>
      <c r="R151" s="68"/>
      <c r="S151" s="68"/>
      <c r="T151" s="68"/>
    </row>
    <row r="152" spans="1:20" s="15" customFormat="1" x14ac:dyDescent="0.2">
      <c r="A152" s="12"/>
      <c r="B152" s="19"/>
      <c r="C152" s="19"/>
      <c r="D152" s="87"/>
      <c r="R152" s="68"/>
      <c r="S152" s="68"/>
      <c r="T152" s="68"/>
    </row>
    <row r="153" spans="1:20" s="15" customFormat="1" x14ac:dyDescent="0.2">
      <c r="A153" s="12"/>
      <c r="B153" s="19"/>
      <c r="C153" s="19"/>
      <c r="D153" s="87"/>
      <c r="R153" s="68"/>
      <c r="S153" s="68"/>
      <c r="T153" s="68"/>
    </row>
    <row r="154" spans="1:20" s="15" customFormat="1" x14ac:dyDescent="0.2">
      <c r="A154" s="12"/>
      <c r="B154" s="19"/>
      <c r="C154" s="19"/>
      <c r="D154" s="87"/>
      <c r="R154" s="68"/>
      <c r="S154" s="68"/>
      <c r="T154" s="68"/>
    </row>
    <row r="155" spans="1:20" s="15" customFormat="1" x14ac:dyDescent="0.2">
      <c r="A155" s="12"/>
      <c r="B155" s="19"/>
      <c r="C155" s="19"/>
      <c r="D155" s="87"/>
      <c r="R155" s="68"/>
      <c r="S155" s="68"/>
      <c r="T155" s="68"/>
    </row>
    <row r="156" spans="1:20" s="15" customFormat="1" x14ac:dyDescent="0.2">
      <c r="A156" s="12"/>
      <c r="B156" s="19"/>
      <c r="C156" s="19"/>
      <c r="D156" s="87"/>
      <c r="R156" s="68"/>
      <c r="S156" s="68"/>
      <c r="T156" s="68"/>
    </row>
    <row r="157" spans="1:20" s="15" customFormat="1" x14ac:dyDescent="0.2">
      <c r="A157" s="12"/>
      <c r="D157" s="87"/>
      <c r="R157" s="68"/>
      <c r="S157" s="68"/>
      <c r="T157" s="68"/>
    </row>
    <row r="158" spans="1:20" s="15" customFormat="1" x14ac:dyDescent="0.2">
      <c r="A158" s="12"/>
      <c r="B158" s="19"/>
      <c r="C158" s="19"/>
      <c r="D158" s="87"/>
      <c r="R158" s="68"/>
      <c r="S158" s="68"/>
      <c r="T158" s="68"/>
    </row>
    <row r="159" spans="1:20" s="15" customFormat="1" x14ac:dyDescent="0.2">
      <c r="A159" s="12"/>
      <c r="B159" s="19"/>
      <c r="C159" s="19"/>
      <c r="D159" s="87"/>
      <c r="R159" s="68"/>
      <c r="S159" s="68"/>
      <c r="T159" s="68"/>
    </row>
    <row r="160" spans="1:20" s="15" customFormat="1" x14ac:dyDescent="0.2">
      <c r="A160" s="12"/>
      <c r="B160" s="19"/>
      <c r="C160" s="19"/>
      <c r="D160" s="87"/>
      <c r="R160" s="68"/>
      <c r="S160" s="68"/>
      <c r="T160" s="68"/>
    </row>
    <row r="161" spans="1:20" s="15" customFormat="1" x14ac:dyDescent="0.2">
      <c r="A161" s="12"/>
      <c r="B161" s="19"/>
      <c r="C161" s="19"/>
      <c r="D161" s="87"/>
      <c r="R161" s="68"/>
      <c r="S161" s="68"/>
      <c r="T161" s="68"/>
    </row>
    <row r="162" spans="1:20" s="15" customFormat="1" x14ac:dyDescent="0.2">
      <c r="A162" s="12"/>
      <c r="B162" s="19"/>
      <c r="C162" s="19"/>
      <c r="D162" s="87"/>
      <c r="R162" s="68"/>
      <c r="S162" s="68"/>
      <c r="T162" s="68"/>
    </row>
    <row r="163" spans="1:20" s="15" customFormat="1" x14ac:dyDescent="0.2">
      <c r="A163" s="12"/>
      <c r="R163" s="68"/>
      <c r="S163" s="68"/>
      <c r="T163" s="68"/>
    </row>
    <row r="164" spans="1:20" s="15" customFormat="1" x14ac:dyDescent="0.2">
      <c r="A164" s="12"/>
      <c r="R164" s="68"/>
      <c r="S164" s="68"/>
      <c r="T164" s="68"/>
    </row>
    <row r="165" spans="1:20" s="15" customFormat="1" x14ac:dyDescent="0.2">
      <c r="A165" s="12"/>
      <c r="R165" s="68"/>
      <c r="S165" s="68"/>
      <c r="T165" s="68"/>
    </row>
    <row r="166" spans="1:20" s="15" customFormat="1" x14ac:dyDescent="0.2">
      <c r="A166" s="12"/>
      <c r="R166" s="68"/>
      <c r="S166" s="68"/>
      <c r="T166" s="68"/>
    </row>
    <row r="167" spans="1:20" s="15" customFormat="1" x14ac:dyDescent="0.2">
      <c r="R167" s="68"/>
      <c r="S167" s="68"/>
      <c r="T167" s="68"/>
    </row>
    <row r="168" spans="1:20" s="15" customFormat="1" x14ac:dyDescent="0.2">
      <c r="R168" s="68"/>
      <c r="S168" s="68"/>
      <c r="T168" s="68"/>
    </row>
    <row r="169" spans="1:20" s="15" customFormat="1" x14ac:dyDescent="0.2">
      <c r="A169" s="12"/>
      <c r="R169" s="68"/>
      <c r="S169" s="68"/>
      <c r="T169" s="68"/>
    </row>
    <row r="170" spans="1:20" s="15" customFormat="1" x14ac:dyDescent="0.2">
      <c r="A170" s="12"/>
      <c r="R170" s="68"/>
      <c r="S170" s="68"/>
      <c r="T170" s="68"/>
    </row>
    <row r="171" spans="1:20" s="15" customFormat="1" x14ac:dyDescent="0.2">
      <c r="A171" s="12"/>
      <c r="R171" s="68"/>
      <c r="S171" s="68"/>
      <c r="T171" s="68"/>
    </row>
    <row r="172" spans="1:20" s="15" customFormat="1" x14ac:dyDescent="0.2">
      <c r="A172" s="12"/>
      <c r="R172" s="68"/>
      <c r="S172" s="68"/>
      <c r="T172" s="68"/>
    </row>
    <row r="173" spans="1:20" s="15" customFormat="1" x14ac:dyDescent="0.2">
      <c r="A173" s="12"/>
      <c r="R173" s="68"/>
      <c r="S173" s="68"/>
      <c r="T173" s="68"/>
    </row>
    <row r="174" spans="1:20" s="15" customFormat="1" x14ac:dyDescent="0.2">
      <c r="A174" s="12"/>
      <c r="R174" s="68"/>
      <c r="S174" s="68"/>
      <c r="T174" s="68"/>
    </row>
    <row r="175" spans="1:20" s="15" customFormat="1" x14ac:dyDescent="0.2">
      <c r="A175" s="12"/>
      <c r="R175" s="68"/>
      <c r="S175" s="68"/>
      <c r="T175" s="68"/>
    </row>
    <row r="176" spans="1:20" s="15" customFormat="1" x14ac:dyDescent="0.2">
      <c r="A176" s="12"/>
      <c r="R176" s="68"/>
      <c r="S176" s="68"/>
      <c r="T176" s="68"/>
    </row>
    <row r="177" spans="1:20" s="15" customFormat="1" x14ac:dyDescent="0.2">
      <c r="A177" s="12"/>
      <c r="R177" s="68"/>
      <c r="S177" s="68"/>
      <c r="T177" s="68"/>
    </row>
    <row r="178" spans="1:20" s="15" customFormat="1" x14ac:dyDescent="0.2">
      <c r="A178" s="12"/>
      <c r="R178" s="68"/>
      <c r="S178" s="68"/>
      <c r="T178" s="68"/>
    </row>
    <row r="179" spans="1:20" s="15" customFormat="1" x14ac:dyDescent="0.2">
      <c r="A179" s="12"/>
      <c r="R179" s="68"/>
      <c r="S179" s="68"/>
      <c r="T179" s="68"/>
    </row>
    <row r="180" spans="1:20" s="15" customFormat="1" x14ac:dyDescent="0.2">
      <c r="A180" s="12"/>
      <c r="R180" s="68"/>
      <c r="S180" s="68"/>
      <c r="T180" s="68"/>
    </row>
    <row r="181" spans="1:20" s="15" customFormat="1" x14ac:dyDescent="0.2">
      <c r="A181" s="12"/>
      <c r="R181" s="68"/>
      <c r="S181" s="68"/>
      <c r="T181" s="68"/>
    </row>
    <row r="182" spans="1:20" s="15" customFormat="1" x14ac:dyDescent="0.2">
      <c r="A182" s="12"/>
      <c r="R182" s="68"/>
      <c r="S182" s="68"/>
      <c r="T182" s="68"/>
    </row>
    <row r="183" spans="1:20" s="15" customFormat="1" x14ac:dyDescent="0.2">
      <c r="A183" s="12"/>
      <c r="R183" s="68"/>
      <c r="S183" s="68"/>
      <c r="T183" s="68"/>
    </row>
    <row r="184" spans="1:20" s="15" customFormat="1" x14ac:dyDescent="0.2">
      <c r="A184" s="12"/>
      <c r="R184" s="68"/>
      <c r="S184" s="68"/>
      <c r="T184" s="68"/>
    </row>
    <row r="185" spans="1:20" s="15" customFormat="1" x14ac:dyDescent="0.2">
      <c r="A185" s="12"/>
      <c r="R185" s="68"/>
      <c r="S185" s="68"/>
      <c r="T185" s="68"/>
    </row>
    <row r="186" spans="1:20" s="15" customFormat="1" x14ac:dyDescent="0.2">
      <c r="R186" s="68"/>
      <c r="S186" s="68"/>
      <c r="T186" s="68"/>
    </row>
    <row r="187" spans="1:20" s="15" customFormat="1" x14ac:dyDescent="0.2">
      <c r="R187" s="68"/>
      <c r="S187" s="68"/>
      <c r="T187" s="68"/>
    </row>
    <row r="188" spans="1:20" s="15" customFormat="1" x14ac:dyDescent="0.2">
      <c r="A188" s="12"/>
      <c r="R188" s="68"/>
      <c r="S188" s="68"/>
      <c r="T188" s="68"/>
    </row>
    <row r="189" spans="1:20" s="15" customFormat="1" x14ac:dyDescent="0.2">
      <c r="A189" s="12"/>
      <c r="R189" s="68"/>
      <c r="S189" s="68"/>
      <c r="T189" s="68"/>
    </row>
    <row r="190" spans="1:20" s="15" customFormat="1" x14ac:dyDescent="0.2">
      <c r="A190" s="12"/>
      <c r="R190" s="68"/>
      <c r="S190" s="68"/>
      <c r="T190" s="68"/>
    </row>
    <row r="191" spans="1:20" s="15" customFormat="1" x14ac:dyDescent="0.2">
      <c r="A191" s="12"/>
      <c r="R191" s="68"/>
      <c r="S191" s="68"/>
      <c r="T191" s="68"/>
    </row>
    <row r="192" spans="1:20" s="15" customFormat="1" x14ac:dyDescent="0.2">
      <c r="A192" s="12"/>
      <c r="R192" s="68"/>
      <c r="S192" s="68"/>
      <c r="T192" s="68"/>
    </row>
    <row r="193" spans="1:20" s="15" customFormat="1" x14ac:dyDescent="0.2">
      <c r="A193" s="12"/>
      <c r="R193" s="68"/>
      <c r="S193" s="68"/>
      <c r="T193" s="68"/>
    </row>
    <row r="194" spans="1:20" s="15" customFormat="1" x14ac:dyDescent="0.2">
      <c r="A194" s="12"/>
      <c r="R194" s="68"/>
      <c r="S194" s="68"/>
      <c r="T194" s="68"/>
    </row>
    <row r="195" spans="1:20" s="15" customFormat="1" x14ac:dyDescent="0.2">
      <c r="A195" s="12"/>
      <c r="R195" s="68"/>
      <c r="S195" s="68"/>
      <c r="T195" s="68"/>
    </row>
    <row r="196" spans="1:20" s="15" customFormat="1" x14ac:dyDescent="0.2">
      <c r="A196" s="12"/>
      <c r="R196" s="68"/>
      <c r="S196" s="68"/>
      <c r="T196" s="68"/>
    </row>
    <row r="197" spans="1:20" s="15" customFormat="1" x14ac:dyDescent="0.2">
      <c r="A197" s="12"/>
      <c r="R197" s="68"/>
      <c r="S197" s="68"/>
      <c r="T197" s="68"/>
    </row>
    <row r="198" spans="1:20" s="15" customFormat="1" x14ac:dyDescent="0.2">
      <c r="A198" s="12"/>
      <c r="R198" s="68"/>
      <c r="S198" s="68"/>
      <c r="T198" s="68"/>
    </row>
    <row r="199" spans="1:20" s="15" customFormat="1" x14ac:dyDescent="0.2">
      <c r="A199" s="12"/>
      <c r="R199" s="68"/>
      <c r="S199" s="68"/>
      <c r="T199" s="68"/>
    </row>
    <row r="200" spans="1:20" s="15" customFormat="1" x14ac:dyDescent="0.2">
      <c r="A200" s="12"/>
      <c r="R200" s="68"/>
      <c r="S200" s="68"/>
      <c r="T200" s="68"/>
    </row>
    <row r="201" spans="1:20" s="15" customFormat="1" x14ac:dyDescent="0.2">
      <c r="A201" s="12"/>
      <c r="R201" s="68"/>
      <c r="S201" s="68"/>
      <c r="T201" s="68"/>
    </row>
    <row r="202" spans="1:20" s="15" customFormat="1" x14ac:dyDescent="0.2">
      <c r="A202" s="12"/>
      <c r="R202" s="68"/>
      <c r="S202" s="68"/>
      <c r="T202" s="68"/>
    </row>
    <row r="203" spans="1:20" s="15" customFormat="1" x14ac:dyDescent="0.2">
      <c r="A203" s="12"/>
      <c r="R203" s="68"/>
      <c r="S203" s="68"/>
      <c r="T203" s="68"/>
    </row>
    <row r="204" spans="1:20" s="15" customFormat="1" x14ac:dyDescent="0.2">
      <c r="A204" s="12"/>
      <c r="R204" s="68"/>
      <c r="S204" s="68"/>
      <c r="T204" s="68"/>
    </row>
    <row r="205" spans="1:20" s="15" customFormat="1" x14ac:dyDescent="0.2">
      <c r="R205" s="68"/>
      <c r="S205" s="68"/>
      <c r="T205" s="68"/>
    </row>
    <row r="206" spans="1:20" s="15" customFormat="1" x14ac:dyDescent="0.2">
      <c r="R206" s="68"/>
      <c r="S206" s="68"/>
      <c r="T206" s="68"/>
    </row>
    <row r="207" spans="1:20" s="15" customFormat="1" x14ac:dyDescent="0.2">
      <c r="A207" s="12"/>
      <c r="R207" s="68"/>
      <c r="S207" s="68"/>
      <c r="T207" s="68"/>
    </row>
    <row r="208" spans="1:20" s="15" customFormat="1" x14ac:dyDescent="0.2">
      <c r="A208" s="12"/>
      <c r="R208" s="68"/>
      <c r="S208" s="68"/>
      <c r="T208" s="68"/>
    </row>
    <row r="209" spans="1:20" s="15" customFormat="1" x14ac:dyDescent="0.2">
      <c r="A209" s="12"/>
      <c r="R209" s="68"/>
      <c r="S209" s="68"/>
      <c r="T209" s="68"/>
    </row>
    <row r="210" spans="1:20" s="15" customFormat="1" x14ac:dyDescent="0.2">
      <c r="A210" s="12"/>
      <c r="R210" s="68"/>
      <c r="S210" s="68"/>
      <c r="T210" s="68"/>
    </row>
    <row r="211" spans="1:20" s="15" customFormat="1" x14ac:dyDescent="0.2">
      <c r="A211" s="12"/>
      <c r="R211" s="68"/>
      <c r="S211" s="68"/>
      <c r="T211" s="68"/>
    </row>
    <row r="212" spans="1:20" s="15" customFormat="1" x14ac:dyDescent="0.2">
      <c r="A212" s="12"/>
      <c r="R212" s="68"/>
      <c r="S212" s="68"/>
      <c r="T212" s="68"/>
    </row>
    <row r="213" spans="1:20" s="15" customFormat="1" x14ac:dyDescent="0.2">
      <c r="A213" s="12"/>
      <c r="R213" s="68"/>
      <c r="S213" s="68"/>
      <c r="T213" s="68"/>
    </row>
    <row r="214" spans="1:20" s="15" customFormat="1" x14ac:dyDescent="0.2">
      <c r="A214" s="12"/>
      <c r="R214" s="68"/>
      <c r="S214" s="68"/>
      <c r="T214" s="68"/>
    </row>
    <row r="215" spans="1:20" s="15" customFormat="1" x14ac:dyDescent="0.2">
      <c r="A215" s="12"/>
      <c r="R215" s="68"/>
      <c r="S215" s="68"/>
      <c r="T215" s="68"/>
    </row>
    <row r="216" spans="1:20" s="15" customFormat="1" x14ac:dyDescent="0.2">
      <c r="A216" s="12"/>
      <c r="R216" s="68"/>
      <c r="S216" s="68"/>
      <c r="T216" s="68"/>
    </row>
    <row r="217" spans="1:20" s="15" customFormat="1" x14ac:dyDescent="0.2">
      <c r="A217" s="12"/>
      <c r="R217" s="68"/>
      <c r="S217" s="68"/>
      <c r="T217" s="68"/>
    </row>
    <row r="218" spans="1:20" s="15" customFormat="1" x14ac:dyDescent="0.2">
      <c r="A218" s="12"/>
      <c r="R218" s="68"/>
      <c r="S218" s="68"/>
      <c r="T218" s="68"/>
    </row>
    <row r="219" spans="1:20" s="15" customFormat="1" x14ac:dyDescent="0.2">
      <c r="A219" s="12"/>
      <c r="R219" s="68"/>
      <c r="S219" s="68"/>
      <c r="T219" s="68"/>
    </row>
    <row r="220" spans="1:20" x14ac:dyDescent="0.2">
      <c r="A220" s="2"/>
    </row>
    <row r="221" spans="1:20" x14ac:dyDescent="0.2">
      <c r="A221" s="2"/>
    </row>
    <row r="222" spans="1:20" x14ac:dyDescent="0.2">
      <c r="A222" s="2"/>
    </row>
    <row r="223" spans="1:20" x14ac:dyDescent="0.2">
      <c r="A223" s="2"/>
    </row>
  </sheetData>
  <mergeCells count="18">
    <mergeCell ref="P5:P6"/>
    <mergeCell ref="Q5:Q6"/>
    <mergeCell ref="B3:P3"/>
    <mergeCell ref="K5:K6"/>
    <mergeCell ref="L5:L6"/>
    <mergeCell ref="C5:C6"/>
    <mergeCell ref="M5:M6"/>
    <mergeCell ref="N5:N6"/>
    <mergeCell ref="O5:O6"/>
    <mergeCell ref="G5:G6"/>
    <mergeCell ref="H5:H6"/>
    <mergeCell ref="I5:I6"/>
    <mergeCell ref="J5:J6"/>
    <mergeCell ref="A5:A6"/>
    <mergeCell ref="B5:B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04"/>
  <sheetViews>
    <sheetView showGridLines="0" zoomScaleNormal="100" workbookViewId="0">
      <selection activeCell="O1" sqref="O1"/>
    </sheetView>
  </sheetViews>
  <sheetFormatPr defaultRowHeight="12.75" x14ac:dyDescent="0.2"/>
  <cols>
    <col min="1" max="1" width="40.7109375" customWidth="1"/>
    <col min="2" max="2" width="8.7109375" customWidth="1"/>
    <col min="3" max="8" width="7.7109375" customWidth="1"/>
    <col min="9" max="9" width="9.7109375" style="15" customWidth="1"/>
    <col min="10" max="11" width="7.7109375" style="15" customWidth="1"/>
    <col min="12" max="12" width="10.7109375" style="15" customWidth="1"/>
    <col min="13" max="14" width="7.7109375" style="15" customWidth="1"/>
  </cols>
  <sheetData>
    <row r="1" spans="1:19" ht="15" customHeight="1" x14ac:dyDescent="0.2">
      <c r="A1" s="158" t="s">
        <v>307</v>
      </c>
      <c r="B1" s="2"/>
      <c r="C1" s="2"/>
      <c r="D1" s="2"/>
      <c r="E1" s="2"/>
      <c r="F1" s="96"/>
      <c r="G1" s="2"/>
      <c r="H1" s="2"/>
      <c r="I1" s="12"/>
      <c r="J1" s="12"/>
      <c r="K1" s="12"/>
      <c r="L1" s="12"/>
      <c r="M1" s="12"/>
      <c r="N1" s="12"/>
      <c r="O1" s="105"/>
      <c r="P1" s="78"/>
      <c r="Q1" s="78"/>
      <c r="R1" s="78"/>
      <c r="S1" s="78"/>
    </row>
    <row r="2" spans="1:19" ht="15" customHeight="1" x14ac:dyDescent="0.2">
      <c r="A2" s="1"/>
      <c r="B2" s="106"/>
      <c r="C2" s="682"/>
      <c r="D2" s="106"/>
      <c r="E2" s="106"/>
      <c r="F2" s="106"/>
      <c r="G2" s="106"/>
      <c r="H2" s="106"/>
      <c r="I2" s="13"/>
      <c r="J2" s="13"/>
      <c r="K2" s="13"/>
      <c r="L2" s="13"/>
      <c r="M2" s="13"/>
      <c r="N2" s="13"/>
      <c r="O2" s="93"/>
      <c r="P2" s="78"/>
      <c r="Q2" s="78"/>
      <c r="R2" s="78"/>
      <c r="S2" s="78"/>
    </row>
    <row r="3" spans="1:19" ht="15" customHeight="1" x14ac:dyDescent="0.2">
      <c r="A3" s="1"/>
      <c r="B3" s="994" t="s">
        <v>344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13"/>
      <c r="O3" s="93"/>
      <c r="P3" s="78"/>
      <c r="Q3" s="78"/>
      <c r="R3" s="78"/>
      <c r="S3" s="78"/>
    </row>
    <row r="4" spans="1:19" ht="3.75" customHeight="1" x14ac:dyDescent="0.2">
      <c r="A4" s="1"/>
      <c r="B4" s="106"/>
      <c r="C4" s="682"/>
      <c r="D4" s="106"/>
      <c r="E4" s="106"/>
      <c r="F4" s="106"/>
      <c r="G4" s="106"/>
      <c r="H4" s="106"/>
      <c r="I4" s="13"/>
      <c r="J4" s="13"/>
      <c r="K4" s="13"/>
      <c r="L4" s="13"/>
      <c r="M4" s="13"/>
      <c r="N4" s="13"/>
      <c r="O4" s="93"/>
      <c r="P4" s="78"/>
      <c r="Q4" s="78"/>
      <c r="R4" s="78"/>
      <c r="S4" s="78"/>
    </row>
    <row r="5" spans="1:19" ht="13.5" customHeight="1" x14ac:dyDescent="0.2">
      <c r="A5" s="997" t="s">
        <v>245</v>
      </c>
      <c r="B5" s="996" t="s">
        <v>421</v>
      </c>
      <c r="C5" s="996" t="s">
        <v>304</v>
      </c>
      <c r="D5" s="996" t="s">
        <v>78</v>
      </c>
      <c r="E5" s="996" t="s">
        <v>108</v>
      </c>
      <c r="F5" s="996" t="s">
        <v>74</v>
      </c>
      <c r="G5" s="996" t="s">
        <v>72</v>
      </c>
      <c r="H5" s="996" t="s">
        <v>77</v>
      </c>
      <c r="I5" s="996" t="s">
        <v>70</v>
      </c>
      <c r="J5" s="996" t="s">
        <v>71</v>
      </c>
      <c r="K5" s="996" t="s">
        <v>75</v>
      </c>
      <c r="L5" s="996" t="s">
        <v>128</v>
      </c>
      <c r="M5" s="996" t="s">
        <v>73</v>
      </c>
      <c r="N5" s="995" t="s">
        <v>2</v>
      </c>
      <c r="O5" s="91"/>
      <c r="P5" s="77"/>
      <c r="Q5" s="77"/>
      <c r="R5" s="77"/>
      <c r="S5" s="85"/>
    </row>
    <row r="6" spans="1:19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5"/>
      <c r="O6" s="91"/>
      <c r="P6" s="77"/>
      <c r="Q6" s="77"/>
      <c r="R6" s="77"/>
      <c r="S6" s="85"/>
    </row>
    <row r="7" spans="1:19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91"/>
      <c r="P7" s="77"/>
      <c r="Q7" s="77"/>
      <c r="R7" s="77"/>
      <c r="S7" s="85"/>
    </row>
    <row r="8" spans="1:19" ht="19.5" customHeight="1" x14ac:dyDescent="0.3">
      <c r="A8" s="169" t="s">
        <v>66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91"/>
      <c r="P8" s="77"/>
      <c r="Q8" s="77"/>
      <c r="R8" s="77"/>
      <c r="S8" s="85"/>
    </row>
    <row r="9" spans="1:19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91"/>
      <c r="P9" s="77"/>
      <c r="Q9" s="77"/>
      <c r="R9" s="77"/>
      <c r="S9" s="85"/>
    </row>
    <row r="10" spans="1:19" ht="12.75" customHeight="1" x14ac:dyDescent="0.2">
      <c r="A10" s="174" t="s">
        <v>48</v>
      </c>
      <c r="B10" s="729" t="s">
        <v>3</v>
      </c>
      <c r="C10" s="725" t="s">
        <v>3</v>
      </c>
      <c r="D10" s="725" t="s">
        <v>3</v>
      </c>
      <c r="E10" s="725">
        <v>72.414871215820313</v>
      </c>
      <c r="F10" s="725" t="s">
        <v>3</v>
      </c>
      <c r="G10" s="725" t="s">
        <v>3</v>
      </c>
      <c r="H10" s="725" t="s">
        <v>3</v>
      </c>
      <c r="I10" s="725" t="s">
        <v>3</v>
      </c>
      <c r="J10" s="729" t="s">
        <v>3</v>
      </c>
      <c r="K10" s="729" t="s">
        <v>3</v>
      </c>
      <c r="L10" s="729" t="s">
        <v>3</v>
      </c>
      <c r="M10" s="729" t="s">
        <v>3</v>
      </c>
      <c r="N10" s="734">
        <v>72.414871215820313</v>
      </c>
      <c r="O10" s="91"/>
      <c r="P10" s="77"/>
      <c r="Q10" s="77"/>
      <c r="R10" s="77"/>
      <c r="S10" s="85"/>
    </row>
    <row r="11" spans="1:19" ht="12.75" customHeight="1" x14ac:dyDescent="0.2">
      <c r="A11" s="175" t="s">
        <v>49</v>
      </c>
      <c r="B11" s="729" t="s">
        <v>3</v>
      </c>
      <c r="C11" s="727" t="s">
        <v>3</v>
      </c>
      <c r="D11" s="727" t="s">
        <v>3</v>
      </c>
      <c r="E11" s="727">
        <v>112.64535140991211</v>
      </c>
      <c r="F11" s="727">
        <v>19.822813034057617</v>
      </c>
      <c r="G11" s="727" t="s">
        <v>3</v>
      </c>
      <c r="H11" s="727" t="s">
        <v>3</v>
      </c>
      <c r="I11" s="727" t="s">
        <v>3</v>
      </c>
      <c r="J11" s="729" t="s">
        <v>3</v>
      </c>
      <c r="K11" s="729" t="s">
        <v>3</v>
      </c>
      <c r="L11" s="729" t="s">
        <v>3</v>
      </c>
      <c r="M11" s="729" t="s">
        <v>3</v>
      </c>
      <c r="N11" s="734">
        <v>132.46816444396973</v>
      </c>
      <c r="O11" s="91"/>
      <c r="P11" s="77"/>
      <c r="Q11" s="77"/>
      <c r="R11" s="77"/>
      <c r="S11" s="85"/>
    </row>
    <row r="12" spans="1:19" ht="12.75" customHeight="1" x14ac:dyDescent="0.2">
      <c r="A12" s="175" t="s">
        <v>50</v>
      </c>
      <c r="B12" s="729" t="s">
        <v>3</v>
      </c>
      <c r="C12" s="727" t="s">
        <v>3</v>
      </c>
      <c r="D12" s="727" t="s">
        <v>3</v>
      </c>
      <c r="E12" s="727">
        <v>58.83685302734375</v>
      </c>
      <c r="F12" s="727" t="s">
        <v>3</v>
      </c>
      <c r="G12" s="727" t="s">
        <v>3</v>
      </c>
      <c r="H12" s="727" t="s">
        <v>3</v>
      </c>
      <c r="I12" s="727">
        <v>132.40371704101562</v>
      </c>
      <c r="J12" s="729" t="s">
        <v>3</v>
      </c>
      <c r="K12" s="729" t="s">
        <v>3</v>
      </c>
      <c r="L12" s="729">
        <v>45.595169067382813</v>
      </c>
      <c r="M12" s="729" t="s">
        <v>3</v>
      </c>
      <c r="N12" s="734">
        <v>236.83573913574219</v>
      </c>
      <c r="O12" s="91"/>
      <c r="P12" s="77"/>
      <c r="Q12" s="77"/>
      <c r="R12" s="77"/>
      <c r="S12" s="85"/>
    </row>
    <row r="13" spans="1:19" ht="12.75" customHeight="1" x14ac:dyDescent="0.2">
      <c r="A13" s="175" t="s">
        <v>190</v>
      </c>
      <c r="B13" s="729" t="s">
        <v>3</v>
      </c>
      <c r="C13" s="727" t="s">
        <v>3</v>
      </c>
      <c r="D13" s="727" t="s">
        <v>3</v>
      </c>
      <c r="E13" s="727">
        <v>0</v>
      </c>
      <c r="F13" s="727" t="s">
        <v>3</v>
      </c>
      <c r="G13" s="727" t="s">
        <v>3</v>
      </c>
      <c r="H13" s="727" t="s">
        <v>3</v>
      </c>
      <c r="I13" s="727" t="s">
        <v>3</v>
      </c>
      <c r="J13" s="729" t="s">
        <v>3</v>
      </c>
      <c r="K13" s="729" t="s">
        <v>3</v>
      </c>
      <c r="L13" s="729" t="s">
        <v>3</v>
      </c>
      <c r="M13" s="729">
        <v>384.38144779205322</v>
      </c>
      <c r="N13" s="734">
        <v>384.38144779205322</v>
      </c>
      <c r="O13" s="91"/>
      <c r="P13" s="77"/>
      <c r="Q13" s="77"/>
      <c r="R13" s="77"/>
      <c r="S13" s="85"/>
    </row>
    <row r="14" spans="1:19" ht="12.75" customHeight="1" x14ac:dyDescent="0.2">
      <c r="A14" s="175" t="s">
        <v>51</v>
      </c>
      <c r="B14" s="729">
        <v>42.713049411773682</v>
      </c>
      <c r="C14" s="727" t="s">
        <v>3</v>
      </c>
      <c r="D14" s="727" t="s">
        <v>3</v>
      </c>
      <c r="E14" s="727">
        <v>4094.0384755134583</v>
      </c>
      <c r="F14" s="727">
        <v>207.96718597412109</v>
      </c>
      <c r="G14" s="727">
        <v>90.329833984375</v>
      </c>
      <c r="H14" s="727" t="s">
        <v>3</v>
      </c>
      <c r="I14" s="727" t="s">
        <v>3</v>
      </c>
      <c r="J14" s="729">
        <v>1358.056339263916</v>
      </c>
      <c r="K14" s="729" t="s">
        <v>3</v>
      </c>
      <c r="L14" s="729" t="s">
        <v>3</v>
      </c>
      <c r="M14" s="729">
        <v>722.14237880706787</v>
      </c>
      <c r="N14" s="734">
        <v>6515.2472629547119</v>
      </c>
      <c r="O14" s="91"/>
      <c r="P14" s="80"/>
      <c r="Q14" s="77"/>
      <c r="R14" s="77"/>
      <c r="S14" s="84"/>
    </row>
    <row r="15" spans="1:19" ht="12.75" customHeight="1" x14ac:dyDescent="0.2">
      <c r="A15" s="176" t="s">
        <v>52</v>
      </c>
      <c r="B15" s="729">
        <v>89.3916015625</v>
      </c>
      <c r="C15" s="727" t="s">
        <v>3</v>
      </c>
      <c r="D15" s="727">
        <v>201.85053634643555</v>
      </c>
      <c r="E15" s="727">
        <v>0</v>
      </c>
      <c r="F15" s="727" t="s">
        <v>3</v>
      </c>
      <c r="G15" s="727" t="s">
        <v>3</v>
      </c>
      <c r="H15" s="727" t="s">
        <v>3</v>
      </c>
      <c r="I15" s="727" t="s">
        <v>3</v>
      </c>
      <c r="J15" s="729" t="s">
        <v>3</v>
      </c>
      <c r="K15" s="729" t="s">
        <v>3</v>
      </c>
      <c r="L15" s="729" t="s">
        <v>3</v>
      </c>
      <c r="M15" s="729" t="s">
        <v>3</v>
      </c>
      <c r="N15" s="734">
        <v>291.24213790893555</v>
      </c>
      <c r="O15" s="91"/>
      <c r="P15" s="77"/>
      <c r="Q15" s="77"/>
      <c r="R15" s="77"/>
      <c r="S15" s="77"/>
    </row>
    <row r="16" spans="1:19" ht="12.75" customHeight="1" x14ac:dyDescent="0.2">
      <c r="A16" s="175" t="s">
        <v>53</v>
      </c>
      <c r="B16" s="729">
        <v>1118.0027923583984</v>
      </c>
      <c r="C16" s="727">
        <v>52.781509399414062</v>
      </c>
      <c r="D16" s="727" t="s">
        <v>3</v>
      </c>
      <c r="E16" s="727">
        <v>3731.826452255249</v>
      </c>
      <c r="F16" s="727">
        <v>275.02991485595703</v>
      </c>
      <c r="G16" s="727">
        <v>247.75034332275391</v>
      </c>
      <c r="H16" s="727">
        <v>16.055105209350586</v>
      </c>
      <c r="I16" s="727">
        <v>9.6819953918457031</v>
      </c>
      <c r="J16" s="729">
        <v>994.33339548110962</v>
      </c>
      <c r="K16" s="729">
        <v>31.796890258789062</v>
      </c>
      <c r="L16" s="729">
        <v>54.281749725341797</v>
      </c>
      <c r="M16" s="729">
        <v>2150.2719855308533</v>
      </c>
      <c r="N16" s="734">
        <v>8681.8121337890625</v>
      </c>
      <c r="O16" s="91"/>
      <c r="P16" s="77"/>
      <c r="Q16" s="77"/>
      <c r="R16" s="77"/>
      <c r="S16" s="77"/>
    </row>
    <row r="17" spans="1:19" ht="12.75" customHeight="1" x14ac:dyDescent="0.2">
      <c r="A17" s="175" t="s">
        <v>242</v>
      </c>
      <c r="B17" s="729" t="s">
        <v>3</v>
      </c>
      <c r="C17" s="727" t="s">
        <v>3</v>
      </c>
      <c r="D17" s="727">
        <v>27.530126571655273</v>
      </c>
      <c r="E17" s="727">
        <v>0</v>
      </c>
      <c r="F17" s="727" t="s">
        <v>3</v>
      </c>
      <c r="G17" s="727" t="s">
        <v>3</v>
      </c>
      <c r="H17" s="727" t="s">
        <v>3</v>
      </c>
      <c r="I17" s="727" t="s">
        <v>3</v>
      </c>
      <c r="J17" s="729" t="s">
        <v>3</v>
      </c>
      <c r="K17" s="729" t="s">
        <v>3</v>
      </c>
      <c r="L17" s="729" t="s">
        <v>3</v>
      </c>
      <c r="M17" s="729" t="s">
        <v>3</v>
      </c>
      <c r="N17" s="734">
        <v>27.530126571655273</v>
      </c>
      <c r="O17" s="91"/>
      <c r="P17" s="77"/>
      <c r="Q17" s="77"/>
      <c r="R17" s="77"/>
      <c r="S17" s="77"/>
    </row>
    <row r="18" spans="1:19" ht="3.75" customHeight="1" x14ac:dyDescent="0.2">
      <c r="A18" s="12"/>
      <c r="B18" s="736"/>
      <c r="C18" s="167"/>
      <c r="D18" s="167"/>
      <c r="E18" s="167"/>
      <c r="F18" s="167"/>
      <c r="G18" s="167"/>
      <c r="H18" s="167"/>
      <c r="I18" s="736"/>
      <c r="J18" s="736"/>
      <c r="K18" s="736"/>
      <c r="L18" s="736"/>
      <c r="M18" s="736"/>
      <c r="N18" s="737"/>
      <c r="O18" s="91"/>
      <c r="P18" s="77"/>
      <c r="Q18" s="77"/>
      <c r="R18" s="77"/>
      <c r="S18" s="80"/>
    </row>
    <row r="19" spans="1:19" s="63" customFormat="1" x14ac:dyDescent="0.2">
      <c r="A19" s="173" t="s">
        <v>111</v>
      </c>
      <c r="B19" s="738">
        <f>SUM(B10:B17)</f>
        <v>1250.1074433326721</v>
      </c>
      <c r="C19" s="646">
        <f>SUM(C10:C17)</f>
        <v>52.781509399414062</v>
      </c>
      <c r="D19" s="646">
        <f t="shared" ref="D19:I19" si="0">SUM(D10:D17)</f>
        <v>229.38066291809082</v>
      </c>
      <c r="E19" s="646">
        <f t="shared" si="0"/>
        <v>8069.7620034217834</v>
      </c>
      <c r="F19" s="646">
        <f t="shared" si="0"/>
        <v>502.81991386413574</v>
      </c>
      <c r="G19" s="646">
        <f t="shared" si="0"/>
        <v>338.08017730712891</v>
      </c>
      <c r="H19" s="646">
        <f t="shared" si="0"/>
        <v>16.055105209350586</v>
      </c>
      <c r="I19" s="738">
        <f t="shared" si="0"/>
        <v>142.08571243286133</v>
      </c>
      <c r="J19" s="738">
        <f t="shared" ref="J19:N19" si="1">SUM(J10:J17)</f>
        <v>2352.3897347450256</v>
      </c>
      <c r="K19" s="738">
        <f t="shared" si="1"/>
        <v>31.796890258789062</v>
      </c>
      <c r="L19" s="738">
        <f t="shared" si="1"/>
        <v>99.876918792724609</v>
      </c>
      <c r="M19" s="738">
        <f t="shared" si="1"/>
        <v>3256.7958121299744</v>
      </c>
      <c r="N19" s="646">
        <f t="shared" si="1"/>
        <v>16341.931883811951</v>
      </c>
      <c r="O19" s="165"/>
      <c r="P19" s="165"/>
      <c r="Q19" s="165"/>
      <c r="R19" s="165"/>
      <c r="S19" s="165"/>
    </row>
    <row r="20" spans="1:19" s="15" customFormat="1" ht="12.75" customHeight="1" x14ac:dyDescent="0.3">
      <c r="A20" s="100"/>
      <c r="B20" s="17"/>
      <c r="C20" s="739"/>
      <c r="D20" s="740"/>
      <c r="E20" s="740"/>
      <c r="F20" s="17"/>
      <c r="G20" s="17"/>
      <c r="H20" s="17"/>
      <c r="I20" s="17"/>
      <c r="J20" s="17"/>
      <c r="K20" s="17"/>
      <c r="L20" s="17"/>
      <c r="M20" s="17"/>
      <c r="N20" s="17"/>
      <c r="O20" s="77"/>
      <c r="P20" s="77"/>
      <c r="Q20" s="77"/>
      <c r="R20" s="77"/>
      <c r="S20" s="80"/>
    </row>
    <row r="21" spans="1:19" s="15" customFormat="1" ht="19.5" customHeight="1" x14ac:dyDescent="0.3">
      <c r="A21" s="169" t="s">
        <v>67</v>
      </c>
      <c r="B21" s="741"/>
      <c r="C21" s="741"/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1"/>
      <c r="O21" s="77"/>
      <c r="P21" s="77"/>
      <c r="Q21" s="77"/>
      <c r="R21" s="77"/>
      <c r="S21" s="80"/>
    </row>
    <row r="22" spans="1:19" s="15" customFormat="1" ht="3.75" customHeight="1" x14ac:dyDescent="0.2">
      <c r="A22" s="162"/>
      <c r="B22" s="741"/>
      <c r="C22" s="741"/>
      <c r="D22" s="741"/>
      <c r="E22" s="741"/>
      <c r="F22" s="741"/>
      <c r="G22" s="741"/>
      <c r="H22" s="741"/>
      <c r="I22" s="741"/>
      <c r="J22" s="741"/>
      <c r="K22" s="741"/>
      <c r="L22" s="741"/>
      <c r="M22" s="741"/>
      <c r="N22" s="741"/>
      <c r="O22" s="77"/>
      <c r="P22" s="77"/>
      <c r="Q22" s="77"/>
      <c r="R22" s="77"/>
      <c r="S22" s="80"/>
    </row>
    <row r="23" spans="1:19" s="15" customFormat="1" x14ac:dyDescent="0.2">
      <c r="A23" s="177" t="s">
        <v>244</v>
      </c>
      <c r="B23" s="729">
        <v>316.07740783691406</v>
      </c>
      <c r="C23" s="725" t="s">
        <v>3</v>
      </c>
      <c r="D23" s="725">
        <v>27.529220581054688</v>
      </c>
      <c r="E23" s="725" t="s">
        <v>3</v>
      </c>
      <c r="F23" s="725" t="s">
        <v>3</v>
      </c>
      <c r="G23" s="725" t="s">
        <v>3</v>
      </c>
      <c r="H23" s="725" t="s">
        <v>3</v>
      </c>
      <c r="I23" s="725" t="s">
        <v>3</v>
      </c>
      <c r="J23" s="729" t="s">
        <v>3</v>
      </c>
      <c r="K23" s="729" t="s">
        <v>3</v>
      </c>
      <c r="L23" s="729">
        <v>107.81917190551758</v>
      </c>
      <c r="M23" s="729" t="s">
        <v>3</v>
      </c>
      <c r="N23" s="726">
        <v>451.42580032348633</v>
      </c>
      <c r="O23" s="77"/>
      <c r="P23" s="77"/>
      <c r="Q23" s="77"/>
      <c r="R23" s="77"/>
      <c r="S23" s="80"/>
    </row>
    <row r="24" spans="1:19" s="15" customFormat="1" x14ac:dyDescent="0.2">
      <c r="A24" s="178" t="s">
        <v>243</v>
      </c>
      <c r="B24" s="729">
        <v>861.52980470657349</v>
      </c>
      <c r="C24" s="727" t="s">
        <v>3</v>
      </c>
      <c r="D24" s="727">
        <v>27.529220581054688</v>
      </c>
      <c r="E24" s="727" t="s">
        <v>3</v>
      </c>
      <c r="F24" s="727" t="s">
        <v>3</v>
      </c>
      <c r="G24" s="727" t="s">
        <v>3</v>
      </c>
      <c r="H24" s="727" t="s">
        <v>3</v>
      </c>
      <c r="I24" s="727" t="s">
        <v>3</v>
      </c>
      <c r="J24" s="729" t="s">
        <v>3</v>
      </c>
      <c r="K24" s="729" t="s">
        <v>3</v>
      </c>
      <c r="L24" s="729">
        <v>300.20020484924316</v>
      </c>
      <c r="M24" s="729">
        <v>361.45230102539062</v>
      </c>
      <c r="N24" s="726">
        <v>1550.711531162262</v>
      </c>
      <c r="O24" s="77"/>
      <c r="P24" s="77"/>
      <c r="Q24" s="77"/>
      <c r="R24" s="77"/>
      <c r="S24" s="80"/>
    </row>
    <row r="25" spans="1:19" s="15" customFormat="1" ht="3.75" customHeight="1" x14ac:dyDescent="0.2">
      <c r="A25" s="12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743"/>
      <c r="O25" s="77"/>
      <c r="P25" s="77"/>
      <c r="Q25" s="77"/>
      <c r="R25" s="77"/>
      <c r="S25" s="77"/>
    </row>
    <row r="26" spans="1:19" s="15" customFormat="1" x14ac:dyDescent="0.2">
      <c r="A26" s="170" t="s">
        <v>112</v>
      </c>
      <c r="B26" s="646">
        <f>SUM(B23:B24)</f>
        <v>1177.6072125434875</v>
      </c>
      <c r="C26" s="646" t="s">
        <v>3</v>
      </c>
      <c r="D26" s="646">
        <f>SUM(D23:D24)</f>
        <v>55.058441162109375</v>
      </c>
      <c r="E26" s="646" t="s">
        <v>3</v>
      </c>
      <c r="F26" s="646" t="s">
        <v>3</v>
      </c>
      <c r="G26" s="646" t="s">
        <v>3</v>
      </c>
      <c r="H26" s="646" t="s">
        <v>3</v>
      </c>
      <c r="I26" s="646" t="s">
        <v>3</v>
      </c>
      <c r="J26" s="646" t="s">
        <v>3</v>
      </c>
      <c r="K26" s="646" t="s">
        <v>3</v>
      </c>
      <c r="L26" s="646">
        <f t="shared" ref="L26:N26" si="2">SUM(L23:L24)</f>
        <v>408.01937675476074</v>
      </c>
      <c r="M26" s="646">
        <f t="shared" si="2"/>
        <v>361.45230102539062</v>
      </c>
      <c r="N26" s="646">
        <f t="shared" si="2"/>
        <v>2002.1373314857483</v>
      </c>
      <c r="O26" s="77"/>
      <c r="P26" s="77"/>
      <c r="Q26" s="77"/>
      <c r="R26" s="77"/>
      <c r="S26" s="77"/>
    </row>
    <row r="27" spans="1:19" s="15" customFormat="1" x14ac:dyDescent="0.2">
      <c r="A27" s="12"/>
      <c r="B27" s="87"/>
      <c r="C27" s="8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7"/>
      <c r="P27" s="77"/>
      <c r="Q27" s="77"/>
      <c r="R27" s="77"/>
      <c r="S27" s="77"/>
    </row>
    <row r="28" spans="1:19" s="15" customFormat="1" x14ac:dyDescent="0.2">
      <c r="A28" s="12"/>
      <c r="B28" s="87"/>
      <c r="C28" s="87"/>
      <c r="I28" s="12"/>
      <c r="J28" s="12"/>
      <c r="K28" s="12"/>
      <c r="L28" s="12"/>
      <c r="M28" s="12"/>
      <c r="N28" s="12"/>
      <c r="O28" s="80"/>
      <c r="P28" s="80"/>
      <c r="Q28" s="80"/>
      <c r="R28" s="80"/>
      <c r="S28" s="80"/>
    </row>
    <row r="29" spans="1:19" s="15" customFormat="1" x14ac:dyDescent="0.2">
      <c r="A29" s="12"/>
      <c r="B29" s="87"/>
      <c r="C29" s="87"/>
      <c r="I29" s="12"/>
      <c r="J29" s="12"/>
      <c r="K29" s="12"/>
      <c r="L29" s="12"/>
      <c r="M29" s="12"/>
      <c r="N29" s="12"/>
      <c r="O29" s="68"/>
      <c r="P29" s="68"/>
      <c r="Q29" s="68"/>
      <c r="R29" s="68"/>
    </row>
    <row r="30" spans="1:19" s="15" customFormat="1" x14ac:dyDescent="0.2">
      <c r="A30" s="12"/>
      <c r="B30" s="87"/>
      <c r="C30" s="87"/>
      <c r="I30" s="12"/>
      <c r="J30" s="12"/>
      <c r="K30" s="12"/>
      <c r="L30" s="12"/>
      <c r="M30" s="12"/>
      <c r="N30" s="12"/>
      <c r="O30" s="68"/>
      <c r="P30" s="68"/>
      <c r="Q30" s="68"/>
      <c r="R30" s="68"/>
    </row>
    <row r="31" spans="1:19" s="15" customFormat="1" x14ac:dyDescent="0.2">
      <c r="A31" s="12"/>
      <c r="B31" s="87"/>
      <c r="C31" s="87"/>
      <c r="I31" s="12"/>
      <c r="J31" s="12"/>
      <c r="K31" s="12"/>
      <c r="L31" s="12"/>
      <c r="M31" s="12"/>
      <c r="N31" s="12"/>
      <c r="O31" s="68"/>
      <c r="P31" s="68"/>
      <c r="Q31" s="68"/>
      <c r="R31" s="68"/>
    </row>
    <row r="32" spans="1:19" s="15" customFormat="1" x14ac:dyDescent="0.2">
      <c r="A32" s="12"/>
      <c r="B32" s="87"/>
      <c r="C32" s="87"/>
      <c r="I32" s="12"/>
      <c r="J32" s="12"/>
      <c r="K32" s="12"/>
      <c r="L32" s="12"/>
      <c r="M32" s="12"/>
      <c r="N32" s="12"/>
      <c r="O32" s="68"/>
      <c r="P32" s="68"/>
      <c r="Q32" s="68"/>
      <c r="R32" s="68"/>
    </row>
    <row r="33" spans="1:18" s="15" customFormat="1" x14ac:dyDescent="0.2">
      <c r="A33" s="12"/>
      <c r="B33" s="87"/>
      <c r="C33" s="87"/>
      <c r="I33" s="12"/>
      <c r="J33" s="12"/>
      <c r="K33" s="12"/>
      <c r="L33" s="12"/>
      <c r="M33" s="12"/>
      <c r="N33" s="12"/>
      <c r="O33" s="68"/>
      <c r="P33" s="68"/>
      <c r="Q33" s="68"/>
      <c r="R33" s="68"/>
    </row>
    <row r="34" spans="1:18" s="15" customFormat="1" x14ac:dyDescent="0.2">
      <c r="A34" s="12"/>
      <c r="B34" s="87"/>
      <c r="C34" s="87"/>
      <c r="I34" s="12"/>
      <c r="J34" s="12"/>
      <c r="K34" s="12"/>
      <c r="L34" s="12"/>
      <c r="M34" s="12"/>
      <c r="N34" s="12"/>
      <c r="O34" s="68"/>
      <c r="P34" s="68"/>
      <c r="Q34" s="68"/>
      <c r="R34" s="68"/>
    </row>
    <row r="35" spans="1:18" s="15" customFormat="1" x14ac:dyDescent="0.2">
      <c r="A35" s="12"/>
      <c r="B35" s="87"/>
      <c r="C35" s="87"/>
      <c r="I35" s="12"/>
      <c r="J35" s="12"/>
      <c r="K35" s="12"/>
      <c r="L35" s="12"/>
      <c r="M35" s="12"/>
      <c r="N35" s="12"/>
      <c r="O35" s="68"/>
      <c r="P35" s="68"/>
      <c r="Q35" s="68"/>
      <c r="R35" s="68"/>
    </row>
    <row r="36" spans="1:18" s="15" customFormat="1" x14ac:dyDescent="0.2">
      <c r="A36" s="12"/>
      <c r="B36" s="87"/>
      <c r="C36" s="87"/>
      <c r="I36" s="12"/>
      <c r="J36" s="12"/>
      <c r="K36" s="12"/>
      <c r="L36" s="12"/>
      <c r="M36" s="12"/>
      <c r="N36" s="12"/>
      <c r="O36" s="68"/>
      <c r="P36" s="68"/>
      <c r="Q36" s="68"/>
      <c r="R36" s="68"/>
    </row>
    <row r="37" spans="1:18" s="15" customFormat="1" x14ac:dyDescent="0.2">
      <c r="A37" s="12"/>
      <c r="B37" s="87"/>
      <c r="C37" s="87"/>
      <c r="I37" s="12"/>
      <c r="J37" s="12"/>
      <c r="K37" s="12"/>
      <c r="L37" s="12"/>
      <c r="M37" s="12"/>
      <c r="N37" s="12"/>
      <c r="O37" s="68"/>
      <c r="P37" s="68"/>
      <c r="Q37" s="68"/>
      <c r="R37" s="68"/>
    </row>
    <row r="38" spans="1:18" s="15" customFormat="1" x14ac:dyDescent="0.2">
      <c r="A38" s="12"/>
      <c r="B38" s="87"/>
      <c r="C38" s="87"/>
      <c r="O38" s="68"/>
      <c r="P38" s="68"/>
      <c r="Q38" s="68"/>
      <c r="R38" s="68"/>
    </row>
    <row r="39" spans="1:18" s="15" customFormat="1" ht="15" x14ac:dyDescent="0.3">
      <c r="A39" s="100"/>
      <c r="B39" s="102"/>
      <c r="C39" s="102"/>
      <c r="O39" s="68"/>
      <c r="P39" s="68"/>
      <c r="Q39" s="68"/>
      <c r="R39" s="68"/>
    </row>
    <row r="40" spans="1:18" s="15" customFormat="1" x14ac:dyDescent="0.2">
      <c r="A40" s="12"/>
      <c r="B40" s="87"/>
      <c r="C40" s="87"/>
      <c r="O40" s="68"/>
      <c r="P40" s="68"/>
      <c r="Q40" s="68"/>
      <c r="R40" s="68"/>
    </row>
    <row r="41" spans="1:18" s="15" customFormat="1" x14ac:dyDescent="0.2">
      <c r="A41" s="12"/>
      <c r="B41" s="87"/>
      <c r="C41" s="87"/>
      <c r="O41" s="68"/>
      <c r="P41" s="68"/>
      <c r="Q41" s="68"/>
      <c r="R41" s="68"/>
    </row>
    <row r="42" spans="1:18" s="15" customFormat="1" x14ac:dyDescent="0.2">
      <c r="A42" s="12"/>
      <c r="B42" s="87"/>
      <c r="C42" s="87"/>
      <c r="O42" s="68"/>
      <c r="P42" s="68"/>
      <c r="Q42" s="68"/>
      <c r="R42" s="68"/>
    </row>
    <row r="43" spans="1:18" s="15" customFormat="1" x14ac:dyDescent="0.2">
      <c r="A43" s="12"/>
      <c r="B43" s="87"/>
      <c r="C43" s="87"/>
      <c r="O43" s="68"/>
      <c r="P43" s="68"/>
      <c r="Q43" s="68"/>
      <c r="R43" s="68"/>
    </row>
    <row r="44" spans="1:18" s="15" customFormat="1" x14ac:dyDescent="0.2">
      <c r="A44" s="12"/>
      <c r="B44" s="87"/>
      <c r="C44" s="87"/>
      <c r="O44" s="68"/>
      <c r="P44" s="68"/>
      <c r="Q44" s="68"/>
      <c r="R44" s="68"/>
    </row>
    <row r="45" spans="1:18" s="15" customFormat="1" x14ac:dyDescent="0.2">
      <c r="A45" s="12"/>
      <c r="B45" s="87"/>
      <c r="C45" s="87"/>
      <c r="O45" s="68"/>
      <c r="P45" s="68"/>
      <c r="Q45" s="68"/>
      <c r="R45" s="68"/>
    </row>
    <row r="46" spans="1:18" s="15" customFormat="1" x14ac:dyDescent="0.2">
      <c r="A46" s="12"/>
      <c r="B46" s="86"/>
      <c r="C46" s="86"/>
      <c r="O46" s="68"/>
      <c r="P46" s="68"/>
      <c r="Q46" s="68"/>
      <c r="R46" s="68"/>
    </row>
    <row r="47" spans="1:18" s="15" customFormat="1" x14ac:dyDescent="0.2">
      <c r="A47" s="12"/>
      <c r="B47" s="98"/>
      <c r="C47" s="98"/>
      <c r="O47" s="68"/>
      <c r="P47" s="68"/>
      <c r="Q47" s="68"/>
      <c r="R47" s="68"/>
    </row>
    <row r="48" spans="1:18" s="15" customFormat="1" x14ac:dyDescent="0.2">
      <c r="A48" s="95"/>
      <c r="B48" s="86"/>
      <c r="C48" s="86"/>
      <c r="O48" s="68"/>
      <c r="P48" s="68"/>
      <c r="Q48" s="68"/>
      <c r="R48" s="68"/>
    </row>
    <row r="49" spans="1:18" s="15" customFormat="1" x14ac:dyDescent="0.2">
      <c r="B49" s="97"/>
      <c r="C49" s="97"/>
      <c r="O49" s="68"/>
      <c r="P49" s="68"/>
      <c r="Q49" s="68"/>
      <c r="R49" s="68"/>
    </row>
    <row r="50" spans="1:18" s="15" customFormat="1" x14ac:dyDescent="0.2">
      <c r="A50" s="12"/>
      <c r="B50" s="46"/>
      <c r="C50" s="46"/>
      <c r="O50" s="68"/>
      <c r="P50" s="68"/>
      <c r="Q50" s="68"/>
      <c r="R50" s="68"/>
    </row>
    <row r="51" spans="1:18" s="15" customFormat="1" x14ac:dyDescent="0.2">
      <c r="A51" s="12"/>
      <c r="B51" s="46"/>
      <c r="C51" s="46"/>
      <c r="O51" s="68"/>
      <c r="P51" s="68"/>
      <c r="Q51" s="68"/>
      <c r="R51" s="68"/>
    </row>
    <row r="52" spans="1:18" s="15" customFormat="1" x14ac:dyDescent="0.2">
      <c r="A52" s="12"/>
      <c r="B52" s="46"/>
      <c r="C52" s="46"/>
      <c r="O52" s="68"/>
      <c r="P52" s="68"/>
      <c r="Q52" s="68"/>
      <c r="R52" s="68"/>
    </row>
    <row r="53" spans="1:18" s="15" customFormat="1" x14ac:dyDescent="0.2">
      <c r="A53" s="12"/>
      <c r="B53" s="46"/>
      <c r="C53" s="46"/>
      <c r="O53" s="68"/>
      <c r="P53" s="68"/>
      <c r="Q53" s="68"/>
      <c r="R53" s="68"/>
    </row>
    <row r="54" spans="1:18" s="15" customFormat="1" x14ac:dyDescent="0.2">
      <c r="A54" s="12"/>
      <c r="B54" s="46"/>
      <c r="C54" s="46"/>
      <c r="O54" s="68"/>
      <c r="P54" s="68"/>
      <c r="Q54" s="68"/>
      <c r="R54" s="68"/>
    </row>
    <row r="55" spans="1:18" s="15" customFormat="1" x14ac:dyDescent="0.2">
      <c r="A55" s="12"/>
      <c r="B55" s="46"/>
      <c r="C55" s="46"/>
      <c r="O55" s="68"/>
      <c r="P55" s="68"/>
      <c r="Q55" s="68"/>
      <c r="R55" s="68"/>
    </row>
    <row r="56" spans="1:18" s="15" customFormat="1" x14ac:dyDescent="0.2">
      <c r="A56" s="12"/>
      <c r="B56" s="46"/>
      <c r="C56" s="46"/>
      <c r="O56" s="68"/>
      <c r="P56" s="68"/>
      <c r="Q56" s="68"/>
      <c r="R56" s="68"/>
    </row>
    <row r="57" spans="1:18" s="15" customFormat="1" x14ac:dyDescent="0.2">
      <c r="A57" s="12"/>
      <c r="B57" s="46"/>
      <c r="C57" s="46"/>
      <c r="O57" s="68"/>
      <c r="P57" s="68"/>
      <c r="Q57" s="68"/>
      <c r="R57" s="68"/>
    </row>
    <row r="58" spans="1:18" s="15" customFormat="1" x14ac:dyDescent="0.2">
      <c r="A58" s="12"/>
      <c r="B58" s="46"/>
      <c r="C58" s="46"/>
      <c r="O58" s="68"/>
      <c r="P58" s="68"/>
      <c r="Q58" s="68"/>
      <c r="R58" s="68"/>
    </row>
    <row r="59" spans="1:18" s="15" customFormat="1" x14ac:dyDescent="0.2">
      <c r="A59" s="12"/>
      <c r="B59" s="46"/>
      <c r="C59" s="46"/>
      <c r="O59" s="68"/>
      <c r="P59" s="68"/>
      <c r="Q59" s="68"/>
      <c r="R59" s="68"/>
    </row>
    <row r="60" spans="1:18" s="15" customFormat="1" x14ac:dyDescent="0.2">
      <c r="A60" s="12"/>
      <c r="B60" s="46"/>
      <c r="C60" s="46"/>
      <c r="O60" s="68"/>
      <c r="P60" s="68"/>
      <c r="Q60" s="68"/>
      <c r="R60" s="68"/>
    </row>
    <row r="61" spans="1:18" s="15" customFormat="1" x14ac:dyDescent="0.2">
      <c r="A61" s="12"/>
      <c r="B61" s="46"/>
      <c r="C61" s="46"/>
      <c r="O61" s="68"/>
      <c r="P61" s="68"/>
      <c r="Q61" s="68"/>
      <c r="R61" s="68"/>
    </row>
    <row r="62" spans="1:18" s="15" customFormat="1" x14ac:dyDescent="0.2">
      <c r="A62" s="12"/>
      <c r="B62" s="46"/>
      <c r="C62" s="46"/>
      <c r="O62" s="68"/>
      <c r="P62" s="68"/>
      <c r="Q62" s="68"/>
      <c r="R62" s="68"/>
    </row>
    <row r="63" spans="1:18" s="15" customFormat="1" x14ac:dyDescent="0.2">
      <c r="A63" s="12"/>
      <c r="B63" s="46"/>
      <c r="C63" s="46"/>
      <c r="O63" s="68"/>
      <c r="P63" s="68"/>
      <c r="Q63" s="68"/>
      <c r="R63" s="68"/>
    </row>
    <row r="64" spans="1:18" s="15" customFormat="1" x14ac:dyDescent="0.2">
      <c r="A64" s="12"/>
      <c r="B64" s="46"/>
      <c r="C64" s="46"/>
      <c r="O64" s="68"/>
      <c r="P64" s="68"/>
      <c r="Q64" s="68"/>
      <c r="R64" s="68"/>
    </row>
    <row r="65" spans="1:18" s="15" customFormat="1" ht="15" x14ac:dyDescent="0.3">
      <c r="A65" s="100"/>
      <c r="B65" s="102"/>
      <c r="C65" s="102"/>
      <c r="O65" s="68"/>
      <c r="P65" s="68"/>
      <c r="Q65" s="68"/>
      <c r="R65" s="68"/>
    </row>
    <row r="66" spans="1:18" s="15" customFormat="1" x14ac:dyDescent="0.2">
      <c r="A66" s="12"/>
      <c r="B66" s="87"/>
      <c r="C66" s="87"/>
      <c r="O66" s="68"/>
      <c r="P66" s="68"/>
      <c r="Q66" s="68"/>
      <c r="R66" s="68"/>
    </row>
    <row r="67" spans="1:18" s="15" customFormat="1" x14ac:dyDescent="0.2">
      <c r="A67" s="12"/>
      <c r="B67" s="46"/>
      <c r="C67" s="46"/>
      <c r="O67" s="68"/>
      <c r="P67" s="68"/>
      <c r="Q67" s="68"/>
      <c r="R67" s="68"/>
    </row>
    <row r="68" spans="1:18" s="15" customFormat="1" x14ac:dyDescent="0.2">
      <c r="A68" s="12"/>
      <c r="B68" s="46"/>
      <c r="C68" s="46"/>
      <c r="O68" s="68"/>
      <c r="P68" s="68"/>
      <c r="Q68" s="68"/>
      <c r="R68" s="68"/>
    </row>
    <row r="69" spans="1:18" s="15" customFormat="1" x14ac:dyDescent="0.2">
      <c r="A69" s="12"/>
      <c r="B69" s="46"/>
      <c r="C69" s="46"/>
      <c r="O69" s="68"/>
      <c r="P69" s="68"/>
      <c r="Q69" s="68"/>
      <c r="R69" s="68"/>
    </row>
    <row r="70" spans="1:18" s="15" customFormat="1" x14ac:dyDescent="0.2">
      <c r="A70" s="12"/>
      <c r="B70" s="46"/>
      <c r="C70" s="46"/>
      <c r="O70" s="68"/>
      <c r="P70" s="68"/>
      <c r="Q70" s="68"/>
      <c r="R70" s="68"/>
    </row>
    <row r="71" spans="1:18" s="15" customFormat="1" x14ac:dyDescent="0.2">
      <c r="A71" s="12"/>
      <c r="B71" s="46"/>
      <c r="C71" s="46"/>
      <c r="O71" s="68"/>
      <c r="P71" s="68"/>
      <c r="Q71" s="68"/>
      <c r="R71" s="68"/>
    </row>
    <row r="72" spans="1:18" s="15" customFormat="1" x14ac:dyDescent="0.2">
      <c r="A72" s="12"/>
      <c r="B72" s="87"/>
      <c r="C72" s="87"/>
      <c r="O72" s="68"/>
      <c r="P72" s="68"/>
      <c r="Q72" s="68"/>
      <c r="R72" s="68"/>
    </row>
    <row r="73" spans="1:18" s="15" customFormat="1" x14ac:dyDescent="0.2">
      <c r="A73" s="12"/>
      <c r="B73" s="87"/>
      <c r="C73" s="87"/>
      <c r="O73" s="68"/>
      <c r="P73" s="68"/>
      <c r="Q73" s="68"/>
      <c r="R73" s="68"/>
    </row>
    <row r="74" spans="1:18" s="15" customFormat="1" x14ac:dyDescent="0.2">
      <c r="A74" s="12"/>
      <c r="B74" s="87"/>
      <c r="C74" s="87"/>
      <c r="O74" s="68"/>
      <c r="P74" s="68"/>
      <c r="Q74" s="68"/>
      <c r="R74" s="68"/>
    </row>
    <row r="75" spans="1:18" s="15" customFormat="1" x14ac:dyDescent="0.2">
      <c r="A75" s="95"/>
      <c r="B75" s="97"/>
      <c r="C75" s="97"/>
      <c r="O75" s="68"/>
      <c r="P75" s="68"/>
      <c r="Q75" s="68"/>
      <c r="R75" s="68"/>
    </row>
    <row r="76" spans="1:18" s="15" customFormat="1" x14ac:dyDescent="0.2">
      <c r="A76" s="12"/>
      <c r="B76" s="87"/>
      <c r="C76" s="87"/>
      <c r="O76" s="68"/>
      <c r="P76" s="68"/>
      <c r="Q76" s="68"/>
      <c r="R76" s="68"/>
    </row>
    <row r="77" spans="1:18" s="15" customFormat="1" x14ac:dyDescent="0.2">
      <c r="A77" s="12"/>
      <c r="B77" s="87"/>
      <c r="C77" s="87"/>
      <c r="O77" s="68"/>
      <c r="P77" s="68"/>
      <c r="Q77" s="68"/>
      <c r="R77" s="68"/>
    </row>
    <row r="78" spans="1:18" s="15" customFormat="1" x14ac:dyDescent="0.2">
      <c r="A78" s="12"/>
      <c r="B78" s="87"/>
      <c r="C78" s="87"/>
      <c r="O78" s="68"/>
      <c r="P78" s="68"/>
      <c r="Q78" s="68"/>
      <c r="R78" s="68"/>
    </row>
    <row r="79" spans="1:18" s="15" customFormat="1" x14ac:dyDescent="0.2">
      <c r="A79" s="12"/>
      <c r="B79" s="87"/>
      <c r="C79" s="87"/>
      <c r="O79" s="68"/>
      <c r="P79" s="68"/>
      <c r="Q79" s="68"/>
      <c r="R79" s="68"/>
    </row>
    <row r="80" spans="1:18" s="15" customFormat="1" x14ac:dyDescent="0.2">
      <c r="A80" s="12"/>
      <c r="B80" s="87"/>
      <c r="C80" s="87"/>
      <c r="O80" s="68"/>
      <c r="P80" s="68"/>
      <c r="Q80" s="68"/>
      <c r="R80" s="68"/>
    </row>
    <row r="81" spans="1:18" s="15" customFormat="1" x14ac:dyDescent="0.2">
      <c r="A81" s="12"/>
      <c r="B81" s="87"/>
      <c r="C81" s="87"/>
      <c r="O81" s="68"/>
      <c r="P81" s="68"/>
      <c r="Q81" s="68"/>
      <c r="R81" s="68"/>
    </row>
    <row r="82" spans="1:18" s="15" customFormat="1" x14ac:dyDescent="0.2">
      <c r="A82" s="12"/>
      <c r="B82" s="87"/>
      <c r="C82" s="87"/>
      <c r="O82" s="68"/>
      <c r="P82" s="68"/>
      <c r="Q82" s="68"/>
      <c r="R82" s="68"/>
    </row>
    <row r="83" spans="1:18" s="15" customFormat="1" x14ac:dyDescent="0.2">
      <c r="A83" s="12"/>
      <c r="B83" s="87"/>
      <c r="C83" s="87"/>
      <c r="O83" s="68"/>
      <c r="P83" s="68"/>
      <c r="Q83" s="68"/>
      <c r="R83" s="68"/>
    </row>
    <row r="84" spans="1:18" s="15" customFormat="1" x14ac:dyDescent="0.2">
      <c r="A84" s="12"/>
      <c r="B84" s="87"/>
      <c r="C84" s="87"/>
      <c r="O84" s="68"/>
      <c r="P84" s="68"/>
      <c r="Q84" s="68"/>
      <c r="R84" s="68"/>
    </row>
    <row r="85" spans="1:18" s="15" customFormat="1" x14ac:dyDescent="0.2">
      <c r="A85" s="12"/>
      <c r="B85" s="87"/>
      <c r="C85" s="87"/>
      <c r="O85" s="68"/>
      <c r="P85" s="68"/>
      <c r="Q85" s="68"/>
      <c r="R85" s="68"/>
    </row>
    <row r="86" spans="1:18" s="15" customFormat="1" x14ac:dyDescent="0.2">
      <c r="A86" s="12"/>
      <c r="B86" s="87"/>
      <c r="C86" s="87"/>
      <c r="O86" s="68"/>
      <c r="P86" s="68"/>
      <c r="Q86" s="68"/>
      <c r="R86" s="68"/>
    </row>
    <row r="87" spans="1:18" s="15" customFormat="1" x14ac:dyDescent="0.2">
      <c r="A87" s="12"/>
      <c r="B87" s="87"/>
      <c r="C87" s="87"/>
      <c r="O87" s="68"/>
      <c r="P87" s="68"/>
      <c r="Q87" s="68"/>
      <c r="R87" s="68"/>
    </row>
    <row r="88" spans="1:18" s="15" customFormat="1" x14ac:dyDescent="0.2">
      <c r="A88" s="12"/>
      <c r="B88" s="87"/>
      <c r="C88" s="87"/>
      <c r="O88" s="68"/>
      <c r="P88" s="68"/>
      <c r="Q88" s="68"/>
      <c r="R88" s="68"/>
    </row>
    <row r="89" spans="1:18" s="15" customFormat="1" x14ac:dyDescent="0.2">
      <c r="A89" s="12"/>
      <c r="B89" s="87"/>
      <c r="C89" s="87"/>
      <c r="O89" s="68"/>
      <c r="P89" s="68"/>
      <c r="Q89" s="68"/>
      <c r="R89" s="68"/>
    </row>
    <row r="90" spans="1:18" s="15" customFormat="1" ht="15" x14ac:dyDescent="0.3">
      <c r="A90" s="100"/>
      <c r="B90" s="102"/>
      <c r="C90" s="102"/>
      <c r="O90" s="68"/>
      <c r="P90" s="68"/>
      <c r="Q90" s="68"/>
      <c r="R90" s="68"/>
    </row>
    <row r="91" spans="1:18" s="15" customFormat="1" ht="15" x14ac:dyDescent="0.3">
      <c r="A91" s="100"/>
      <c r="B91" s="102"/>
      <c r="C91" s="102"/>
      <c r="O91" s="68"/>
      <c r="P91" s="68"/>
      <c r="Q91" s="68"/>
      <c r="R91" s="68"/>
    </row>
    <row r="92" spans="1:18" s="15" customFormat="1" x14ac:dyDescent="0.2">
      <c r="A92" s="12"/>
      <c r="B92" s="87"/>
      <c r="C92" s="87"/>
      <c r="O92" s="68"/>
      <c r="P92" s="68"/>
      <c r="Q92" s="68"/>
      <c r="R92" s="68"/>
    </row>
    <row r="93" spans="1:18" s="15" customFormat="1" x14ac:dyDescent="0.2">
      <c r="A93" s="12"/>
      <c r="B93" s="87"/>
      <c r="C93" s="87"/>
      <c r="O93" s="68"/>
      <c r="P93" s="68"/>
      <c r="Q93" s="68"/>
      <c r="R93" s="68"/>
    </row>
    <row r="94" spans="1:18" s="15" customFormat="1" x14ac:dyDescent="0.2">
      <c r="A94" s="12"/>
      <c r="B94" s="87"/>
      <c r="C94" s="87"/>
      <c r="O94" s="68"/>
      <c r="P94" s="68"/>
      <c r="Q94" s="68"/>
      <c r="R94" s="68"/>
    </row>
    <row r="95" spans="1:18" s="15" customFormat="1" x14ac:dyDescent="0.2">
      <c r="A95" s="12"/>
      <c r="B95" s="87"/>
      <c r="C95" s="87"/>
      <c r="O95" s="68"/>
      <c r="P95" s="68"/>
      <c r="Q95" s="68"/>
      <c r="R95" s="68"/>
    </row>
    <row r="96" spans="1:18" s="15" customFormat="1" x14ac:dyDescent="0.2">
      <c r="A96" s="12"/>
      <c r="B96" s="87"/>
      <c r="C96" s="87"/>
      <c r="O96" s="68"/>
      <c r="P96" s="68"/>
      <c r="Q96" s="68"/>
      <c r="R96" s="68"/>
    </row>
    <row r="97" spans="1:18" s="15" customFormat="1" x14ac:dyDescent="0.2">
      <c r="A97" s="12"/>
      <c r="B97" s="87"/>
      <c r="C97" s="87"/>
      <c r="O97" s="68"/>
      <c r="P97" s="68"/>
      <c r="Q97" s="68"/>
      <c r="R97" s="68"/>
    </row>
    <row r="98" spans="1:18" s="15" customFormat="1" x14ac:dyDescent="0.2">
      <c r="A98" s="12"/>
      <c r="B98" s="87"/>
      <c r="C98" s="87"/>
      <c r="O98" s="68"/>
      <c r="P98" s="68"/>
      <c r="Q98" s="68"/>
      <c r="R98" s="68"/>
    </row>
    <row r="99" spans="1:18" s="15" customFormat="1" x14ac:dyDescent="0.2">
      <c r="A99" s="12"/>
      <c r="B99" s="87"/>
      <c r="C99" s="87"/>
      <c r="O99" s="68"/>
      <c r="P99" s="68"/>
      <c r="Q99" s="68"/>
      <c r="R99" s="68"/>
    </row>
    <row r="100" spans="1:18" s="15" customFormat="1" x14ac:dyDescent="0.2">
      <c r="A100" s="12"/>
      <c r="B100" s="87"/>
      <c r="C100" s="87"/>
      <c r="O100" s="68"/>
      <c r="P100" s="68"/>
      <c r="Q100" s="68"/>
      <c r="R100" s="68"/>
    </row>
    <row r="101" spans="1:18" s="15" customFormat="1" x14ac:dyDescent="0.2">
      <c r="A101" s="12"/>
      <c r="B101" s="97"/>
      <c r="C101" s="97"/>
      <c r="O101" s="68"/>
      <c r="P101" s="68"/>
      <c r="Q101" s="68"/>
      <c r="R101" s="68"/>
    </row>
    <row r="102" spans="1:18" s="15" customFormat="1" x14ac:dyDescent="0.2">
      <c r="A102" s="12"/>
      <c r="B102" s="87"/>
      <c r="C102" s="87"/>
      <c r="O102" s="68"/>
      <c r="P102" s="68"/>
      <c r="Q102" s="68"/>
      <c r="R102" s="68"/>
    </row>
    <row r="103" spans="1:18" s="15" customFormat="1" x14ac:dyDescent="0.2">
      <c r="A103" s="12"/>
      <c r="B103" s="87"/>
      <c r="C103" s="87"/>
      <c r="O103" s="68"/>
      <c r="P103" s="68"/>
      <c r="Q103" s="68"/>
      <c r="R103" s="68"/>
    </row>
    <row r="104" spans="1:18" s="15" customFormat="1" x14ac:dyDescent="0.2">
      <c r="A104" s="12"/>
      <c r="B104" s="87"/>
      <c r="C104" s="87"/>
      <c r="O104" s="68"/>
      <c r="P104" s="68"/>
      <c r="Q104" s="68"/>
      <c r="R104" s="68"/>
    </row>
    <row r="105" spans="1:18" s="15" customFormat="1" x14ac:dyDescent="0.2">
      <c r="A105" s="12"/>
      <c r="B105" s="87"/>
      <c r="C105" s="87"/>
      <c r="O105" s="68"/>
      <c r="P105" s="68"/>
      <c r="Q105" s="68"/>
      <c r="R105" s="68"/>
    </row>
    <row r="106" spans="1:18" s="15" customFormat="1" x14ac:dyDescent="0.2">
      <c r="A106" s="12"/>
      <c r="B106" s="87"/>
      <c r="C106" s="87"/>
      <c r="O106" s="68"/>
      <c r="P106" s="68"/>
      <c r="Q106" s="68"/>
      <c r="R106" s="68"/>
    </row>
    <row r="107" spans="1:18" s="15" customFormat="1" x14ac:dyDescent="0.2">
      <c r="A107" s="12"/>
      <c r="B107" s="87"/>
      <c r="C107" s="87"/>
      <c r="O107" s="68"/>
      <c r="P107" s="68"/>
      <c r="Q107" s="68"/>
      <c r="R107" s="68"/>
    </row>
    <row r="108" spans="1:18" s="15" customFormat="1" x14ac:dyDescent="0.2">
      <c r="A108" s="12"/>
      <c r="B108" s="87"/>
      <c r="C108" s="87"/>
      <c r="O108" s="68"/>
      <c r="P108" s="68"/>
      <c r="Q108" s="68"/>
      <c r="R108" s="68"/>
    </row>
    <row r="109" spans="1:18" s="15" customFormat="1" x14ac:dyDescent="0.2">
      <c r="A109" s="12"/>
      <c r="B109" s="87"/>
      <c r="C109" s="87"/>
      <c r="O109" s="68"/>
      <c r="P109" s="68"/>
      <c r="Q109" s="68"/>
      <c r="R109" s="68"/>
    </row>
    <row r="110" spans="1:18" s="15" customFormat="1" x14ac:dyDescent="0.2">
      <c r="A110" s="12"/>
      <c r="B110" s="87"/>
      <c r="C110" s="87"/>
      <c r="O110" s="68"/>
      <c r="P110" s="68"/>
      <c r="Q110" s="68"/>
      <c r="R110" s="68"/>
    </row>
    <row r="111" spans="1:18" s="15" customFormat="1" x14ac:dyDescent="0.2">
      <c r="A111" s="12"/>
      <c r="B111" s="87"/>
      <c r="C111" s="87"/>
      <c r="O111" s="68"/>
      <c r="P111" s="68"/>
      <c r="Q111" s="68"/>
      <c r="R111" s="68"/>
    </row>
    <row r="112" spans="1:18" s="15" customFormat="1" x14ac:dyDescent="0.2">
      <c r="A112" s="12"/>
      <c r="B112" s="87"/>
      <c r="C112" s="87"/>
      <c r="O112" s="68"/>
      <c r="P112" s="68"/>
      <c r="Q112" s="68"/>
      <c r="R112" s="68"/>
    </row>
    <row r="113" spans="1:18" s="15" customFormat="1" ht="15" x14ac:dyDescent="0.3">
      <c r="A113" s="100"/>
      <c r="B113" s="102"/>
      <c r="C113" s="102"/>
      <c r="O113" s="68"/>
      <c r="P113" s="68"/>
      <c r="Q113" s="68"/>
      <c r="R113" s="68"/>
    </row>
    <row r="114" spans="1:18" s="15" customFormat="1" ht="15" x14ac:dyDescent="0.3">
      <c r="A114" s="100"/>
      <c r="B114" s="102"/>
      <c r="C114" s="102"/>
      <c r="O114" s="68"/>
      <c r="P114" s="68"/>
      <c r="Q114" s="68"/>
      <c r="R114" s="68"/>
    </row>
    <row r="115" spans="1:18" s="15" customFormat="1" ht="15" x14ac:dyDescent="0.3">
      <c r="A115" s="100"/>
      <c r="B115" s="102"/>
      <c r="C115" s="102"/>
      <c r="O115" s="68"/>
      <c r="P115" s="68"/>
      <c r="Q115" s="68"/>
      <c r="R115" s="68"/>
    </row>
    <row r="116" spans="1:18" s="15" customFormat="1" ht="15" x14ac:dyDescent="0.3">
      <c r="A116" s="100"/>
      <c r="B116" s="102"/>
      <c r="C116" s="102"/>
      <c r="O116" s="68"/>
      <c r="P116" s="68"/>
      <c r="Q116" s="68"/>
      <c r="R116" s="68"/>
    </row>
    <row r="117" spans="1:18" s="15" customFormat="1" ht="15" x14ac:dyDescent="0.3">
      <c r="A117" s="100"/>
      <c r="B117" s="102"/>
      <c r="C117" s="102"/>
      <c r="O117" s="68"/>
      <c r="P117" s="68"/>
      <c r="Q117" s="68"/>
      <c r="R117" s="68"/>
    </row>
    <row r="118" spans="1:18" s="15" customFormat="1" x14ac:dyDescent="0.2">
      <c r="A118" s="12"/>
      <c r="B118" s="87"/>
      <c r="C118" s="87"/>
      <c r="O118" s="68"/>
      <c r="P118" s="68"/>
      <c r="Q118" s="68"/>
      <c r="R118" s="68"/>
    </row>
    <row r="119" spans="1:18" s="15" customFormat="1" x14ac:dyDescent="0.2">
      <c r="A119" s="12"/>
      <c r="B119" s="87"/>
      <c r="C119" s="87"/>
      <c r="O119" s="68"/>
      <c r="P119" s="68"/>
      <c r="Q119" s="68"/>
      <c r="R119" s="68"/>
    </row>
    <row r="120" spans="1:18" s="15" customFormat="1" x14ac:dyDescent="0.2">
      <c r="A120" s="12"/>
      <c r="B120" s="87"/>
      <c r="C120" s="87"/>
      <c r="O120" s="68"/>
      <c r="P120" s="68"/>
      <c r="Q120" s="68"/>
      <c r="R120" s="68"/>
    </row>
    <row r="121" spans="1:18" s="15" customFormat="1" x14ac:dyDescent="0.2">
      <c r="A121" s="12"/>
      <c r="O121" s="68"/>
      <c r="P121" s="68"/>
      <c r="Q121" s="68"/>
      <c r="R121" s="68"/>
    </row>
    <row r="122" spans="1:18" s="15" customFormat="1" x14ac:dyDescent="0.2">
      <c r="A122" s="12"/>
      <c r="O122" s="68"/>
      <c r="P122" s="68"/>
      <c r="Q122" s="68"/>
      <c r="R122" s="68"/>
    </row>
    <row r="123" spans="1:18" s="15" customFormat="1" x14ac:dyDescent="0.2">
      <c r="A123" s="12"/>
      <c r="O123" s="68"/>
      <c r="P123" s="68"/>
      <c r="Q123" s="68"/>
      <c r="R123" s="68"/>
    </row>
    <row r="124" spans="1:18" s="15" customFormat="1" x14ac:dyDescent="0.2">
      <c r="A124" s="12"/>
      <c r="O124" s="68"/>
      <c r="P124" s="68"/>
      <c r="Q124" s="68"/>
      <c r="R124" s="68"/>
    </row>
    <row r="125" spans="1:18" s="15" customFormat="1" x14ac:dyDescent="0.2">
      <c r="A125" s="95"/>
      <c r="O125" s="68"/>
      <c r="P125" s="68"/>
      <c r="Q125" s="68"/>
      <c r="R125" s="68"/>
    </row>
    <row r="126" spans="1:18" s="15" customFormat="1" x14ac:dyDescent="0.2">
      <c r="B126" s="88"/>
      <c r="C126" s="88"/>
      <c r="O126" s="68"/>
      <c r="P126" s="68"/>
      <c r="Q126" s="68"/>
      <c r="R126" s="68"/>
    </row>
    <row r="127" spans="1:18" s="15" customFormat="1" x14ac:dyDescent="0.2">
      <c r="A127" s="12"/>
      <c r="B127" s="87"/>
      <c r="C127" s="87"/>
      <c r="O127" s="68"/>
      <c r="P127" s="68"/>
      <c r="Q127" s="68"/>
      <c r="R127" s="68"/>
    </row>
    <row r="128" spans="1:18" s="15" customFormat="1" x14ac:dyDescent="0.2">
      <c r="A128" s="12"/>
      <c r="B128" s="87"/>
      <c r="C128" s="87"/>
      <c r="O128" s="68"/>
      <c r="P128" s="68"/>
      <c r="Q128" s="68"/>
      <c r="R128" s="68"/>
    </row>
    <row r="129" spans="1:18" s="15" customFormat="1" x14ac:dyDescent="0.2">
      <c r="A129" s="12"/>
      <c r="B129" s="87"/>
      <c r="C129" s="87"/>
      <c r="O129" s="68"/>
      <c r="P129" s="68"/>
      <c r="Q129" s="68"/>
      <c r="R129" s="68"/>
    </row>
    <row r="130" spans="1:18" s="15" customFormat="1" x14ac:dyDescent="0.2">
      <c r="A130" s="12"/>
      <c r="B130" s="87"/>
      <c r="C130" s="87"/>
      <c r="O130" s="68"/>
      <c r="P130" s="68"/>
      <c r="Q130" s="68"/>
      <c r="R130" s="68"/>
    </row>
    <row r="131" spans="1:18" s="15" customFormat="1" x14ac:dyDescent="0.2">
      <c r="A131" s="12"/>
      <c r="B131" s="87"/>
      <c r="C131" s="87"/>
      <c r="O131" s="68"/>
      <c r="P131" s="68"/>
      <c r="Q131" s="68"/>
      <c r="R131" s="68"/>
    </row>
    <row r="132" spans="1:18" s="15" customFormat="1" x14ac:dyDescent="0.2">
      <c r="A132" s="12"/>
      <c r="B132" s="87"/>
      <c r="C132" s="87"/>
      <c r="O132" s="68"/>
      <c r="P132" s="68"/>
      <c r="Q132" s="68"/>
      <c r="R132" s="68"/>
    </row>
    <row r="133" spans="1:18" s="15" customFormat="1" x14ac:dyDescent="0.2">
      <c r="A133" s="12"/>
      <c r="B133" s="87"/>
      <c r="C133" s="87"/>
      <c r="O133" s="68"/>
      <c r="P133" s="68"/>
      <c r="Q133" s="68"/>
      <c r="R133" s="68"/>
    </row>
    <row r="134" spans="1:18" s="15" customFormat="1" x14ac:dyDescent="0.2">
      <c r="A134" s="12"/>
      <c r="B134" s="87"/>
      <c r="C134" s="87"/>
      <c r="O134" s="68"/>
      <c r="P134" s="68"/>
      <c r="Q134" s="68"/>
      <c r="R134" s="68"/>
    </row>
    <row r="135" spans="1:18" s="15" customFormat="1" x14ac:dyDescent="0.2">
      <c r="A135" s="12"/>
      <c r="B135" s="87"/>
      <c r="C135" s="87"/>
      <c r="O135" s="68"/>
      <c r="P135" s="68"/>
      <c r="Q135" s="68"/>
      <c r="R135" s="68"/>
    </row>
    <row r="136" spans="1:18" s="15" customFormat="1" x14ac:dyDescent="0.2">
      <c r="A136" s="12"/>
      <c r="B136" s="87"/>
      <c r="C136" s="87"/>
      <c r="O136" s="68"/>
      <c r="P136" s="68"/>
      <c r="Q136" s="68"/>
      <c r="R136" s="68"/>
    </row>
    <row r="137" spans="1:18" s="15" customFormat="1" x14ac:dyDescent="0.2">
      <c r="A137" s="12"/>
      <c r="B137" s="87"/>
      <c r="C137" s="87"/>
      <c r="O137" s="68"/>
      <c r="P137" s="68"/>
      <c r="Q137" s="68"/>
      <c r="R137" s="68"/>
    </row>
    <row r="138" spans="1:18" s="15" customFormat="1" x14ac:dyDescent="0.2">
      <c r="A138" s="12"/>
      <c r="B138" s="87"/>
      <c r="C138" s="87"/>
      <c r="O138" s="68"/>
      <c r="P138" s="68"/>
      <c r="Q138" s="68"/>
      <c r="R138" s="68"/>
    </row>
    <row r="139" spans="1:18" s="15" customFormat="1" x14ac:dyDescent="0.2">
      <c r="A139" s="12"/>
      <c r="B139" s="87"/>
      <c r="C139" s="87"/>
      <c r="O139" s="68"/>
      <c r="P139" s="68"/>
      <c r="Q139" s="68"/>
      <c r="R139" s="68"/>
    </row>
    <row r="140" spans="1:18" s="15" customFormat="1" x14ac:dyDescent="0.2">
      <c r="A140" s="12"/>
      <c r="B140" s="87"/>
      <c r="C140" s="87"/>
      <c r="O140" s="68"/>
      <c r="P140" s="68"/>
      <c r="Q140" s="68"/>
      <c r="R140" s="68"/>
    </row>
    <row r="141" spans="1:18" s="15" customFormat="1" x14ac:dyDescent="0.2">
      <c r="A141" s="12"/>
      <c r="B141" s="87"/>
      <c r="C141" s="87"/>
      <c r="O141" s="68"/>
      <c r="P141" s="68"/>
      <c r="Q141" s="68"/>
      <c r="R141" s="68"/>
    </row>
    <row r="142" spans="1:18" s="15" customFormat="1" x14ac:dyDescent="0.2">
      <c r="A142" s="12"/>
      <c r="B142" s="87"/>
      <c r="C142" s="87"/>
      <c r="O142" s="68"/>
      <c r="P142" s="68"/>
      <c r="Q142" s="68"/>
      <c r="R142" s="68"/>
    </row>
    <row r="143" spans="1:18" s="15" customFormat="1" x14ac:dyDescent="0.2">
      <c r="A143" s="12"/>
      <c r="B143" s="87"/>
      <c r="C143" s="87"/>
      <c r="O143" s="68"/>
      <c r="P143" s="68"/>
      <c r="Q143" s="68"/>
      <c r="R143" s="68"/>
    </row>
    <row r="144" spans="1:18" s="15" customFormat="1" x14ac:dyDescent="0.2">
      <c r="A144" s="12"/>
      <c r="O144" s="68"/>
      <c r="P144" s="68"/>
      <c r="Q144" s="68"/>
      <c r="R144" s="68"/>
    </row>
    <row r="145" spans="1:18" s="15" customFormat="1" x14ac:dyDescent="0.2">
      <c r="A145" s="12"/>
      <c r="O145" s="68"/>
      <c r="P145" s="68"/>
      <c r="Q145" s="68"/>
      <c r="R145" s="68"/>
    </row>
    <row r="146" spans="1:18" s="15" customFormat="1" x14ac:dyDescent="0.2">
      <c r="A146" s="12"/>
      <c r="O146" s="68"/>
      <c r="P146" s="68"/>
      <c r="Q146" s="68"/>
      <c r="R146" s="68"/>
    </row>
    <row r="147" spans="1:18" s="15" customFormat="1" x14ac:dyDescent="0.2">
      <c r="A147" s="12"/>
      <c r="O147" s="68"/>
      <c r="P147" s="68"/>
      <c r="Q147" s="68"/>
      <c r="R147" s="68"/>
    </row>
    <row r="148" spans="1:18" s="15" customFormat="1" x14ac:dyDescent="0.2">
      <c r="O148" s="68"/>
      <c r="P148" s="68"/>
      <c r="Q148" s="68"/>
      <c r="R148" s="68"/>
    </row>
    <row r="149" spans="1:18" s="15" customFormat="1" x14ac:dyDescent="0.2">
      <c r="O149" s="68"/>
      <c r="P149" s="68"/>
      <c r="Q149" s="68"/>
      <c r="R149" s="68"/>
    </row>
    <row r="150" spans="1:18" s="15" customFormat="1" x14ac:dyDescent="0.2">
      <c r="A150" s="12"/>
      <c r="O150" s="68"/>
      <c r="P150" s="68"/>
      <c r="Q150" s="68"/>
      <c r="R150" s="68"/>
    </row>
    <row r="151" spans="1:18" s="15" customFormat="1" x14ac:dyDescent="0.2">
      <c r="A151" s="12"/>
      <c r="O151" s="68"/>
      <c r="P151" s="68"/>
      <c r="Q151" s="68"/>
      <c r="R151" s="68"/>
    </row>
    <row r="152" spans="1:18" s="15" customFormat="1" x14ac:dyDescent="0.2">
      <c r="A152" s="12"/>
      <c r="O152" s="68"/>
      <c r="P152" s="68"/>
      <c r="Q152" s="68"/>
      <c r="R152" s="68"/>
    </row>
    <row r="153" spans="1:18" s="15" customFormat="1" x14ac:dyDescent="0.2">
      <c r="A153" s="12"/>
      <c r="O153" s="68"/>
      <c r="P153" s="68"/>
      <c r="Q153" s="68"/>
      <c r="R153" s="68"/>
    </row>
    <row r="154" spans="1:18" s="15" customFormat="1" x14ac:dyDescent="0.2">
      <c r="A154" s="12"/>
      <c r="O154" s="68"/>
      <c r="P154" s="68"/>
      <c r="Q154" s="68"/>
      <c r="R154" s="68"/>
    </row>
    <row r="155" spans="1:18" s="15" customFormat="1" x14ac:dyDescent="0.2">
      <c r="A155" s="12"/>
      <c r="O155" s="68"/>
      <c r="P155" s="68"/>
      <c r="Q155" s="68"/>
      <c r="R155" s="68"/>
    </row>
    <row r="156" spans="1:18" s="15" customFormat="1" x14ac:dyDescent="0.2">
      <c r="A156" s="12"/>
      <c r="O156" s="68"/>
      <c r="P156" s="68"/>
      <c r="Q156" s="68"/>
      <c r="R156" s="68"/>
    </row>
    <row r="157" spans="1:18" s="15" customFormat="1" x14ac:dyDescent="0.2">
      <c r="A157" s="12"/>
      <c r="O157" s="68"/>
      <c r="P157" s="68"/>
      <c r="Q157" s="68"/>
      <c r="R157" s="68"/>
    </row>
    <row r="158" spans="1:18" s="15" customFormat="1" x14ac:dyDescent="0.2">
      <c r="A158" s="12"/>
      <c r="O158" s="68"/>
      <c r="P158" s="68"/>
      <c r="Q158" s="68"/>
      <c r="R158" s="68"/>
    </row>
    <row r="159" spans="1:18" s="15" customFormat="1" x14ac:dyDescent="0.2">
      <c r="A159" s="12"/>
      <c r="O159" s="68"/>
      <c r="P159" s="68"/>
      <c r="Q159" s="68"/>
      <c r="R159" s="68"/>
    </row>
    <row r="160" spans="1:18" s="15" customFormat="1" x14ac:dyDescent="0.2">
      <c r="A160" s="12"/>
      <c r="O160" s="68"/>
      <c r="P160" s="68"/>
      <c r="Q160" s="68"/>
      <c r="R160" s="68"/>
    </row>
    <row r="161" spans="1:18" s="15" customFormat="1" x14ac:dyDescent="0.2">
      <c r="A161" s="12"/>
      <c r="O161" s="68"/>
      <c r="P161" s="68"/>
      <c r="Q161" s="68"/>
      <c r="R161" s="68"/>
    </row>
    <row r="162" spans="1:18" s="15" customFormat="1" x14ac:dyDescent="0.2">
      <c r="A162" s="12"/>
      <c r="O162" s="68"/>
      <c r="P162" s="68"/>
      <c r="Q162" s="68"/>
      <c r="R162" s="68"/>
    </row>
    <row r="163" spans="1:18" s="15" customFormat="1" x14ac:dyDescent="0.2">
      <c r="A163" s="12"/>
      <c r="O163" s="68"/>
      <c r="P163" s="68"/>
      <c r="Q163" s="68"/>
      <c r="R163" s="68"/>
    </row>
    <row r="164" spans="1:18" s="15" customFormat="1" x14ac:dyDescent="0.2">
      <c r="A164" s="12"/>
      <c r="O164" s="68"/>
      <c r="P164" s="68"/>
      <c r="Q164" s="68"/>
      <c r="R164" s="68"/>
    </row>
    <row r="165" spans="1:18" s="15" customFormat="1" x14ac:dyDescent="0.2">
      <c r="A165" s="12"/>
      <c r="O165" s="68"/>
      <c r="P165" s="68"/>
      <c r="Q165" s="68"/>
      <c r="R165" s="68"/>
    </row>
    <row r="166" spans="1:18" s="15" customFormat="1" x14ac:dyDescent="0.2">
      <c r="A166" s="12"/>
      <c r="O166" s="68"/>
      <c r="P166" s="68"/>
      <c r="Q166" s="68"/>
      <c r="R166" s="68"/>
    </row>
    <row r="167" spans="1:18" s="15" customFormat="1" x14ac:dyDescent="0.2">
      <c r="O167" s="68"/>
      <c r="P167" s="68"/>
      <c r="Q167" s="68"/>
      <c r="R167" s="68"/>
    </row>
    <row r="168" spans="1:18" s="15" customFormat="1" x14ac:dyDescent="0.2">
      <c r="O168" s="68"/>
      <c r="P168" s="68"/>
      <c r="Q168" s="68"/>
      <c r="R168" s="68"/>
    </row>
    <row r="169" spans="1:18" s="15" customFormat="1" x14ac:dyDescent="0.2">
      <c r="A169" s="12"/>
      <c r="O169" s="68"/>
      <c r="P169" s="68"/>
      <c r="Q169" s="68"/>
      <c r="R169" s="68"/>
    </row>
    <row r="170" spans="1:18" s="15" customFormat="1" x14ac:dyDescent="0.2">
      <c r="A170" s="12"/>
      <c r="O170" s="68"/>
      <c r="P170" s="68"/>
      <c r="Q170" s="68"/>
      <c r="R170" s="68"/>
    </row>
    <row r="171" spans="1:18" s="15" customFormat="1" x14ac:dyDescent="0.2">
      <c r="A171" s="12"/>
      <c r="O171" s="68"/>
      <c r="P171" s="68"/>
      <c r="Q171" s="68"/>
      <c r="R171" s="68"/>
    </row>
    <row r="172" spans="1:18" s="15" customFormat="1" x14ac:dyDescent="0.2">
      <c r="A172" s="12"/>
      <c r="O172" s="68"/>
      <c r="P172" s="68"/>
      <c r="Q172" s="68"/>
      <c r="R172" s="68"/>
    </row>
    <row r="173" spans="1:18" s="15" customFormat="1" x14ac:dyDescent="0.2">
      <c r="A173" s="12"/>
      <c r="O173" s="68"/>
      <c r="P173" s="68"/>
      <c r="Q173" s="68"/>
      <c r="R173" s="68"/>
    </row>
    <row r="174" spans="1:18" s="15" customFormat="1" x14ac:dyDescent="0.2">
      <c r="A174" s="12"/>
      <c r="O174" s="68"/>
      <c r="P174" s="68"/>
      <c r="Q174" s="68"/>
      <c r="R174" s="68"/>
    </row>
    <row r="175" spans="1:18" s="15" customFormat="1" x14ac:dyDescent="0.2">
      <c r="A175" s="12"/>
      <c r="O175" s="68"/>
      <c r="P175" s="68"/>
      <c r="Q175" s="68"/>
      <c r="R175" s="68"/>
    </row>
    <row r="176" spans="1:18" s="15" customFormat="1" x14ac:dyDescent="0.2">
      <c r="A176" s="12"/>
      <c r="O176" s="68"/>
      <c r="P176" s="68"/>
      <c r="Q176" s="68"/>
      <c r="R176" s="68"/>
    </row>
    <row r="177" spans="1:18" s="15" customFormat="1" x14ac:dyDescent="0.2">
      <c r="A177" s="12"/>
      <c r="O177" s="68"/>
      <c r="P177" s="68"/>
      <c r="Q177" s="68"/>
      <c r="R177" s="68"/>
    </row>
    <row r="178" spans="1:18" s="15" customFormat="1" x14ac:dyDescent="0.2">
      <c r="A178" s="12"/>
      <c r="O178" s="68"/>
      <c r="P178" s="68"/>
      <c r="Q178" s="68"/>
      <c r="R178" s="68"/>
    </row>
    <row r="179" spans="1:18" s="15" customFormat="1" x14ac:dyDescent="0.2">
      <c r="A179" s="12"/>
      <c r="O179" s="68"/>
      <c r="P179" s="68"/>
      <c r="Q179" s="68"/>
      <c r="R179" s="68"/>
    </row>
    <row r="180" spans="1:18" s="15" customFormat="1" x14ac:dyDescent="0.2">
      <c r="A180" s="12"/>
      <c r="O180" s="68"/>
      <c r="P180" s="68"/>
      <c r="Q180" s="68"/>
      <c r="R180" s="68"/>
    </row>
    <row r="181" spans="1:18" s="15" customFormat="1" x14ac:dyDescent="0.2">
      <c r="A181" s="12"/>
      <c r="O181" s="68"/>
      <c r="P181" s="68"/>
      <c r="Q181" s="68"/>
      <c r="R181" s="68"/>
    </row>
    <row r="182" spans="1:18" s="15" customFormat="1" x14ac:dyDescent="0.2">
      <c r="A182" s="12"/>
      <c r="O182" s="68"/>
      <c r="P182" s="68"/>
      <c r="Q182" s="68"/>
      <c r="R182" s="68"/>
    </row>
    <row r="183" spans="1:18" s="15" customFormat="1" x14ac:dyDescent="0.2">
      <c r="A183" s="12"/>
      <c r="O183" s="68"/>
      <c r="P183" s="68"/>
      <c r="Q183" s="68"/>
      <c r="R183" s="68"/>
    </row>
    <row r="184" spans="1:18" s="15" customFormat="1" x14ac:dyDescent="0.2">
      <c r="A184" s="12"/>
      <c r="O184" s="68"/>
      <c r="P184" s="68"/>
      <c r="Q184" s="68"/>
      <c r="R184" s="68"/>
    </row>
    <row r="185" spans="1:18" s="15" customFormat="1" x14ac:dyDescent="0.2">
      <c r="A185" s="12"/>
      <c r="O185" s="68"/>
      <c r="P185" s="68"/>
      <c r="Q185" s="68"/>
      <c r="R185" s="68"/>
    </row>
    <row r="186" spans="1:18" s="15" customFormat="1" x14ac:dyDescent="0.2">
      <c r="O186" s="68"/>
      <c r="P186" s="68"/>
      <c r="Q186" s="68"/>
      <c r="R186" s="68"/>
    </row>
    <row r="187" spans="1:18" s="15" customFormat="1" x14ac:dyDescent="0.2">
      <c r="O187" s="68"/>
      <c r="P187" s="68"/>
      <c r="Q187" s="68"/>
      <c r="R187" s="68"/>
    </row>
    <row r="188" spans="1:18" s="15" customFormat="1" x14ac:dyDescent="0.2">
      <c r="A188" s="12"/>
      <c r="O188" s="68"/>
      <c r="P188" s="68"/>
      <c r="Q188" s="68"/>
      <c r="R188" s="68"/>
    </row>
    <row r="189" spans="1:18" s="15" customFormat="1" x14ac:dyDescent="0.2">
      <c r="A189" s="12"/>
      <c r="O189" s="68"/>
      <c r="P189" s="68"/>
      <c r="Q189" s="68"/>
      <c r="R189" s="68"/>
    </row>
    <row r="190" spans="1:18" s="15" customFormat="1" x14ac:dyDescent="0.2">
      <c r="A190" s="12"/>
      <c r="O190" s="68"/>
      <c r="P190" s="68"/>
      <c r="Q190" s="68"/>
      <c r="R190" s="68"/>
    </row>
    <row r="191" spans="1:18" s="15" customFormat="1" x14ac:dyDescent="0.2">
      <c r="A191" s="12"/>
      <c r="O191" s="68"/>
      <c r="P191" s="68"/>
      <c r="Q191" s="68"/>
      <c r="R191" s="68"/>
    </row>
    <row r="192" spans="1:18" s="15" customFormat="1" x14ac:dyDescent="0.2">
      <c r="A192" s="12"/>
      <c r="O192" s="68"/>
      <c r="P192" s="68"/>
      <c r="Q192" s="68"/>
      <c r="R192" s="68"/>
    </row>
    <row r="193" spans="1:18" s="15" customFormat="1" x14ac:dyDescent="0.2">
      <c r="A193" s="12"/>
      <c r="O193" s="68"/>
      <c r="P193" s="68"/>
      <c r="Q193" s="68"/>
      <c r="R193" s="68"/>
    </row>
    <row r="194" spans="1:18" s="15" customFormat="1" x14ac:dyDescent="0.2">
      <c r="A194" s="12"/>
      <c r="O194" s="68"/>
      <c r="P194" s="68"/>
      <c r="Q194" s="68"/>
      <c r="R194" s="68"/>
    </row>
    <row r="195" spans="1:18" s="15" customFormat="1" x14ac:dyDescent="0.2">
      <c r="A195" s="12"/>
      <c r="O195" s="68"/>
      <c r="P195" s="68"/>
      <c r="Q195" s="68"/>
      <c r="R195" s="68"/>
    </row>
    <row r="196" spans="1:18" s="15" customFormat="1" x14ac:dyDescent="0.2">
      <c r="A196" s="12"/>
      <c r="O196" s="68"/>
      <c r="P196" s="68"/>
      <c r="Q196" s="68"/>
      <c r="R196" s="68"/>
    </row>
    <row r="197" spans="1:18" s="15" customFormat="1" x14ac:dyDescent="0.2">
      <c r="A197" s="12"/>
      <c r="O197" s="68"/>
      <c r="P197" s="68"/>
      <c r="Q197" s="68"/>
      <c r="R197" s="68"/>
    </row>
    <row r="198" spans="1:18" s="15" customFormat="1" x14ac:dyDescent="0.2">
      <c r="A198" s="12"/>
      <c r="O198" s="68"/>
      <c r="P198" s="68"/>
      <c r="Q198" s="68"/>
      <c r="R198" s="68"/>
    </row>
    <row r="199" spans="1:18" s="15" customFormat="1" x14ac:dyDescent="0.2">
      <c r="A199" s="12"/>
      <c r="O199" s="68"/>
      <c r="P199" s="68"/>
      <c r="Q199" s="68"/>
      <c r="R199" s="68"/>
    </row>
    <row r="200" spans="1:18" s="15" customFormat="1" x14ac:dyDescent="0.2">
      <c r="A200" s="12"/>
      <c r="O200" s="68"/>
      <c r="P200" s="68"/>
      <c r="Q200" s="68"/>
      <c r="R200" s="68"/>
    </row>
    <row r="201" spans="1:18" x14ac:dyDescent="0.2">
      <c r="A201" s="2"/>
    </row>
    <row r="202" spans="1:18" x14ac:dyDescent="0.2">
      <c r="A202" s="2"/>
    </row>
    <row r="203" spans="1:18" x14ac:dyDescent="0.2">
      <c r="A203" s="2"/>
    </row>
    <row r="204" spans="1:18" x14ac:dyDescent="0.2">
      <c r="A204" s="2"/>
    </row>
  </sheetData>
  <mergeCells count="15">
    <mergeCell ref="B3:M3"/>
    <mergeCell ref="H5:H6"/>
    <mergeCell ref="I5:I6"/>
    <mergeCell ref="N5:N6"/>
    <mergeCell ref="A5:A6"/>
    <mergeCell ref="C5:C6"/>
    <mergeCell ref="D5:D6"/>
    <mergeCell ref="E5:E6"/>
    <mergeCell ref="F5:F6"/>
    <mergeCell ref="G5:G6"/>
    <mergeCell ref="B5:B6"/>
    <mergeCell ref="J5:J6"/>
    <mergeCell ref="K5:K6"/>
    <mergeCell ref="M5:M6"/>
    <mergeCell ref="L5:L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80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40.7109375" customWidth="1"/>
    <col min="2" max="2" width="8.7109375" customWidth="1"/>
    <col min="3" max="6" width="7.7109375" customWidth="1"/>
    <col min="7" max="9" width="7.7109375" style="15" customWidth="1"/>
    <col min="10" max="10" width="10.7109375" style="15" customWidth="1"/>
    <col min="11" max="12" width="7.7109375" style="15" customWidth="1"/>
    <col min="22" max="22" width="13.28515625" customWidth="1"/>
    <col min="23" max="23" width="17.28515625" customWidth="1"/>
  </cols>
  <sheetData>
    <row r="1" spans="1:23" ht="15" customHeight="1" x14ac:dyDescent="0.2">
      <c r="A1" s="158" t="s">
        <v>307</v>
      </c>
      <c r="B1" s="2"/>
      <c r="C1" s="2"/>
      <c r="D1" s="96"/>
      <c r="E1" s="2"/>
      <c r="F1" s="2"/>
      <c r="G1" s="12"/>
      <c r="H1" s="12"/>
      <c r="I1" s="12"/>
      <c r="J1" s="12"/>
      <c r="K1" s="12"/>
      <c r="L1" s="12"/>
      <c r="M1" s="105"/>
      <c r="N1" s="105"/>
      <c r="O1" s="105"/>
      <c r="P1" s="105"/>
      <c r="Q1" s="78"/>
      <c r="R1" s="78"/>
      <c r="S1" s="78"/>
      <c r="T1" s="78"/>
      <c r="U1" s="78"/>
      <c r="V1" s="78"/>
      <c r="W1" s="78"/>
    </row>
    <row r="2" spans="1:23" ht="15" customHeight="1" x14ac:dyDescent="0.2">
      <c r="A2" s="1"/>
      <c r="B2" s="106"/>
      <c r="C2" s="682"/>
      <c r="D2" s="106"/>
      <c r="E2" s="106"/>
      <c r="F2" s="106"/>
      <c r="G2" s="13"/>
      <c r="H2" s="13"/>
      <c r="I2" s="13"/>
      <c r="J2" s="13"/>
      <c r="K2" s="13"/>
      <c r="L2" s="13"/>
      <c r="M2" s="92"/>
      <c r="N2" s="92"/>
      <c r="O2" s="92"/>
      <c r="P2" s="93"/>
      <c r="Q2" s="78"/>
      <c r="R2" s="78"/>
      <c r="S2" s="78"/>
      <c r="T2" s="78"/>
      <c r="U2" s="78"/>
      <c r="V2" s="78"/>
      <c r="W2" s="78"/>
    </row>
    <row r="3" spans="1:23" ht="15" customHeight="1" x14ac:dyDescent="0.2">
      <c r="A3" s="1"/>
      <c r="B3" s="994" t="s">
        <v>344</v>
      </c>
      <c r="C3" s="994"/>
      <c r="D3" s="994"/>
      <c r="E3" s="994"/>
      <c r="F3" s="994"/>
      <c r="G3" s="994"/>
      <c r="H3" s="994"/>
      <c r="I3" s="994"/>
      <c r="J3" s="994"/>
      <c r="K3" s="994"/>
      <c r="L3" s="179"/>
      <c r="M3" s="92"/>
      <c r="N3" s="92"/>
      <c r="O3" s="92"/>
      <c r="P3" s="93"/>
      <c r="Q3" s="78"/>
      <c r="R3" s="78"/>
      <c r="S3" s="78"/>
      <c r="T3" s="78"/>
      <c r="U3" s="78"/>
      <c r="V3" s="78"/>
      <c r="W3" s="78"/>
    </row>
    <row r="4" spans="1:23" ht="3.75" customHeight="1" x14ac:dyDescent="0.2">
      <c r="A4" s="1"/>
      <c r="B4" s="106"/>
      <c r="C4" s="682"/>
      <c r="D4" s="106"/>
      <c r="E4" s="106"/>
      <c r="F4" s="106"/>
      <c r="G4" s="13"/>
      <c r="H4" s="13"/>
      <c r="I4" s="13"/>
      <c r="J4" s="13"/>
      <c r="K4" s="13"/>
      <c r="L4" s="13"/>
      <c r="M4" s="92"/>
      <c r="N4" s="92"/>
      <c r="O4" s="92"/>
      <c r="P4" s="93"/>
      <c r="Q4" s="78"/>
      <c r="R4" s="78"/>
      <c r="S4" s="78"/>
      <c r="T4" s="78"/>
      <c r="U4" s="78"/>
      <c r="V4" s="78"/>
      <c r="W4" s="78"/>
    </row>
    <row r="5" spans="1:23" ht="13.5" customHeight="1" x14ac:dyDescent="0.2">
      <c r="A5" s="997" t="s">
        <v>245</v>
      </c>
      <c r="B5" s="996" t="s">
        <v>103</v>
      </c>
      <c r="C5" s="996" t="s">
        <v>207</v>
      </c>
      <c r="D5" s="996" t="s">
        <v>108</v>
      </c>
      <c r="E5" s="996" t="s">
        <v>74</v>
      </c>
      <c r="F5" s="996" t="s">
        <v>72</v>
      </c>
      <c r="G5" s="996" t="s">
        <v>77</v>
      </c>
      <c r="H5" s="996" t="s">
        <v>71</v>
      </c>
      <c r="I5" s="996" t="s">
        <v>75</v>
      </c>
      <c r="J5" s="996" t="s">
        <v>128</v>
      </c>
      <c r="K5" s="996" t="s">
        <v>208</v>
      </c>
      <c r="L5" s="995" t="s">
        <v>2</v>
      </c>
      <c r="M5" s="90"/>
      <c r="N5" s="90"/>
      <c r="O5" s="90"/>
      <c r="P5" s="91"/>
      <c r="Q5" s="77"/>
      <c r="R5" s="77"/>
      <c r="S5" s="77"/>
      <c r="T5" s="85"/>
      <c r="U5" s="85"/>
      <c r="V5" s="85"/>
      <c r="W5" s="84"/>
    </row>
    <row r="6" spans="1:23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5"/>
      <c r="M6" s="90"/>
      <c r="N6" s="90"/>
      <c r="O6" s="90"/>
      <c r="P6" s="91"/>
      <c r="Q6" s="77"/>
      <c r="R6" s="77"/>
      <c r="S6" s="77"/>
      <c r="T6" s="85"/>
      <c r="U6" s="85"/>
      <c r="V6" s="85"/>
      <c r="W6" s="84"/>
    </row>
    <row r="7" spans="1:23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90"/>
      <c r="N7" s="90"/>
      <c r="O7" s="90"/>
      <c r="P7" s="91"/>
      <c r="Q7" s="77"/>
      <c r="R7" s="77"/>
      <c r="S7" s="77"/>
      <c r="T7" s="85"/>
      <c r="U7" s="85"/>
      <c r="V7" s="85"/>
      <c r="W7" s="84"/>
    </row>
    <row r="8" spans="1:23" ht="19.5" customHeight="1" x14ac:dyDescent="0.3">
      <c r="A8" s="169" t="s">
        <v>118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90"/>
      <c r="N8" s="90"/>
      <c r="O8" s="90"/>
      <c r="P8" s="91"/>
      <c r="Q8" s="77"/>
      <c r="R8" s="77"/>
      <c r="S8" s="77"/>
      <c r="T8" s="85"/>
      <c r="U8" s="85"/>
      <c r="V8" s="85"/>
      <c r="W8" s="84"/>
    </row>
    <row r="9" spans="1:23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90"/>
      <c r="N9" s="90"/>
      <c r="O9" s="90"/>
      <c r="P9" s="91"/>
      <c r="Q9" s="77"/>
      <c r="R9" s="77"/>
      <c r="S9" s="77"/>
      <c r="T9" s="85"/>
      <c r="U9" s="85"/>
      <c r="V9" s="85"/>
      <c r="W9" s="84"/>
    </row>
    <row r="10" spans="1:23" ht="12.75" customHeight="1" x14ac:dyDescent="0.2">
      <c r="A10" s="168" t="s">
        <v>54</v>
      </c>
      <c r="B10" s="729" t="s">
        <v>3</v>
      </c>
      <c r="C10" s="725">
        <v>6.5910773277282715</v>
      </c>
      <c r="D10" s="725">
        <v>494.12746429443359</v>
      </c>
      <c r="E10" s="725" t="s">
        <v>3</v>
      </c>
      <c r="F10" s="725" t="s">
        <v>3</v>
      </c>
      <c r="G10" s="725" t="s">
        <v>3</v>
      </c>
      <c r="H10" s="729">
        <v>906.8245735168457</v>
      </c>
      <c r="I10" s="729" t="s">
        <v>3</v>
      </c>
      <c r="J10" s="729" t="s">
        <v>3</v>
      </c>
      <c r="K10" s="729">
        <v>421.99071741104126</v>
      </c>
      <c r="L10" s="726">
        <v>1829.5338325500488</v>
      </c>
      <c r="M10" s="94"/>
      <c r="N10" s="94"/>
      <c r="O10" s="94"/>
      <c r="P10" s="91"/>
      <c r="Q10" s="77"/>
      <c r="R10" s="77"/>
      <c r="S10" s="77"/>
      <c r="T10" s="85"/>
      <c r="U10" s="85"/>
      <c r="V10" s="85"/>
      <c r="W10" s="84"/>
    </row>
    <row r="11" spans="1:23" ht="12.75" customHeight="1" x14ac:dyDescent="0.2">
      <c r="A11" s="164" t="s">
        <v>88</v>
      </c>
      <c r="B11" s="729" t="s">
        <v>3</v>
      </c>
      <c r="C11" s="727">
        <v>96.67859411239624</v>
      </c>
      <c r="D11" s="727">
        <v>5920.878532409668</v>
      </c>
      <c r="E11" s="727">
        <v>197.98287391662598</v>
      </c>
      <c r="F11" s="727">
        <v>324.15725135803223</v>
      </c>
      <c r="G11" s="727">
        <v>21.600179672241211</v>
      </c>
      <c r="H11" s="729">
        <v>4353.3194150924683</v>
      </c>
      <c r="I11" s="729">
        <v>232.23935317993164</v>
      </c>
      <c r="J11" s="729" t="s">
        <v>3</v>
      </c>
      <c r="K11" s="729">
        <v>5279.7969205379486</v>
      </c>
      <c r="L11" s="726">
        <v>16426.653120279312</v>
      </c>
      <c r="M11" s="94"/>
      <c r="N11" s="94"/>
      <c r="O11" s="94"/>
      <c r="P11" s="91"/>
      <c r="Q11" s="77"/>
      <c r="R11" s="77"/>
      <c r="S11" s="77"/>
      <c r="T11" s="85"/>
      <c r="U11" s="85"/>
      <c r="V11" s="85"/>
      <c r="W11" s="84"/>
    </row>
    <row r="12" spans="1:23" ht="12.75" customHeight="1" x14ac:dyDescent="0.2">
      <c r="A12" s="164" t="s">
        <v>246</v>
      </c>
      <c r="B12" s="729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9" t="s">
        <v>3</v>
      </c>
      <c r="I12" s="729" t="s">
        <v>3</v>
      </c>
      <c r="J12" s="729" t="s">
        <v>3</v>
      </c>
      <c r="K12" s="729">
        <v>115.0266215801239</v>
      </c>
      <c r="L12" s="726">
        <v>115.0266215801239</v>
      </c>
      <c r="M12" s="94"/>
      <c r="N12" s="94"/>
      <c r="O12" s="94"/>
      <c r="P12" s="91"/>
      <c r="Q12" s="77"/>
      <c r="R12" s="77"/>
      <c r="S12" s="77"/>
      <c r="T12" s="85"/>
      <c r="U12" s="85"/>
      <c r="V12" s="84"/>
      <c r="W12" s="84"/>
    </row>
    <row r="13" spans="1:23" ht="12.75" customHeight="1" x14ac:dyDescent="0.2">
      <c r="A13" s="164" t="s">
        <v>247</v>
      </c>
      <c r="B13" s="729" t="s">
        <v>3</v>
      </c>
      <c r="C13" s="727" t="s">
        <v>3</v>
      </c>
      <c r="D13" s="727" t="s">
        <v>3</v>
      </c>
      <c r="E13" s="727" t="s">
        <v>3</v>
      </c>
      <c r="F13" s="727" t="s">
        <v>3</v>
      </c>
      <c r="G13" s="727" t="s">
        <v>3</v>
      </c>
      <c r="H13" s="729" t="s">
        <v>3</v>
      </c>
      <c r="I13" s="729" t="s">
        <v>3</v>
      </c>
      <c r="J13" s="729">
        <v>130.98892021179199</v>
      </c>
      <c r="K13" s="729" t="s">
        <v>3</v>
      </c>
      <c r="L13" s="726">
        <v>130.98892021179199</v>
      </c>
      <c r="M13" s="90"/>
      <c r="N13" s="94"/>
      <c r="O13" s="94"/>
      <c r="P13" s="91"/>
      <c r="Q13" s="77"/>
      <c r="R13" s="77"/>
      <c r="S13" s="77"/>
      <c r="T13" s="85"/>
      <c r="U13" s="85"/>
      <c r="V13" s="84"/>
      <c r="W13" s="84"/>
    </row>
    <row r="14" spans="1:23" ht="12.75" customHeight="1" x14ac:dyDescent="0.2">
      <c r="A14" s="164" t="s">
        <v>248</v>
      </c>
      <c r="B14" s="729" t="s">
        <v>3</v>
      </c>
      <c r="C14" s="727" t="s">
        <v>3</v>
      </c>
      <c r="D14" s="727">
        <v>456.53536510467529</v>
      </c>
      <c r="E14" s="727">
        <v>31.337703704833984</v>
      </c>
      <c r="F14" s="727" t="s">
        <v>3</v>
      </c>
      <c r="G14" s="727" t="s">
        <v>3</v>
      </c>
      <c r="H14" s="729">
        <v>104.21618461608887</v>
      </c>
      <c r="I14" s="729" t="s">
        <v>3</v>
      </c>
      <c r="J14" s="729" t="s">
        <v>3</v>
      </c>
      <c r="K14" s="729" t="s">
        <v>3</v>
      </c>
      <c r="L14" s="726">
        <v>592.08925342559814</v>
      </c>
      <c r="M14" s="94"/>
      <c r="N14" s="94"/>
      <c r="O14" s="94"/>
      <c r="P14" s="91"/>
      <c r="Q14" s="80"/>
      <c r="R14" s="77"/>
      <c r="S14" s="77"/>
      <c r="T14" s="84"/>
      <c r="U14" s="84"/>
      <c r="V14" s="84"/>
      <c r="W14" s="84"/>
    </row>
    <row r="15" spans="1:23" ht="12.75" customHeight="1" x14ac:dyDescent="0.2">
      <c r="A15" s="164" t="s">
        <v>337</v>
      </c>
      <c r="B15" s="729" t="s">
        <v>3</v>
      </c>
      <c r="C15" s="727">
        <v>96.67859411239624</v>
      </c>
      <c r="D15" s="727">
        <v>381.49071884155273</v>
      </c>
      <c r="E15" s="727">
        <v>561.09476470947266</v>
      </c>
      <c r="F15" s="727">
        <v>52.094711303710938</v>
      </c>
      <c r="G15" s="727" t="s">
        <v>3</v>
      </c>
      <c r="H15" s="729">
        <v>660.98081207275391</v>
      </c>
      <c r="I15" s="729">
        <v>399.75276184082031</v>
      </c>
      <c r="J15" s="729" t="s">
        <v>3</v>
      </c>
      <c r="K15" s="729">
        <v>532.42789363861084</v>
      </c>
      <c r="L15" s="726">
        <v>2684.5202565193176</v>
      </c>
      <c r="M15" s="94"/>
      <c r="N15" s="90"/>
      <c r="O15" s="90"/>
      <c r="P15" s="91"/>
      <c r="Q15" s="77"/>
      <c r="R15" s="77"/>
      <c r="S15" s="77"/>
      <c r="T15" s="77"/>
      <c r="U15" s="77"/>
      <c r="V15" s="77"/>
      <c r="W15" s="80"/>
    </row>
    <row r="16" spans="1:23" ht="12.75" customHeight="1" x14ac:dyDescent="0.2">
      <c r="A16" s="164" t="s">
        <v>55</v>
      </c>
      <c r="B16" s="729" t="s">
        <v>3</v>
      </c>
      <c r="C16" s="727" t="s">
        <v>3</v>
      </c>
      <c r="D16" s="727">
        <v>4447.4779574871063</v>
      </c>
      <c r="E16" s="727">
        <v>298.92494106292725</v>
      </c>
      <c r="F16" s="727">
        <v>142.75222587585449</v>
      </c>
      <c r="G16" s="727">
        <v>16.055105209350586</v>
      </c>
      <c r="H16" s="729">
        <v>3682.2821528911591</v>
      </c>
      <c r="I16" s="729">
        <v>193.5578727722168</v>
      </c>
      <c r="J16" s="729" t="s">
        <v>3</v>
      </c>
      <c r="K16" s="729">
        <v>3011.0531072616577</v>
      </c>
      <c r="L16" s="726">
        <v>11792.103362560272</v>
      </c>
      <c r="M16" s="94"/>
      <c r="N16" s="94"/>
      <c r="O16" s="94"/>
      <c r="P16" s="91"/>
      <c r="Q16" s="77"/>
      <c r="R16" s="77"/>
      <c r="S16" s="77"/>
      <c r="T16" s="77"/>
      <c r="U16" s="77"/>
      <c r="V16" s="77"/>
      <c r="W16" s="80"/>
    </row>
    <row r="17" spans="1:23" ht="3.75" customHeight="1" x14ac:dyDescent="0.2">
      <c r="A17" s="12"/>
      <c r="B17" s="736"/>
      <c r="C17" s="167"/>
      <c r="D17" s="167"/>
      <c r="E17" s="167"/>
      <c r="F17" s="167"/>
      <c r="G17" s="736"/>
      <c r="H17" s="736"/>
      <c r="I17" s="736"/>
      <c r="J17" s="736"/>
      <c r="K17" s="736"/>
      <c r="L17" s="736"/>
      <c r="M17" s="94"/>
      <c r="N17" s="94"/>
      <c r="O17" s="94"/>
      <c r="P17" s="91"/>
      <c r="Q17" s="77"/>
      <c r="R17" s="77"/>
      <c r="S17" s="77"/>
      <c r="T17" s="80"/>
      <c r="U17" s="77"/>
      <c r="V17" s="77"/>
      <c r="W17" s="80"/>
    </row>
    <row r="18" spans="1:23" s="63" customFormat="1" x14ac:dyDescent="0.2">
      <c r="A18" s="166" t="s">
        <v>113</v>
      </c>
      <c r="B18" s="646" t="s">
        <v>3</v>
      </c>
      <c r="C18" s="646">
        <f t="shared" ref="C18:L18" si="0">SUM(C10:C16)</f>
        <v>199.94826555252075</v>
      </c>
      <c r="D18" s="646">
        <f t="shared" si="0"/>
        <v>11700.510038137436</v>
      </c>
      <c r="E18" s="646">
        <f t="shared" si="0"/>
        <v>1089.3402833938599</v>
      </c>
      <c r="F18" s="646">
        <f t="shared" si="0"/>
        <v>519.00418853759766</v>
      </c>
      <c r="G18" s="646">
        <f t="shared" si="0"/>
        <v>37.655284881591797</v>
      </c>
      <c r="H18" s="646">
        <f t="shared" si="0"/>
        <v>9707.6231381893158</v>
      </c>
      <c r="I18" s="646">
        <f t="shared" si="0"/>
        <v>825.54998779296875</v>
      </c>
      <c r="J18" s="646">
        <f t="shared" si="0"/>
        <v>130.98892021179199</v>
      </c>
      <c r="K18" s="646">
        <f t="shared" si="0"/>
        <v>9360.2952604293823</v>
      </c>
      <c r="L18" s="646">
        <f t="shared" si="0"/>
        <v>33570.915367126465</v>
      </c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</row>
    <row r="19" spans="1:23" ht="12.75" customHeight="1" x14ac:dyDescent="0.2">
      <c r="A19" s="162"/>
      <c r="B19" s="741"/>
      <c r="C19" s="741"/>
      <c r="D19" s="741"/>
      <c r="E19" s="741"/>
      <c r="F19" s="741"/>
      <c r="G19" s="741"/>
      <c r="H19" s="741"/>
      <c r="I19" s="741"/>
      <c r="J19" s="741"/>
      <c r="K19" s="741"/>
      <c r="L19" s="741"/>
      <c r="M19" s="90"/>
      <c r="N19" s="90"/>
      <c r="O19" s="90"/>
      <c r="P19" s="91"/>
      <c r="Q19" s="77"/>
      <c r="R19" s="77"/>
      <c r="S19" s="77"/>
      <c r="T19" s="85"/>
      <c r="U19" s="85"/>
      <c r="V19" s="85"/>
      <c r="W19" s="84"/>
    </row>
    <row r="20" spans="1:23" ht="19.5" customHeight="1" x14ac:dyDescent="0.3">
      <c r="A20" s="169" t="s">
        <v>249</v>
      </c>
      <c r="B20" s="741"/>
      <c r="C20" s="741"/>
      <c r="D20" s="741"/>
      <c r="E20" s="741"/>
      <c r="F20" s="741"/>
      <c r="G20" s="741"/>
      <c r="H20" s="741"/>
      <c r="I20" s="741"/>
      <c r="J20" s="741"/>
      <c r="K20" s="741"/>
      <c r="L20" s="741"/>
      <c r="M20" s="90"/>
      <c r="N20" s="90"/>
      <c r="O20" s="90"/>
      <c r="P20" s="91"/>
      <c r="Q20" s="77"/>
      <c r="R20" s="77"/>
      <c r="S20" s="77"/>
      <c r="T20" s="85"/>
      <c r="U20" s="85"/>
      <c r="V20" s="85"/>
      <c r="W20" s="84"/>
    </row>
    <row r="21" spans="1:23" ht="3.75" customHeight="1" x14ac:dyDescent="0.2">
      <c r="A21" s="162"/>
      <c r="B21" s="741"/>
      <c r="C21" s="741"/>
      <c r="D21" s="741"/>
      <c r="E21" s="741"/>
      <c r="F21" s="741"/>
      <c r="G21" s="741"/>
      <c r="H21" s="741"/>
      <c r="I21" s="741"/>
      <c r="J21" s="741"/>
      <c r="K21" s="741"/>
      <c r="L21" s="741"/>
      <c r="M21" s="90"/>
      <c r="N21" s="90"/>
      <c r="O21" s="90"/>
      <c r="P21" s="91"/>
      <c r="Q21" s="77"/>
      <c r="R21" s="77"/>
      <c r="S21" s="77"/>
      <c r="T21" s="85"/>
      <c r="U21" s="85"/>
      <c r="V21" s="85"/>
      <c r="W21" s="84"/>
    </row>
    <row r="22" spans="1:23" ht="12.75" customHeight="1" x14ac:dyDescent="0.2">
      <c r="A22" s="744" t="s">
        <v>338</v>
      </c>
      <c r="B22" s="725" t="s">
        <v>3</v>
      </c>
      <c r="C22" s="725" t="s">
        <v>3</v>
      </c>
      <c r="D22" s="725" t="s">
        <v>3</v>
      </c>
      <c r="E22" s="725" t="s">
        <v>3</v>
      </c>
      <c r="F22" s="725" t="s">
        <v>3</v>
      </c>
      <c r="G22" s="725" t="s">
        <v>3</v>
      </c>
      <c r="H22" s="725" t="s">
        <v>3</v>
      </c>
      <c r="I22" s="725" t="s">
        <v>3</v>
      </c>
      <c r="J22" s="725" t="s">
        <v>3</v>
      </c>
      <c r="K22" s="725">
        <v>66.415565490722656</v>
      </c>
      <c r="L22" s="726">
        <v>66.415565490722656</v>
      </c>
      <c r="M22" s="94"/>
      <c r="N22" s="94"/>
      <c r="O22" s="94"/>
      <c r="P22" s="91"/>
      <c r="Q22" s="77"/>
      <c r="R22" s="77"/>
      <c r="S22" s="77"/>
      <c r="T22" s="85"/>
      <c r="U22" s="85"/>
      <c r="V22" s="85"/>
      <c r="W22" s="84"/>
    </row>
    <row r="23" spans="1:23" ht="12.75" customHeight="1" x14ac:dyDescent="0.2">
      <c r="A23" s="745" t="s">
        <v>339</v>
      </c>
      <c r="B23" s="727" t="s">
        <v>3</v>
      </c>
      <c r="C23" s="727" t="s">
        <v>3</v>
      </c>
      <c r="D23" s="727">
        <v>51.108367919921875</v>
      </c>
      <c r="E23" s="727" t="s">
        <v>3</v>
      </c>
      <c r="F23" s="727" t="s">
        <v>3</v>
      </c>
      <c r="G23" s="727" t="s">
        <v>3</v>
      </c>
      <c r="H23" s="727">
        <v>317.59604454040527</v>
      </c>
      <c r="I23" s="727" t="s">
        <v>3</v>
      </c>
      <c r="J23" s="727" t="s">
        <v>3</v>
      </c>
      <c r="K23" s="727" t="s">
        <v>3</v>
      </c>
      <c r="L23" s="728">
        <v>368.70441246032715</v>
      </c>
      <c r="M23" s="94"/>
      <c r="N23" s="94"/>
      <c r="O23" s="94"/>
      <c r="P23" s="91"/>
      <c r="Q23" s="77"/>
      <c r="R23" s="77"/>
      <c r="S23" s="77"/>
      <c r="T23" s="85"/>
      <c r="U23" s="85"/>
      <c r="V23" s="85"/>
      <c r="W23" s="84"/>
    </row>
    <row r="24" spans="1:23" ht="12.75" customHeight="1" x14ac:dyDescent="0.2">
      <c r="A24" s="745" t="s">
        <v>340</v>
      </c>
      <c r="B24" s="727" t="s">
        <v>3</v>
      </c>
      <c r="C24" s="727" t="s">
        <v>3</v>
      </c>
      <c r="D24" s="727">
        <v>159.00411987304687</v>
      </c>
      <c r="E24" s="727" t="s">
        <v>3</v>
      </c>
      <c r="F24" s="727" t="s">
        <v>3</v>
      </c>
      <c r="G24" s="727" t="s">
        <v>3</v>
      </c>
      <c r="H24" s="727">
        <v>30.833595275878906</v>
      </c>
      <c r="I24" s="727" t="s">
        <v>3</v>
      </c>
      <c r="J24" s="727" t="s">
        <v>3</v>
      </c>
      <c r="K24" s="727" t="s">
        <v>3</v>
      </c>
      <c r="L24" s="728">
        <v>189.83771514892578</v>
      </c>
      <c r="M24" s="94"/>
      <c r="N24" s="94"/>
      <c r="O24" s="94"/>
      <c r="P24" s="91"/>
      <c r="Q24" s="77"/>
      <c r="R24" s="77"/>
      <c r="S24" s="77"/>
      <c r="T24" s="85"/>
      <c r="U24" s="85"/>
      <c r="V24" s="85"/>
      <c r="W24" s="84"/>
    </row>
    <row r="25" spans="1:23" ht="12.75" customHeight="1" x14ac:dyDescent="0.2">
      <c r="A25" s="745" t="s">
        <v>341</v>
      </c>
      <c r="B25" s="727">
        <v>31.238618850708008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 t="s">
        <v>3</v>
      </c>
      <c r="H25" s="727" t="s">
        <v>3</v>
      </c>
      <c r="I25" s="727" t="s">
        <v>3</v>
      </c>
      <c r="J25" s="727" t="s">
        <v>3</v>
      </c>
      <c r="K25" s="727">
        <v>45.167976379394531</v>
      </c>
      <c r="L25" s="728">
        <v>76.406595230102539</v>
      </c>
      <c r="M25" s="94"/>
      <c r="N25" s="94"/>
      <c r="O25" s="94"/>
      <c r="P25" s="91"/>
      <c r="Q25" s="77"/>
      <c r="R25" s="77"/>
      <c r="S25" s="77"/>
      <c r="T25" s="85"/>
      <c r="U25" s="85"/>
      <c r="V25" s="85"/>
      <c r="W25" s="84"/>
    </row>
    <row r="26" spans="1:23" ht="12.75" customHeight="1" x14ac:dyDescent="0.2">
      <c r="A26" s="746" t="s">
        <v>175</v>
      </c>
      <c r="B26" s="735" t="s">
        <v>3</v>
      </c>
      <c r="C26" s="735" t="s">
        <v>3</v>
      </c>
      <c r="D26" s="735" t="s">
        <v>3</v>
      </c>
      <c r="E26" s="735" t="s">
        <v>3</v>
      </c>
      <c r="F26" s="735" t="s">
        <v>3</v>
      </c>
      <c r="G26" s="735" t="s">
        <v>3</v>
      </c>
      <c r="H26" s="735" t="s">
        <v>3</v>
      </c>
      <c r="I26" s="735" t="s">
        <v>3</v>
      </c>
      <c r="J26" s="735">
        <v>200.32988739013672</v>
      </c>
      <c r="K26" s="735" t="s">
        <v>3</v>
      </c>
      <c r="L26" s="742">
        <v>200.32988739013672</v>
      </c>
      <c r="M26" s="94"/>
      <c r="N26" s="94"/>
      <c r="O26" s="94"/>
      <c r="P26" s="91"/>
      <c r="Q26" s="77"/>
      <c r="R26" s="77"/>
      <c r="S26" s="77"/>
      <c r="T26" s="85"/>
      <c r="U26" s="85"/>
      <c r="V26" s="85"/>
      <c r="W26" s="84"/>
    </row>
    <row r="27" spans="1:23" ht="3.75" customHeight="1" x14ac:dyDescent="0.2">
      <c r="A27" s="12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94"/>
      <c r="N27" s="94"/>
      <c r="O27" s="94"/>
      <c r="P27" s="91"/>
      <c r="Q27" s="77"/>
      <c r="R27" s="77"/>
      <c r="S27" s="77"/>
      <c r="T27" s="80"/>
      <c r="U27" s="77"/>
      <c r="V27" s="77"/>
      <c r="W27" s="80"/>
    </row>
    <row r="28" spans="1:23" s="63" customFormat="1" x14ac:dyDescent="0.2">
      <c r="A28" s="166" t="s">
        <v>250</v>
      </c>
      <c r="B28" s="646">
        <f>SUM(B22:B26)</f>
        <v>31.238618850708008</v>
      </c>
      <c r="C28" s="646" t="s">
        <v>3</v>
      </c>
      <c r="D28" s="646">
        <f>SUM(D22:D26)</f>
        <v>210.11248779296875</v>
      </c>
      <c r="E28" s="646" t="s">
        <v>3</v>
      </c>
      <c r="F28" s="646" t="s">
        <v>3</v>
      </c>
      <c r="G28" s="646" t="s">
        <v>3</v>
      </c>
      <c r="H28" s="646">
        <f t="shared" ref="H28:L28" si="1">SUM(H22:H26)</f>
        <v>348.42963981628418</v>
      </c>
      <c r="I28" s="646" t="s">
        <v>3</v>
      </c>
      <c r="J28" s="646">
        <f t="shared" si="1"/>
        <v>200.32988739013672</v>
      </c>
      <c r="K28" s="646">
        <f t="shared" si="1"/>
        <v>111.58354187011719</v>
      </c>
      <c r="L28" s="646">
        <f t="shared" si="1"/>
        <v>901.69417572021484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</row>
    <row r="29" spans="1:23" s="15" customFormat="1" x14ac:dyDescent="0.2">
      <c r="A29" s="12"/>
      <c r="M29" s="68"/>
      <c r="N29" s="68"/>
      <c r="O29" s="68"/>
      <c r="P29" s="68"/>
      <c r="Q29" s="68"/>
      <c r="R29" s="68"/>
      <c r="S29" s="68"/>
    </row>
    <row r="30" spans="1:23" s="15" customFormat="1" x14ac:dyDescent="0.2">
      <c r="A30" s="12"/>
      <c r="M30" s="68"/>
      <c r="N30" s="68"/>
      <c r="O30" s="68"/>
      <c r="P30" s="68"/>
      <c r="Q30" s="68"/>
      <c r="R30" s="68"/>
      <c r="S30" s="68"/>
    </row>
    <row r="31" spans="1:23" s="15" customFormat="1" x14ac:dyDescent="0.2">
      <c r="A31" s="12"/>
      <c r="M31" s="68"/>
      <c r="N31" s="68"/>
      <c r="O31" s="68"/>
      <c r="P31" s="68"/>
      <c r="Q31" s="68"/>
      <c r="R31" s="68"/>
      <c r="S31" s="68"/>
    </row>
    <row r="32" spans="1:23" s="15" customFormat="1" x14ac:dyDescent="0.2">
      <c r="A32" s="12"/>
      <c r="M32" s="68"/>
      <c r="N32" s="68"/>
      <c r="O32" s="68"/>
      <c r="P32" s="68"/>
      <c r="Q32" s="68"/>
      <c r="R32" s="68"/>
      <c r="S32" s="68"/>
    </row>
    <row r="33" spans="1:19" s="15" customFormat="1" x14ac:dyDescent="0.2">
      <c r="A33" s="12"/>
      <c r="M33" s="68"/>
      <c r="N33" s="68"/>
      <c r="O33" s="68"/>
      <c r="P33" s="68"/>
      <c r="Q33" s="68"/>
      <c r="R33" s="68"/>
      <c r="S33" s="68"/>
    </row>
    <row r="34" spans="1:19" s="15" customFormat="1" x14ac:dyDescent="0.2">
      <c r="A34" s="12"/>
      <c r="M34" s="68"/>
      <c r="N34" s="68"/>
      <c r="O34" s="68"/>
      <c r="P34" s="68"/>
      <c r="Q34" s="68"/>
      <c r="R34" s="68"/>
      <c r="S34" s="68"/>
    </row>
    <row r="35" spans="1:19" s="15" customFormat="1" x14ac:dyDescent="0.2">
      <c r="A35" s="12"/>
      <c r="M35" s="68"/>
      <c r="N35" s="68"/>
      <c r="O35" s="68"/>
      <c r="P35" s="68"/>
      <c r="Q35" s="68"/>
      <c r="R35" s="68"/>
      <c r="S35" s="68"/>
    </row>
    <row r="36" spans="1:19" s="15" customFormat="1" x14ac:dyDescent="0.2">
      <c r="A36" s="12"/>
      <c r="M36" s="68"/>
      <c r="N36" s="68"/>
      <c r="O36" s="68"/>
      <c r="P36" s="68"/>
      <c r="Q36" s="68"/>
      <c r="R36" s="68"/>
      <c r="S36" s="68"/>
    </row>
    <row r="37" spans="1:19" s="15" customFormat="1" x14ac:dyDescent="0.2">
      <c r="A37" s="12"/>
      <c r="M37" s="68"/>
      <c r="N37" s="68"/>
      <c r="O37" s="68"/>
      <c r="P37" s="68"/>
      <c r="Q37" s="68"/>
      <c r="R37" s="68"/>
      <c r="S37" s="68"/>
    </row>
    <row r="38" spans="1:19" s="15" customFormat="1" x14ac:dyDescent="0.2">
      <c r="A38" s="12"/>
      <c r="M38" s="68"/>
      <c r="N38" s="68"/>
      <c r="O38" s="68"/>
      <c r="P38" s="68"/>
      <c r="Q38" s="68"/>
      <c r="R38" s="68"/>
      <c r="S38" s="68"/>
    </row>
    <row r="39" spans="1:19" s="15" customFormat="1" x14ac:dyDescent="0.2">
      <c r="A39" s="12"/>
      <c r="M39" s="68"/>
      <c r="N39" s="68"/>
      <c r="O39" s="68"/>
      <c r="P39" s="68"/>
      <c r="Q39" s="68"/>
      <c r="R39" s="68"/>
      <c r="S39" s="68"/>
    </row>
    <row r="40" spans="1:19" s="15" customFormat="1" x14ac:dyDescent="0.2">
      <c r="A40" s="12"/>
      <c r="M40" s="68"/>
      <c r="N40" s="68"/>
      <c r="O40" s="68"/>
      <c r="P40" s="68"/>
      <c r="Q40" s="68"/>
      <c r="R40" s="68"/>
      <c r="S40" s="68"/>
    </row>
    <row r="41" spans="1:19" s="15" customFormat="1" ht="15" x14ac:dyDescent="0.3">
      <c r="A41" s="100"/>
      <c r="M41" s="68"/>
      <c r="N41" s="68"/>
      <c r="O41" s="68"/>
      <c r="P41" s="68"/>
      <c r="Q41" s="68"/>
      <c r="R41" s="68"/>
      <c r="S41" s="68"/>
    </row>
    <row r="42" spans="1:19" s="15" customFormat="1" x14ac:dyDescent="0.2">
      <c r="A42" s="12"/>
      <c r="M42" s="68"/>
      <c r="N42" s="68"/>
      <c r="O42" s="68"/>
      <c r="P42" s="68"/>
      <c r="Q42" s="68"/>
      <c r="R42" s="68"/>
      <c r="S42" s="68"/>
    </row>
    <row r="43" spans="1:19" s="15" customFormat="1" x14ac:dyDescent="0.2">
      <c r="A43" s="12"/>
      <c r="M43" s="68"/>
      <c r="N43" s="68"/>
      <c r="O43" s="68"/>
      <c r="P43" s="68"/>
      <c r="Q43" s="68"/>
      <c r="R43" s="68"/>
      <c r="S43" s="68"/>
    </row>
    <row r="44" spans="1:19" s="15" customFormat="1" x14ac:dyDescent="0.2">
      <c r="A44" s="12"/>
      <c r="M44" s="68"/>
      <c r="N44" s="68"/>
      <c r="O44" s="68"/>
      <c r="P44" s="68"/>
      <c r="Q44" s="68"/>
      <c r="R44" s="68"/>
      <c r="S44" s="68"/>
    </row>
    <row r="45" spans="1:19" s="15" customFormat="1" x14ac:dyDescent="0.2">
      <c r="A45" s="12"/>
      <c r="M45" s="68"/>
      <c r="N45" s="68"/>
      <c r="O45" s="68"/>
      <c r="P45" s="68"/>
      <c r="Q45" s="68"/>
      <c r="R45" s="68"/>
      <c r="S45" s="68"/>
    </row>
    <row r="46" spans="1:19" s="15" customFormat="1" x14ac:dyDescent="0.2">
      <c r="A46" s="12"/>
      <c r="M46" s="68"/>
      <c r="N46" s="68"/>
      <c r="O46" s="68"/>
      <c r="P46" s="68"/>
      <c r="Q46" s="68"/>
      <c r="R46" s="68"/>
      <c r="S46" s="68"/>
    </row>
    <row r="47" spans="1:19" s="15" customFormat="1" x14ac:dyDescent="0.2">
      <c r="A47" s="12"/>
      <c r="M47" s="68"/>
      <c r="N47" s="68"/>
      <c r="O47" s="68"/>
      <c r="P47" s="68"/>
      <c r="Q47" s="68"/>
      <c r="R47" s="68"/>
      <c r="S47" s="68"/>
    </row>
    <row r="48" spans="1:19" s="15" customFormat="1" x14ac:dyDescent="0.2">
      <c r="A48" s="12"/>
      <c r="M48" s="68"/>
      <c r="N48" s="68"/>
      <c r="O48" s="68"/>
      <c r="P48" s="68"/>
      <c r="Q48" s="68"/>
      <c r="R48" s="68"/>
      <c r="S48" s="68"/>
    </row>
    <row r="49" spans="1:19" s="15" customFormat="1" x14ac:dyDescent="0.2">
      <c r="A49" s="12"/>
      <c r="M49" s="68"/>
      <c r="N49" s="68"/>
      <c r="O49" s="68"/>
      <c r="P49" s="68"/>
      <c r="Q49" s="68"/>
      <c r="R49" s="68"/>
      <c r="S49" s="68"/>
    </row>
    <row r="50" spans="1:19" s="15" customFormat="1" x14ac:dyDescent="0.2">
      <c r="A50" s="12"/>
      <c r="M50" s="68"/>
      <c r="N50" s="68"/>
      <c r="O50" s="68"/>
      <c r="P50" s="68"/>
      <c r="Q50" s="68"/>
      <c r="R50" s="68"/>
      <c r="S50" s="68"/>
    </row>
    <row r="51" spans="1:19" s="15" customFormat="1" x14ac:dyDescent="0.2">
      <c r="A51" s="95"/>
      <c r="M51" s="68"/>
      <c r="N51" s="68"/>
      <c r="O51" s="68"/>
      <c r="P51" s="68"/>
      <c r="Q51" s="68"/>
      <c r="R51" s="68"/>
      <c r="S51" s="68"/>
    </row>
    <row r="52" spans="1:19" s="15" customFormat="1" x14ac:dyDescent="0.2">
      <c r="A52" s="12"/>
      <c r="M52" s="68"/>
      <c r="N52" s="68"/>
      <c r="O52" s="68"/>
      <c r="P52" s="68"/>
      <c r="Q52" s="68"/>
      <c r="R52" s="68"/>
      <c r="S52" s="68"/>
    </row>
    <row r="53" spans="1:19" s="15" customFormat="1" x14ac:dyDescent="0.2">
      <c r="A53" s="12"/>
      <c r="M53" s="68"/>
      <c r="N53" s="68"/>
      <c r="O53" s="68"/>
      <c r="P53" s="68"/>
      <c r="Q53" s="68"/>
      <c r="R53" s="68"/>
      <c r="S53" s="68"/>
    </row>
    <row r="54" spans="1:19" s="15" customFormat="1" x14ac:dyDescent="0.2">
      <c r="A54" s="12"/>
      <c r="M54" s="68"/>
      <c r="N54" s="68"/>
      <c r="O54" s="68"/>
      <c r="P54" s="68"/>
      <c r="Q54" s="68"/>
      <c r="R54" s="68"/>
      <c r="S54" s="68"/>
    </row>
    <row r="55" spans="1:19" s="15" customFormat="1" x14ac:dyDescent="0.2">
      <c r="A55" s="12"/>
      <c r="M55" s="68"/>
      <c r="N55" s="68"/>
      <c r="O55" s="68"/>
      <c r="P55" s="68"/>
      <c r="Q55" s="68"/>
      <c r="R55" s="68"/>
      <c r="S55" s="68"/>
    </row>
    <row r="56" spans="1:19" s="15" customFormat="1" x14ac:dyDescent="0.2">
      <c r="A56" s="12"/>
      <c r="M56" s="68"/>
      <c r="N56" s="68"/>
      <c r="O56" s="68"/>
      <c r="P56" s="68"/>
      <c r="Q56" s="68"/>
      <c r="R56" s="68"/>
      <c r="S56" s="68"/>
    </row>
    <row r="57" spans="1:19" s="15" customFormat="1" x14ac:dyDescent="0.2">
      <c r="A57" s="12"/>
      <c r="M57" s="68"/>
      <c r="N57" s="68"/>
      <c r="O57" s="68"/>
      <c r="P57" s="68"/>
      <c r="Q57" s="68"/>
      <c r="R57" s="68"/>
      <c r="S57" s="68"/>
    </row>
    <row r="58" spans="1:19" s="15" customFormat="1" x14ac:dyDescent="0.2">
      <c r="A58" s="12"/>
      <c r="M58" s="68"/>
      <c r="N58" s="68"/>
      <c r="O58" s="68"/>
      <c r="P58" s="68"/>
      <c r="Q58" s="68"/>
      <c r="R58" s="68"/>
      <c r="S58" s="68"/>
    </row>
    <row r="59" spans="1:19" s="15" customFormat="1" x14ac:dyDescent="0.2">
      <c r="A59" s="12"/>
      <c r="M59" s="68"/>
      <c r="N59" s="68"/>
      <c r="O59" s="68"/>
      <c r="P59" s="68"/>
      <c r="Q59" s="68"/>
      <c r="R59" s="68"/>
      <c r="S59" s="68"/>
    </row>
    <row r="60" spans="1:19" s="15" customFormat="1" x14ac:dyDescent="0.2">
      <c r="A60" s="12"/>
      <c r="M60" s="68"/>
      <c r="N60" s="68"/>
      <c r="O60" s="68"/>
      <c r="P60" s="68"/>
      <c r="Q60" s="68"/>
      <c r="R60" s="68"/>
      <c r="S60" s="68"/>
    </row>
    <row r="61" spans="1:19" s="15" customFormat="1" x14ac:dyDescent="0.2">
      <c r="A61" s="12"/>
      <c r="M61" s="68"/>
      <c r="N61" s="68"/>
      <c r="O61" s="68"/>
      <c r="P61" s="68"/>
      <c r="Q61" s="68"/>
      <c r="R61" s="68"/>
      <c r="S61" s="68"/>
    </row>
    <row r="62" spans="1:19" s="15" customFormat="1" x14ac:dyDescent="0.2">
      <c r="A62" s="12"/>
      <c r="M62" s="68"/>
      <c r="N62" s="68"/>
      <c r="O62" s="68"/>
      <c r="P62" s="68"/>
      <c r="Q62" s="68"/>
      <c r="R62" s="68"/>
      <c r="S62" s="68"/>
    </row>
    <row r="63" spans="1:19" s="15" customFormat="1" x14ac:dyDescent="0.2">
      <c r="A63" s="12"/>
      <c r="M63" s="68"/>
      <c r="N63" s="68"/>
      <c r="O63" s="68"/>
      <c r="P63" s="68"/>
      <c r="Q63" s="68"/>
      <c r="R63" s="68"/>
      <c r="S63" s="68"/>
    </row>
    <row r="64" spans="1:19" s="15" customFormat="1" x14ac:dyDescent="0.2">
      <c r="A64" s="12"/>
      <c r="M64" s="68"/>
      <c r="N64" s="68"/>
      <c r="O64" s="68"/>
      <c r="P64" s="68"/>
      <c r="Q64" s="68"/>
      <c r="R64" s="68"/>
      <c r="S64" s="68"/>
    </row>
    <row r="65" spans="1:19" s="15" customFormat="1" x14ac:dyDescent="0.2">
      <c r="A65" s="12"/>
      <c r="M65" s="68"/>
      <c r="N65" s="68"/>
      <c r="O65" s="68"/>
      <c r="P65" s="68"/>
      <c r="Q65" s="68"/>
      <c r="R65" s="68"/>
      <c r="S65" s="68"/>
    </row>
    <row r="66" spans="1:19" s="15" customFormat="1" ht="15" x14ac:dyDescent="0.3">
      <c r="A66" s="100"/>
      <c r="M66" s="68"/>
      <c r="N66" s="68"/>
      <c r="O66" s="68"/>
      <c r="P66" s="68"/>
      <c r="Q66" s="68"/>
      <c r="R66" s="68"/>
      <c r="S66" s="68"/>
    </row>
    <row r="67" spans="1:19" s="15" customFormat="1" ht="15" x14ac:dyDescent="0.3">
      <c r="A67" s="100"/>
      <c r="M67" s="68"/>
      <c r="N67" s="68"/>
      <c r="O67" s="68"/>
      <c r="P67" s="68"/>
      <c r="Q67" s="68"/>
      <c r="R67" s="68"/>
      <c r="S67" s="68"/>
    </row>
    <row r="68" spans="1:19" s="15" customFormat="1" x14ac:dyDescent="0.2">
      <c r="A68" s="12"/>
      <c r="M68" s="68"/>
      <c r="N68" s="68"/>
      <c r="O68" s="68"/>
      <c r="P68" s="68"/>
      <c r="Q68" s="68"/>
      <c r="R68" s="68"/>
      <c r="S68" s="68"/>
    </row>
    <row r="69" spans="1:19" s="15" customFormat="1" x14ac:dyDescent="0.2">
      <c r="A69" s="12"/>
      <c r="M69" s="68"/>
      <c r="N69" s="68"/>
      <c r="O69" s="68"/>
      <c r="P69" s="68"/>
      <c r="Q69" s="68"/>
      <c r="R69" s="68"/>
      <c r="S69" s="68"/>
    </row>
    <row r="70" spans="1:19" s="15" customFormat="1" x14ac:dyDescent="0.2">
      <c r="A70" s="12"/>
      <c r="M70" s="68"/>
      <c r="N70" s="68"/>
      <c r="O70" s="68"/>
      <c r="P70" s="68"/>
      <c r="Q70" s="68"/>
      <c r="R70" s="68"/>
      <c r="S70" s="68"/>
    </row>
    <row r="71" spans="1:19" s="15" customFormat="1" x14ac:dyDescent="0.2">
      <c r="A71" s="12"/>
      <c r="M71" s="68"/>
      <c r="N71" s="68"/>
      <c r="O71" s="68"/>
      <c r="P71" s="68"/>
      <c r="Q71" s="68"/>
      <c r="R71" s="68"/>
      <c r="S71" s="68"/>
    </row>
    <row r="72" spans="1:19" s="15" customFormat="1" x14ac:dyDescent="0.2">
      <c r="A72" s="12"/>
      <c r="M72" s="68"/>
      <c r="N72" s="68"/>
      <c r="O72" s="68"/>
      <c r="P72" s="68"/>
      <c r="Q72" s="68"/>
      <c r="R72" s="68"/>
      <c r="S72" s="68"/>
    </row>
    <row r="73" spans="1:19" s="15" customFormat="1" x14ac:dyDescent="0.2">
      <c r="A73" s="12"/>
      <c r="M73" s="68"/>
      <c r="N73" s="68"/>
      <c r="O73" s="68"/>
      <c r="P73" s="68"/>
      <c r="Q73" s="68"/>
      <c r="R73" s="68"/>
      <c r="S73" s="68"/>
    </row>
    <row r="74" spans="1:19" s="15" customFormat="1" x14ac:dyDescent="0.2">
      <c r="A74" s="12"/>
      <c r="M74" s="68"/>
      <c r="N74" s="68"/>
      <c r="O74" s="68"/>
      <c r="P74" s="68"/>
      <c r="Q74" s="68"/>
      <c r="R74" s="68"/>
      <c r="S74" s="68"/>
    </row>
    <row r="75" spans="1:19" s="15" customFormat="1" x14ac:dyDescent="0.2">
      <c r="A75" s="12"/>
      <c r="M75" s="68"/>
      <c r="N75" s="68"/>
      <c r="O75" s="68"/>
      <c r="P75" s="68"/>
      <c r="Q75" s="68"/>
      <c r="R75" s="68"/>
      <c r="S75" s="68"/>
    </row>
    <row r="76" spans="1:19" s="15" customFormat="1" x14ac:dyDescent="0.2">
      <c r="A76" s="12"/>
      <c r="M76" s="68"/>
      <c r="N76" s="68"/>
      <c r="O76" s="68"/>
      <c r="P76" s="68"/>
      <c r="Q76" s="68"/>
      <c r="R76" s="68"/>
      <c r="S76" s="68"/>
    </row>
    <row r="77" spans="1:19" s="15" customFormat="1" x14ac:dyDescent="0.2">
      <c r="A77" s="12"/>
      <c r="M77" s="68"/>
      <c r="N77" s="68"/>
      <c r="O77" s="68"/>
      <c r="P77" s="68"/>
      <c r="Q77" s="68"/>
      <c r="R77" s="68"/>
      <c r="S77" s="68"/>
    </row>
    <row r="78" spans="1:19" s="15" customFormat="1" x14ac:dyDescent="0.2">
      <c r="A78" s="12"/>
      <c r="M78" s="68"/>
      <c r="N78" s="68"/>
      <c r="O78" s="68"/>
      <c r="P78" s="68"/>
      <c r="Q78" s="68"/>
      <c r="R78" s="68"/>
      <c r="S78" s="68"/>
    </row>
    <row r="79" spans="1:19" s="15" customFormat="1" x14ac:dyDescent="0.2">
      <c r="A79" s="12"/>
      <c r="M79" s="68"/>
      <c r="N79" s="68"/>
      <c r="O79" s="68"/>
      <c r="P79" s="68"/>
      <c r="Q79" s="68"/>
      <c r="R79" s="68"/>
      <c r="S79" s="68"/>
    </row>
    <row r="80" spans="1:19" s="15" customFormat="1" x14ac:dyDescent="0.2">
      <c r="A80" s="12"/>
      <c r="M80" s="68"/>
      <c r="N80" s="68"/>
      <c r="O80" s="68"/>
      <c r="P80" s="68"/>
      <c r="Q80" s="68"/>
      <c r="R80" s="68"/>
      <c r="S80" s="68"/>
    </row>
    <row r="81" spans="1:19" s="15" customFormat="1" x14ac:dyDescent="0.2">
      <c r="A81" s="12"/>
      <c r="M81" s="68"/>
      <c r="N81" s="68"/>
      <c r="O81" s="68"/>
      <c r="P81" s="68"/>
      <c r="Q81" s="68"/>
      <c r="R81" s="68"/>
      <c r="S81" s="68"/>
    </row>
    <row r="82" spans="1:19" s="15" customFormat="1" x14ac:dyDescent="0.2">
      <c r="A82" s="12"/>
      <c r="M82" s="68"/>
      <c r="N82" s="68"/>
      <c r="O82" s="68"/>
      <c r="P82" s="68"/>
      <c r="Q82" s="68"/>
      <c r="R82" s="68"/>
      <c r="S82" s="68"/>
    </row>
    <row r="83" spans="1:19" s="15" customFormat="1" x14ac:dyDescent="0.2">
      <c r="A83" s="12"/>
      <c r="M83" s="68"/>
      <c r="N83" s="68"/>
      <c r="O83" s="68"/>
      <c r="P83" s="68"/>
      <c r="Q83" s="68"/>
      <c r="R83" s="68"/>
      <c r="S83" s="68"/>
    </row>
    <row r="84" spans="1:19" s="15" customFormat="1" x14ac:dyDescent="0.2">
      <c r="A84" s="12"/>
      <c r="M84" s="68"/>
      <c r="N84" s="68"/>
      <c r="O84" s="68"/>
      <c r="P84" s="68"/>
      <c r="Q84" s="68"/>
      <c r="R84" s="68"/>
      <c r="S84" s="68"/>
    </row>
    <row r="85" spans="1:19" s="15" customFormat="1" x14ac:dyDescent="0.2">
      <c r="A85" s="12"/>
      <c r="M85" s="68"/>
      <c r="N85" s="68"/>
      <c r="O85" s="68"/>
      <c r="P85" s="68"/>
      <c r="Q85" s="68"/>
      <c r="R85" s="68"/>
      <c r="S85" s="68"/>
    </row>
    <row r="86" spans="1:19" s="15" customFormat="1" x14ac:dyDescent="0.2">
      <c r="A86" s="12"/>
      <c r="M86" s="68"/>
      <c r="N86" s="68"/>
      <c r="O86" s="68"/>
      <c r="P86" s="68"/>
      <c r="Q86" s="68"/>
      <c r="R86" s="68"/>
      <c r="S86" s="68"/>
    </row>
    <row r="87" spans="1:19" s="15" customFormat="1" x14ac:dyDescent="0.2">
      <c r="A87" s="12"/>
      <c r="M87" s="68"/>
      <c r="N87" s="68"/>
      <c r="O87" s="68"/>
      <c r="P87" s="68"/>
      <c r="Q87" s="68"/>
      <c r="R87" s="68"/>
      <c r="S87" s="68"/>
    </row>
    <row r="88" spans="1:19" s="15" customFormat="1" x14ac:dyDescent="0.2">
      <c r="A88" s="12"/>
      <c r="M88" s="68"/>
      <c r="N88" s="68"/>
      <c r="O88" s="68"/>
      <c r="P88" s="68"/>
      <c r="Q88" s="68"/>
      <c r="R88" s="68"/>
      <c r="S88" s="68"/>
    </row>
    <row r="89" spans="1:19" s="15" customFormat="1" ht="15" x14ac:dyDescent="0.3">
      <c r="A89" s="100"/>
      <c r="M89" s="68"/>
      <c r="N89" s="68"/>
      <c r="O89" s="68"/>
      <c r="P89" s="68"/>
      <c r="Q89" s="68"/>
      <c r="R89" s="68"/>
      <c r="S89" s="68"/>
    </row>
    <row r="90" spans="1:19" s="15" customFormat="1" ht="15" x14ac:dyDescent="0.3">
      <c r="A90" s="100"/>
      <c r="M90" s="68"/>
      <c r="N90" s="68"/>
      <c r="O90" s="68"/>
      <c r="P90" s="68"/>
      <c r="Q90" s="68"/>
      <c r="R90" s="68"/>
      <c r="S90" s="68"/>
    </row>
    <row r="91" spans="1:19" s="15" customFormat="1" ht="15" x14ac:dyDescent="0.3">
      <c r="A91" s="100"/>
      <c r="M91" s="68"/>
      <c r="N91" s="68"/>
      <c r="O91" s="68"/>
      <c r="P91" s="68"/>
      <c r="Q91" s="68"/>
      <c r="R91" s="68"/>
      <c r="S91" s="68"/>
    </row>
    <row r="92" spans="1:19" s="15" customFormat="1" ht="15" x14ac:dyDescent="0.3">
      <c r="A92" s="100"/>
      <c r="M92" s="68"/>
      <c r="N92" s="68"/>
      <c r="O92" s="68"/>
      <c r="P92" s="68"/>
      <c r="Q92" s="68"/>
      <c r="R92" s="68"/>
      <c r="S92" s="68"/>
    </row>
    <row r="93" spans="1:19" s="15" customFormat="1" ht="15" x14ac:dyDescent="0.3">
      <c r="A93" s="100"/>
      <c r="M93" s="68"/>
      <c r="N93" s="68"/>
      <c r="O93" s="68"/>
      <c r="P93" s="68"/>
      <c r="Q93" s="68"/>
      <c r="R93" s="68"/>
      <c r="S93" s="68"/>
    </row>
    <row r="94" spans="1:19" s="15" customFormat="1" x14ac:dyDescent="0.2">
      <c r="A94" s="12"/>
      <c r="M94" s="68"/>
      <c r="N94" s="68"/>
      <c r="O94" s="68"/>
      <c r="P94" s="68"/>
      <c r="Q94" s="68"/>
      <c r="R94" s="68"/>
      <c r="S94" s="68"/>
    </row>
    <row r="95" spans="1:19" s="15" customFormat="1" x14ac:dyDescent="0.2">
      <c r="A95" s="12"/>
      <c r="M95" s="68"/>
      <c r="N95" s="68"/>
      <c r="O95" s="68"/>
      <c r="P95" s="68"/>
      <c r="Q95" s="68"/>
      <c r="R95" s="68"/>
      <c r="S95" s="68"/>
    </row>
    <row r="96" spans="1:19" s="15" customFormat="1" x14ac:dyDescent="0.2">
      <c r="A96" s="12"/>
      <c r="M96" s="68"/>
      <c r="N96" s="68"/>
      <c r="O96" s="68"/>
      <c r="P96" s="68"/>
      <c r="Q96" s="68"/>
      <c r="R96" s="68"/>
      <c r="S96" s="68"/>
    </row>
    <row r="97" spans="1:19" s="15" customFormat="1" x14ac:dyDescent="0.2">
      <c r="A97" s="12"/>
      <c r="M97" s="68"/>
      <c r="N97" s="68"/>
      <c r="O97" s="68"/>
      <c r="P97" s="68"/>
      <c r="Q97" s="68"/>
      <c r="R97" s="68"/>
      <c r="S97" s="68"/>
    </row>
    <row r="98" spans="1:19" s="15" customFormat="1" x14ac:dyDescent="0.2">
      <c r="A98" s="12"/>
      <c r="M98" s="68"/>
      <c r="N98" s="68"/>
      <c r="O98" s="68"/>
      <c r="P98" s="68"/>
      <c r="Q98" s="68"/>
      <c r="R98" s="68"/>
      <c r="S98" s="68"/>
    </row>
    <row r="99" spans="1:19" s="15" customFormat="1" x14ac:dyDescent="0.2">
      <c r="A99" s="12"/>
      <c r="M99" s="68"/>
      <c r="N99" s="68"/>
      <c r="O99" s="68"/>
      <c r="P99" s="68"/>
      <c r="Q99" s="68"/>
      <c r="R99" s="68"/>
      <c r="S99" s="68"/>
    </row>
    <row r="100" spans="1:19" s="15" customFormat="1" x14ac:dyDescent="0.2">
      <c r="A100" s="12"/>
      <c r="M100" s="68"/>
      <c r="N100" s="68"/>
      <c r="O100" s="68"/>
      <c r="P100" s="68"/>
      <c r="Q100" s="68"/>
      <c r="R100" s="68"/>
      <c r="S100" s="68"/>
    </row>
    <row r="101" spans="1:19" s="15" customFormat="1" x14ac:dyDescent="0.2">
      <c r="A101" s="95"/>
      <c r="M101" s="68"/>
      <c r="N101" s="68"/>
      <c r="O101" s="68"/>
      <c r="P101" s="68"/>
      <c r="Q101" s="68"/>
      <c r="R101" s="68"/>
      <c r="S101" s="68"/>
    </row>
    <row r="102" spans="1:19" s="15" customFormat="1" x14ac:dyDescent="0.2">
      <c r="M102" s="68"/>
      <c r="N102" s="68"/>
      <c r="O102" s="68"/>
      <c r="P102" s="68"/>
      <c r="Q102" s="68"/>
      <c r="R102" s="68"/>
      <c r="S102" s="68"/>
    </row>
    <row r="103" spans="1:19" s="15" customFormat="1" x14ac:dyDescent="0.2">
      <c r="A103" s="12"/>
      <c r="M103" s="68"/>
      <c r="N103" s="68"/>
      <c r="O103" s="68"/>
      <c r="P103" s="68"/>
      <c r="Q103" s="68"/>
      <c r="R103" s="68"/>
      <c r="S103" s="68"/>
    </row>
    <row r="104" spans="1:19" s="15" customFormat="1" x14ac:dyDescent="0.2">
      <c r="A104" s="12"/>
      <c r="M104" s="68"/>
      <c r="N104" s="68"/>
      <c r="O104" s="68"/>
      <c r="P104" s="68"/>
      <c r="Q104" s="68"/>
      <c r="R104" s="68"/>
      <c r="S104" s="68"/>
    </row>
    <row r="105" spans="1:19" s="15" customFormat="1" x14ac:dyDescent="0.2">
      <c r="A105" s="12"/>
      <c r="M105" s="68"/>
      <c r="N105" s="68"/>
      <c r="O105" s="68"/>
      <c r="P105" s="68"/>
      <c r="Q105" s="68"/>
      <c r="R105" s="68"/>
      <c r="S105" s="68"/>
    </row>
    <row r="106" spans="1:19" s="15" customFormat="1" x14ac:dyDescent="0.2">
      <c r="A106" s="12"/>
      <c r="M106" s="68"/>
      <c r="N106" s="68"/>
      <c r="O106" s="68"/>
      <c r="P106" s="68"/>
      <c r="Q106" s="68"/>
      <c r="R106" s="68"/>
      <c r="S106" s="68"/>
    </row>
    <row r="107" spans="1:19" s="15" customFormat="1" x14ac:dyDescent="0.2">
      <c r="A107" s="12"/>
      <c r="M107" s="68"/>
      <c r="N107" s="68"/>
      <c r="O107" s="68"/>
      <c r="P107" s="68"/>
      <c r="Q107" s="68"/>
      <c r="R107" s="68"/>
      <c r="S107" s="68"/>
    </row>
    <row r="108" spans="1:19" s="15" customFormat="1" x14ac:dyDescent="0.2">
      <c r="A108" s="12"/>
      <c r="M108" s="68"/>
      <c r="N108" s="68"/>
      <c r="O108" s="68"/>
      <c r="P108" s="68"/>
      <c r="Q108" s="68"/>
      <c r="R108" s="68"/>
      <c r="S108" s="68"/>
    </row>
    <row r="109" spans="1:19" s="15" customFormat="1" x14ac:dyDescent="0.2">
      <c r="A109" s="12"/>
      <c r="M109" s="68"/>
      <c r="N109" s="68"/>
      <c r="O109" s="68"/>
      <c r="P109" s="68"/>
      <c r="Q109" s="68"/>
      <c r="R109" s="68"/>
      <c r="S109" s="68"/>
    </row>
    <row r="110" spans="1:19" s="15" customFormat="1" x14ac:dyDescent="0.2">
      <c r="A110" s="12"/>
      <c r="M110" s="68"/>
      <c r="N110" s="68"/>
      <c r="O110" s="68"/>
      <c r="P110" s="68"/>
      <c r="Q110" s="68"/>
      <c r="R110" s="68"/>
      <c r="S110" s="68"/>
    </row>
    <row r="111" spans="1:19" s="15" customFormat="1" x14ac:dyDescent="0.2">
      <c r="A111" s="12"/>
      <c r="M111" s="68"/>
      <c r="N111" s="68"/>
      <c r="O111" s="68"/>
      <c r="P111" s="68"/>
      <c r="Q111" s="68"/>
      <c r="R111" s="68"/>
      <c r="S111" s="68"/>
    </row>
    <row r="112" spans="1:19" s="15" customFormat="1" x14ac:dyDescent="0.2">
      <c r="A112" s="12"/>
      <c r="M112" s="68"/>
      <c r="N112" s="68"/>
      <c r="O112" s="68"/>
      <c r="P112" s="68"/>
      <c r="Q112" s="68"/>
      <c r="R112" s="68"/>
      <c r="S112" s="68"/>
    </row>
    <row r="113" spans="1:19" s="15" customFormat="1" x14ac:dyDescent="0.2">
      <c r="A113" s="12"/>
      <c r="M113" s="68"/>
      <c r="N113" s="68"/>
      <c r="O113" s="68"/>
      <c r="P113" s="68"/>
      <c r="Q113" s="68"/>
      <c r="R113" s="68"/>
      <c r="S113" s="68"/>
    </row>
    <row r="114" spans="1:19" s="15" customFormat="1" x14ac:dyDescent="0.2">
      <c r="A114" s="12"/>
      <c r="M114" s="68"/>
      <c r="N114" s="68"/>
      <c r="O114" s="68"/>
      <c r="P114" s="68"/>
      <c r="Q114" s="68"/>
      <c r="R114" s="68"/>
      <c r="S114" s="68"/>
    </row>
    <row r="115" spans="1:19" s="15" customFormat="1" x14ac:dyDescent="0.2">
      <c r="A115" s="12"/>
      <c r="M115" s="68"/>
      <c r="N115" s="68"/>
      <c r="O115" s="68"/>
      <c r="P115" s="68"/>
      <c r="Q115" s="68"/>
      <c r="R115" s="68"/>
      <c r="S115" s="68"/>
    </row>
    <row r="116" spans="1:19" s="15" customFormat="1" x14ac:dyDescent="0.2">
      <c r="A116" s="12"/>
      <c r="M116" s="68"/>
      <c r="N116" s="68"/>
      <c r="O116" s="68"/>
      <c r="P116" s="68"/>
      <c r="Q116" s="68"/>
      <c r="R116" s="68"/>
      <c r="S116" s="68"/>
    </row>
    <row r="117" spans="1:19" s="15" customFormat="1" x14ac:dyDescent="0.2">
      <c r="A117" s="12"/>
      <c r="M117" s="68"/>
      <c r="N117" s="68"/>
      <c r="O117" s="68"/>
      <c r="P117" s="68"/>
      <c r="Q117" s="68"/>
      <c r="R117" s="68"/>
      <c r="S117" s="68"/>
    </row>
    <row r="118" spans="1:19" s="15" customFormat="1" x14ac:dyDescent="0.2">
      <c r="A118" s="12"/>
      <c r="M118" s="68"/>
      <c r="N118" s="68"/>
      <c r="O118" s="68"/>
      <c r="P118" s="68"/>
      <c r="Q118" s="68"/>
      <c r="R118" s="68"/>
      <c r="S118" s="68"/>
    </row>
    <row r="119" spans="1:19" s="15" customFormat="1" x14ac:dyDescent="0.2">
      <c r="A119" s="12"/>
      <c r="M119" s="68"/>
      <c r="N119" s="68"/>
      <c r="O119" s="68"/>
      <c r="P119" s="68"/>
      <c r="Q119" s="68"/>
      <c r="R119" s="68"/>
      <c r="S119" s="68"/>
    </row>
    <row r="120" spans="1:19" s="15" customFormat="1" x14ac:dyDescent="0.2">
      <c r="A120" s="12"/>
      <c r="M120" s="68"/>
      <c r="N120" s="68"/>
      <c r="O120" s="68"/>
      <c r="P120" s="68"/>
      <c r="Q120" s="68"/>
      <c r="R120" s="68"/>
      <c r="S120" s="68"/>
    </row>
    <row r="121" spans="1:19" s="15" customFormat="1" x14ac:dyDescent="0.2">
      <c r="A121" s="12"/>
      <c r="M121" s="68"/>
      <c r="N121" s="68"/>
      <c r="O121" s="68"/>
      <c r="P121" s="68"/>
      <c r="Q121" s="68"/>
      <c r="R121" s="68"/>
      <c r="S121" s="68"/>
    </row>
    <row r="122" spans="1:19" s="15" customFormat="1" x14ac:dyDescent="0.2">
      <c r="A122" s="12"/>
      <c r="M122" s="68"/>
      <c r="N122" s="68"/>
      <c r="O122" s="68"/>
      <c r="P122" s="68"/>
      <c r="Q122" s="68"/>
      <c r="R122" s="68"/>
      <c r="S122" s="68"/>
    </row>
    <row r="123" spans="1:19" s="15" customFormat="1" x14ac:dyDescent="0.2">
      <c r="A123" s="12"/>
      <c r="M123" s="68"/>
      <c r="N123" s="68"/>
      <c r="O123" s="68"/>
      <c r="P123" s="68"/>
      <c r="Q123" s="68"/>
      <c r="R123" s="68"/>
      <c r="S123" s="68"/>
    </row>
    <row r="124" spans="1:19" s="15" customFormat="1" x14ac:dyDescent="0.2">
      <c r="M124" s="68"/>
      <c r="N124" s="68"/>
      <c r="O124" s="68"/>
      <c r="P124" s="68"/>
      <c r="Q124" s="68"/>
      <c r="R124" s="68"/>
      <c r="S124" s="68"/>
    </row>
    <row r="125" spans="1:19" s="15" customFormat="1" x14ac:dyDescent="0.2">
      <c r="M125" s="68"/>
      <c r="N125" s="68"/>
      <c r="O125" s="68"/>
      <c r="P125" s="68"/>
      <c r="Q125" s="68"/>
      <c r="R125" s="68"/>
      <c r="S125" s="68"/>
    </row>
    <row r="126" spans="1:19" s="15" customFormat="1" x14ac:dyDescent="0.2">
      <c r="A126" s="12"/>
      <c r="M126" s="68"/>
      <c r="N126" s="68"/>
      <c r="O126" s="68"/>
      <c r="P126" s="68"/>
      <c r="Q126" s="68"/>
      <c r="R126" s="68"/>
      <c r="S126" s="68"/>
    </row>
    <row r="127" spans="1:19" s="15" customFormat="1" x14ac:dyDescent="0.2">
      <c r="A127" s="12"/>
      <c r="M127" s="68"/>
      <c r="N127" s="68"/>
      <c r="O127" s="68"/>
      <c r="P127" s="68"/>
      <c r="Q127" s="68"/>
      <c r="R127" s="68"/>
      <c r="S127" s="68"/>
    </row>
    <row r="128" spans="1:19" s="15" customFormat="1" x14ac:dyDescent="0.2">
      <c r="A128" s="12"/>
      <c r="M128" s="68"/>
      <c r="N128" s="68"/>
      <c r="O128" s="68"/>
      <c r="P128" s="68"/>
      <c r="Q128" s="68"/>
      <c r="R128" s="68"/>
      <c r="S128" s="68"/>
    </row>
    <row r="129" spans="1:19" s="15" customFormat="1" x14ac:dyDescent="0.2">
      <c r="A129" s="12"/>
      <c r="M129" s="68"/>
      <c r="N129" s="68"/>
      <c r="O129" s="68"/>
      <c r="P129" s="68"/>
      <c r="Q129" s="68"/>
      <c r="R129" s="68"/>
      <c r="S129" s="68"/>
    </row>
    <row r="130" spans="1:19" s="15" customFormat="1" x14ac:dyDescent="0.2">
      <c r="A130" s="12"/>
      <c r="M130" s="68"/>
      <c r="N130" s="68"/>
      <c r="O130" s="68"/>
      <c r="P130" s="68"/>
      <c r="Q130" s="68"/>
      <c r="R130" s="68"/>
      <c r="S130" s="68"/>
    </row>
    <row r="131" spans="1:19" s="15" customFormat="1" x14ac:dyDescent="0.2">
      <c r="A131" s="12"/>
      <c r="M131" s="68"/>
      <c r="N131" s="68"/>
      <c r="O131" s="68"/>
      <c r="P131" s="68"/>
      <c r="Q131" s="68"/>
      <c r="R131" s="68"/>
      <c r="S131" s="68"/>
    </row>
    <row r="132" spans="1:19" s="15" customFormat="1" x14ac:dyDescent="0.2">
      <c r="A132" s="12"/>
      <c r="M132" s="68"/>
      <c r="N132" s="68"/>
      <c r="O132" s="68"/>
      <c r="P132" s="68"/>
      <c r="Q132" s="68"/>
      <c r="R132" s="68"/>
      <c r="S132" s="68"/>
    </row>
    <row r="133" spans="1:19" s="15" customFormat="1" x14ac:dyDescent="0.2">
      <c r="A133" s="12"/>
      <c r="M133" s="68"/>
      <c r="N133" s="68"/>
      <c r="O133" s="68"/>
      <c r="P133" s="68"/>
      <c r="Q133" s="68"/>
      <c r="R133" s="68"/>
      <c r="S133" s="68"/>
    </row>
    <row r="134" spans="1:19" s="15" customFormat="1" x14ac:dyDescent="0.2">
      <c r="A134" s="12"/>
      <c r="M134" s="68"/>
      <c r="N134" s="68"/>
      <c r="O134" s="68"/>
      <c r="P134" s="68"/>
      <c r="Q134" s="68"/>
      <c r="R134" s="68"/>
      <c r="S134" s="68"/>
    </row>
    <row r="135" spans="1:19" s="15" customFormat="1" x14ac:dyDescent="0.2">
      <c r="A135" s="12"/>
      <c r="M135" s="68"/>
      <c r="N135" s="68"/>
      <c r="O135" s="68"/>
      <c r="P135" s="68"/>
      <c r="Q135" s="68"/>
      <c r="R135" s="68"/>
      <c r="S135" s="68"/>
    </row>
    <row r="136" spans="1:19" s="15" customFormat="1" x14ac:dyDescent="0.2">
      <c r="A136" s="12"/>
      <c r="M136" s="68"/>
      <c r="N136" s="68"/>
      <c r="O136" s="68"/>
      <c r="P136" s="68"/>
      <c r="Q136" s="68"/>
      <c r="R136" s="68"/>
      <c r="S136" s="68"/>
    </row>
    <row r="137" spans="1:19" s="15" customFormat="1" x14ac:dyDescent="0.2">
      <c r="A137" s="12"/>
      <c r="M137" s="68"/>
      <c r="N137" s="68"/>
      <c r="O137" s="68"/>
      <c r="P137" s="68"/>
      <c r="Q137" s="68"/>
      <c r="R137" s="68"/>
      <c r="S137" s="68"/>
    </row>
    <row r="138" spans="1:19" s="15" customFormat="1" x14ac:dyDescent="0.2">
      <c r="A138" s="12"/>
      <c r="M138" s="68"/>
      <c r="N138" s="68"/>
      <c r="O138" s="68"/>
      <c r="P138" s="68"/>
      <c r="Q138" s="68"/>
      <c r="R138" s="68"/>
      <c r="S138" s="68"/>
    </row>
    <row r="139" spans="1:19" s="15" customFormat="1" x14ac:dyDescent="0.2">
      <c r="A139" s="12"/>
      <c r="M139" s="68"/>
      <c r="N139" s="68"/>
      <c r="O139" s="68"/>
      <c r="P139" s="68"/>
      <c r="Q139" s="68"/>
      <c r="R139" s="68"/>
      <c r="S139" s="68"/>
    </row>
    <row r="140" spans="1:19" s="15" customFormat="1" x14ac:dyDescent="0.2">
      <c r="A140" s="12"/>
      <c r="M140" s="68"/>
      <c r="N140" s="68"/>
      <c r="O140" s="68"/>
      <c r="P140" s="68"/>
      <c r="Q140" s="68"/>
      <c r="R140" s="68"/>
      <c r="S140" s="68"/>
    </row>
    <row r="141" spans="1:19" s="15" customFormat="1" x14ac:dyDescent="0.2">
      <c r="A141" s="12"/>
      <c r="M141" s="68"/>
      <c r="N141" s="68"/>
      <c r="O141" s="68"/>
      <c r="P141" s="68"/>
      <c r="Q141" s="68"/>
      <c r="R141" s="68"/>
      <c r="S141" s="68"/>
    </row>
    <row r="142" spans="1:19" s="15" customFormat="1" x14ac:dyDescent="0.2">
      <c r="A142" s="12"/>
      <c r="M142" s="68"/>
      <c r="N142" s="68"/>
      <c r="O142" s="68"/>
      <c r="P142" s="68"/>
      <c r="Q142" s="68"/>
      <c r="R142" s="68"/>
      <c r="S142" s="68"/>
    </row>
    <row r="143" spans="1:19" s="15" customFormat="1" x14ac:dyDescent="0.2">
      <c r="M143" s="68"/>
      <c r="N143" s="68"/>
      <c r="O143" s="68"/>
      <c r="P143" s="68"/>
      <c r="Q143" s="68"/>
      <c r="R143" s="68"/>
      <c r="S143" s="68"/>
    </row>
    <row r="144" spans="1:19" s="15" customFormat="1" x14ac:dyDescent="0.2">
      <c r="M144" s="68"/>
      <c r="N144" s="68"/>
      <c r="O144" s="68"/>
      <c r="P144" s="68"/>
      <c r="Q144" s="68"/>
      <c r="R144" s="68"/>
      <c r="S144" s="68"/>
    </row>
    <row r="145" spans="1:19" s="15" customFormat="1" x14ac:dyDescent="0.2">
      <c r="A145" s="12"/>
      <c r="M145" s="68"/>
      <c r="N145" s="68"/>
      <c r="O145" s="68"/>
      <c r="P145" s="68"/>
      <c r="Q145" s="68"/>
      <c r="R145" s="68"/>
      <c r="S145" s="68"/>
    </row>
    <row r="146" spans="1:19" s="15" customFormat="1" x14ac:dyDescent="0.2">
      <c r="A146" s="12"/>
      <c r="M146" s="68"/>
      <c r="N146" s="68"/>
      <c r="O146" s="68"/>
      <c r="P146" s="68"/>
      <c r="Q146" s="68"/>
      <c r="R146" s="68"/>
      <c r="S146" s="68"/>
    </row>
    <row r="147" spans="1:19" s="15" customFormat="1" x14ac:dyDescent="0.2">
      <c r="A147" s="12"/>
      <c r="M147" s="68"/>
      <c r="N147" s="68"/>
      <c r="O147" s="68"/>
      <c r="P147" s="68"/>
      <c r="Q147" s="68"/>
      <c r="R147" s="68"/>
      <c r="S147" s="68"/>
    </row>
    <row r="148" spans="1:19" s="15" customFormat="1" x14ac:dyDescent="0.2">
      <c r="A148" s="12"/>
      <c r="M148" s="68"/>
      <c r="N148" s="68"/>
      <c r="O148" s="68"/>
      <c r="P148" s="68"/>
      <c r="Q148" s="68"/>
      <c r="R148" s="68"/>
      <c r="S148" s="68"/>
    </row>
    <row r="149" spans="1:19" s="15" customFormat="1" x14ac:dyDescent="0.2">
      <c r="A149" s="12"/>
      <c r="M149" s="68"/>
      <c r="N149" s="68"/>
      <c r="O149" s="68"/>
      <c r="P149" s="68"/>
      <c r="Q149" s="68"/>
      <c r="R149" s="68"/>
      <c r="S149" s="68"/>
    </row>
    <row r="150" spans="1:19" s="15" customFormat="1" x14ac:dyDescent="0.2">
      <c r="A150" s="12"/>
      <c r="M150" s="68"/>
      <c r="N150" s="68"/>
      <c r="O150" s="68"/>
      <c r="P150" s="68"/>
      <c r="Q150" s="68"/>
      <c r="R150" s="68"/>
      <c r="S150" s="68"/>
    </row>
    <row r="151" spans="1:19" s="15" customFormat="1" x14ac:dyDescent="0.2">
      <c r="A151" s="12"/>
      <c r="M151" s="68"/>
      <c r="N151" s="68"/>
      <c r="O151" s="68"/>
      <c r="P151" s="68"/>
      <c r="Q151" s="68"/>
      <c r="R151" s="68"/>
      <c r="S151" s="68"/>
    </row>
    <row r="152" spans="1:19" s="15" customFormat="1" x14ac:dyDescent="0.2">
      <c r="A152" s="12"/>
      <c r="M152" s="68"/>
      <c r="N152" s="68"/>
      <c r="O152" s="68"/>
      <c r="P152" s="68"/>
      <c r="Q152" s="68"/>
      <c r="R152" s="68"/>
      <c r="S152" s="68"/>
    </row>
    <row r="153" spans="1:19" s="15" customFormat="1" x14ac:dyDescent="0.2">
      <c r="A153" s="12"/>
      <c r="M153" s="68"/>
      <c r="N153" s="68"/>
      <c r="O153" s="68"/>
      <c r="P153" s="68"/>
      <c r="Q153" s="68"/>
      <c r="R153" s="68"/>
      <c r="S153" s="68"/>
    </row>
    <row r="154" spans="1:19" s="15" customFormat="1" x14ac:dyDescent="0.2">
      <c r="A154" s="12"/>
      <c r="M154" s="68"/>
      <c r="N154" s="68"/>
      <c r="O154" s="68"/>
      <c r="P154" s="68"/>
      <c r="Q154" s="68"/>
      <c r="R154" s="68"/>
      <c r="S154" s="68"/>
    </row>
    <row r="155" spans="1:19" s="15" customFormat="1" x14ac:dyDescent="0.2">
      <c r="A155" s="12"/>
      <c r="M155" s="68"/>
      <c r="N155" s="68"/>
      <c r="O155" s="68"/>
      <c r="P155" s="68"/>
      <c r="Q155" s="68"/>
      <c r="R155" s="68"/>
      <c r="S155" s="68"/>
    </row>
    <row r="156" spans="1:19" s="15" customFormat="1" x14ac:dyDescent="0.2">
      <c r="A156" s="12"/>
      <c r="M156" s="68"/>
      <c r="N156" s="68"/>
      <c r="O156" s="68"/>
      <c r="P156" s="68"/>
      <c r="Q156" s="68"/>
      <c r="R156" s="68"/>
      <c r="S156" s="68"/>
    </row>
    <row r="157" spans="1:19" s="15" customFormat="1" x14ac:dyDescent="0.2">
      <c r="A157" s="12"/>
      <c r="M157" s="68"/>
      <c r="N157" s="68"/>
      <c r="O157" s="68"/>
      <c r="P157" s="68"/>
      <c r="Q157" s="68"/>
      <c r="R157" s="68"/>
      <c r="S157" s="68"/>
    </row>
    <row r="158" spans="1:19" s="15" customFormat="1" x14ac:dyDescent="0.2">
      <c r="A158" s="12"/>
      <c r="M158" s="68"/>
      <c r="N158" s="68"/>
      <c r="O158" s="68"/>
      <c r="P158" s="68"/>
      <c r="Q158" s="68"/>
      <c r="R158" s="68"/>
      <c r="S158" s="68"/>
    </row>
    <row r="159" spans="1:19" s="15" customFormat="1" x14ac:dyDescent="0.2">
      <c r="A159" s="12"/>
      <c r="M159" s="68"/>
      <c r="N159" s="68"/>
      <c r="O159" s="68"/>
      <c r="P159" s="68"/>
      <c r="Q159" s="68"/>
      <c r="R159" s="68"/>
      <c r="S159" s="68"/>
    </row>
    <row r="160" spans="1:19" s="15" customFormat="1" x14ac:dyDescent="0.2">
      <c r="A160" s="12"/>
      <c r="M160" s="68"/>
      <c r="N160" s="68"/>
      <c r="O160" s="68"/>
      <c r="P160" s="68"/>
      <c r="Q160" s="68"/>
      <c r="R160" s="68"/>
      <c r="S160" s="68"/>
    </row>
    <row r="161" spans="1:19" s="15" customFormat="1" x14ac:dyDescent="0.2">
      <c r="A161" s="12"/>
      <c r="M161" s="68"/>
      <c r="N161" s="68"/>
      <c r="O161" s="68"/>
      <c r="P161" s="68"/>
      <c r="Q161" s="68"/>
      <c r="R161" s="68"/>
      <c r="S161" s="68"/>
    </row>
    <row r="162" spans="1:19" s="15" customFormat="1" x14ac:dyDescent="0.2">
      <c r="M162" s="68"/>
      <c r="N162" s="68"/>
      <c r="O162" s="68"/>
      <c r="P162" s="68"/>
      <c r="Q162" s="68"/>
      <c r="R162" s="68"/>
      <c r="S162" s="68"/>
    </row>
    <row r="163" spans="1:19" s="15" customFormat="1" x14ac:dyDescent="0.2">
      <c r="M163" s="68"/>
      <c r="N163" s="68"/>
      <c r="O163" s="68"/>
      <c r="P163" s="68"/>
      <c r="Q163" s="68"/>
      <c r="R163" s="68"/>
      <c r="S163" s="68"/>
    </row>
    <row r="164" spans="1:19" s="15" customFormat="1" x14ac:dyDescent="0.2">
      <c r="A164" s="12"/>
      <c r="M164" s="68"/>
      <c r="N164" s="68"/>
      <c r="O164" s="68"/>
      <c r="P164" s="68"/>
      <c r="Q164" s="68"/>
      <c r="R164" s="68"/>
      <c r="S164" s="68"/>
    </row>
    <row r="165" spans="1:19" s="15" customFormat="1" x14ac:dyDescent="0.2">
      <c r="A165" s="12"/>
      <c r="M165" s="68"/>
      <c r="N165" s="68"/>
      <c r="O165" s="68"/>
      <c r="P165" s="68"/>
      <c r="Q165" s="68"/>
      <c r="R165" s="68"/>
      <c r="S165" s="68"/>
    </row>
    <row r="166" spans="1:19" s="15" customFormat="1" x14ac:dyDescent="0.2">
      <c r="A166" s="12"/>
      <c r="M166" s="68"/>
      <c r="N166" s="68"/>
      <c r="O166" s="68"/>
      <c r="P166" s="68"/>
      <c r="Q166" s="68"/>
      <c r="R166" s="68"/>
      <c r="S166" s="68"/>
    </row>
    <row r="167" spans="1:19" s="15" customFormat="1" x14ac:dyDescent="0.2">
      <c r="A167" s="12"/>
      <c r="M167" s="68"/>
      <c r="N167" s="68"/>
      <c r="O167" s="68"/>
      <c r="P167" s="68"/>
      <c r="Q167" s="68"/>
      <c r="R167" s="68"/>
      <c r="S167" s="68"/>
    </row>
    <row r="168" spans="1:19" s="15" customFormat="1" x14ac:dyDescent="0.2">
      <c r="A168" s="12"/>
      <c r="M168" s="68"/>
      <c r="N168" s="68"/>
      <c r="O168" s="68"/>
      <c r="P168" s="68"/>
      <c r="Q168" s="68"/>
      <c r="R168" s="68"/>
      <c r="S168" s="68"/>
    </row>
    <row r="169" spans="1:19" s="15" customFormat="1" x14ac:dyDescent="0.2">
      <c r="A169" s="12"/>
      <c r="M169" s="68"/>
      <c r="N169" s="68"/>
      <c r="O169" s="68"/>
      <c r="P169" s="68"/>
      <c r="Q169" s="68"/>
      <c r="R169" s="68"/>
      <c r="S169" s="68"/>
    </row>
    <row r="170" spans="1:19" s="15" customFormat="1" x14ac:dyDescent="0.2">
      <c r="A170" s="12"/>
      <c r="M170" s="68"/>
      <c r="N170" s="68"/>
      <c r="O170" s="68"/>
      <c r="P170" s="68"/>
      <c r="Q170" s="68"/>
      <c r="R170" s="68"/>
      <c r="S170" s="68"/>
    </row>
    <row r="171" spans="1:19" s="15" customFormat="1" x14ac:dyDescent="0.2">
      <c r="A171" s="12"/>
      <c r="M171" s="68"/>
      <c r="N171" s="68"/>
      <c r="O171" s="68"/>
      <c r="P171" s="68"/>
      <c r="Q171" s="68"/>
      <c r="R171" s="68"/>
      <c r="S171" s="68"/>
    </row>
    <row r="172" spans="1:19" s="15" customFormat="1" x14ac:dyDescent="0.2">
      <c r="A172" s="12"/>
      <c r="M172" s="68"/>
      <c r="N172" s="68"/>
      <c r="O172" s="68"/>
      <c r="P172" s="68"/>
      <c r="Q172" s="68"/>
      <c r="R172" s="68"/>
      <c r="S172" s="68"/>
    </row>
    <row r="173" spans="1:19" s="15" customFormat="1" x14ac:dyDescent="0.2">
      <c r="A173" s="12"/>
      <c r="M173" s="68"/>
      <c r="N173" s="68"/>
      <c r="O173" s="68"/>
      <c r="P173" s="68"/>
      <c r="Q173" s="68"/>
      <c r="R173" s="68"/>
      <c r="S173" s="68"/>
    </row>
    <row r="174" spans="1:19" s="15" customFormat="1" x14ac:dyDescent="0.2">
      <c r="A174" s="12"/>
      <c r="M174" s="68"/>
      <c r="N174" s="68"/>
      <c r="O174" s="68"/>
      <c r="P174" s="68"/>
      <c r="Q174" s="68"/>
      <c r="R174" s="68"/>
      <c r="S174" s="68"/>
    </row>
    <row r="175" spans="1:19" s="15" customFormat="1" x14ac:dyDescent="0.2">
      <c r="A175" s="12"/>
      <c r="M175" s="68"/>
      <c r="N175" s="68"/>
      <c r="O175" s="68"/>
      <c r="P175" s="68"/>
      <c r="Q175" s="68"/>
      <c r="R175" s="68"/>
      <c r="S175" s="68"/>
    </row>
    <row r="176" spans="1:19" s="15" customFormat="1" x14ac:dyDescent="0.2">
      <c r="A176" s="12"/>
      <c r="M176" s="68"/>
      <c r="N176" s="68"/>
      <c r="O176" s="68"/>
      <c r="P176" s="68"/>
      <c r="Q176" s="68"/>
      <c r="R176" s="68"/>
      <c r="S176" s="68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</sheetData>
  <mergeCells count="13">
    <mergeCell ref="J5:J6"/>
    <mergeCell ref="K5:K6"/>
    <mergeCell ref="B3:K3"/>
    <mergeCell ref="G5:G6"/>
    <mergeCell ref="L5:L6"/>
    <mergeCell ref="B5:B6"/>
    <mergeCell ref="H5:H6"/>
    <mergeCell ref="I5:I6"/>
    <mergeCell ref="A5:A6"/>
    <mergeCell ref="C5:C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98"/>
  <sheetViews>
    <sheetView showGridLines="0" zoomScaleNormal="100" workbookViewId="0">
      <selection activeCell="Q1" sqref="Q1"/>
    </sheetView>
  </sheetViews>
  <sheetFormatPr defaultRowHeight="12.75" x14ac:dyDescent="0.2"/>
  <cols>
    <col min="1" max="1" width="40.7109375" customWidth="1"/>
    <col min="2" max="2" width="7.7109375" customWidth="1"/>
    <col min="3" max="3" width="8.7109375" customWidth="1"/>
    <col min="4" max="10" width="7.7109375" customWidth="1"/>
    <col min="11" max="11" width="9.7109375" customWidth="1"/>
    <col min="12" max="13" width="7.7109375" style="15" customWidth="1"/>
    <col min="14" max="14" width="10.7109375" style="15" customWidth="1"/>
    <col min="15" max="16" width="7.7109375" style="15" customWidth="1"/>
    <col min="21" max="21" width="13.28515625" customWidth="1"/>
    <col min="22" max="22" width="17.28515625" customWidth="1"/>
  </cols>
  <sheetData>
    <row r="1" spans="1:22" ht="15" customHeight="1" x14ac:dyDescent="0.2">
      <c r="A1" s="158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2"/>
      <c r="O1" s="12"/>
      <c r="P1" s="76"/>
      <c r="Q1" s="78"/>
      <c r="R1" s="78"/>
      <c r="S1" s="78"/>
      <c r="T1" s="78"/>
      <c r="U1" s="78"/>
      <c r="V1" s="78"/>
    </row>
    <row r="2" spans="1:22" ht="15" customHeight="1" x14ac:dyDescent="0.2">
      <c r="A2" s="1"/>
      <c r="B2" s="106"/>
      <c r="C2" s="682"/>
      <c r="D2" s="106"/>
      <c r="E2" s="106"/>
      <c r="F2" s="106"/>
      <c r="G2" s="106"/>
      <c r="H2" s="106"/>
      <c r="I2" s="106"/>
      <c r="J2" s="106"/>
      <c r="K2" s="106"/>
      <c r="L2" s="13"/>
      <c r="M2" s="13"/>
      <c r="N2" s="13"/>
      <c r="O2" s="13"/>
      <c r="P2" s="83"/>
      <c r="Q2" s="78"/>
      <c r="R2" s="78"/>
      <c r="S2" s="78"/>
      <c r="T2" s="78"/>
      <c r="U2" s="78"/>
      <c r="V2" s="78"/>
    </row>
    <row r="3" spans="1:22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83"/>
      <c r="Q3" s="78"/>
      <c r="R3" s="78"/>
      <c r="S3" s="78"/>
      <c r="T3" s="78"/>
      <c r="U3" s="78"/>
      <c r="V3" s="78"/>
    </row>
    <row r="4" spans="1:22" ht="3.75" customHeight="1" x14ac:dyDescent="0.2">
      <c r="A4" s="1"/>
      <c r="B4" s="106"/>
      <c r="C4" s="682"/>
      <c r="D4" s="106"/>
      <c r="E4" s="106"/>
      <c r="F4" s="106"/>
      <c r="G4" s="106"/>
      <c r="H4" s="106"/>
      <c r="I4" s="106"/>
      <c r="J4" s="106"/>
      <c r="K4" s="106"/>
      <c r="L4" s="13"/>
      <c r="M4" s="13"/>
      <c r="N4" s="13"/>
      <c r="O4" s="13"/>
      <c r="P4" s="83"/>
      <c r="Q4" s="78"/>
      <c r="R4" s="78"/>
      <c r="S4" s="78"/>
      <c r="T4" s="78"/>
      <c r="U4" s="78"/>
      <c r="V4" s="78"/>
    </row>
    <row r="5" spans="1:22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72</v>
      </c>
      <c r="J5" s="996" t="s">
        <v>77</v>
      </c>
      <c r="K5" s="996" t="s">
        <v>70</v>
      </c>
      <c r="L5" s="996" t="s">
        <v>71</v>
      </c>
      <c r="M5" s="996" t="s">
        <v>75</v>
      </c>
      <c r="N5" s="996" t="s">
        <v>128</v>
      </c>
      <c r="O5" s="996" t="s">
        <v>73</v>
      </c>
      <c r="P5" s="995" t="s">
        <v>2</v>
      </c>
      <c r="Q5" s="77"/>
      <c r="R5" s="77"/>
      <c r="S5" s="85"/>
      <c r="T5" s="85"/>
      <c r="U5" s="85"/>
      <c r="V5" s="84"/>
    </row>
    <row r="6" spans="1:22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5"/>
      <c r="Q6" s="77"/>
      <c r="R6" s="77"/>
      <c r="S6" s="85"/>
      <c r="T6" s="85"/>
      <c r="U6" s="85"/>
      <c r="V6" s="84"/>
    </row>
    <row r="7" spans="1:22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77"/>
      <c r="R7" s="77"/>
      <c r="S7" s="85"/>
      <c r="T7" s="85"/>
      <c r="U7" s="85"/>
      <c r="V7" s="84"/>
    </row>
    <row r="8" spans="1:22" ht="19.5" customHeight="1" x14ac:dyDescent="0.3">
      <c r="A8" s="169" t="s">
        <v>69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77"/>
      <c r="R8" s="77"/>
      <c r="S8" s="85"/>
      <c r="T8" s="85"/>
      <c r="U8" s="85"/>
      <c r="V8" s="84"/>
    </row>
    <row r="9" spans="1:22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77"/>
      <c r="R9" s="77"/>
      <c r="S9" s="85"/>
      <c r="T9" s="85"/>
      <c r="U9" s="85"/>
      <c r="V9" s="84"/>
    </row>
    <row r="10" spans="1:22" ht="12.75" customHeight="1" x14ac:dyDescent="0.2">
      <c r="A10" s="168" t="s">
        <v>56</v>
      </c>
      <c r="B10" s="725" t="s">
        <v>3</v>
      </c>
      <c r="C10" s="725" t="s">
        <v>3</v>
      </c>
      <c r="D10" s="725" t="s">
        <v>3</v>
      </c>
      <c r="E10" s="725" t="s">
        <v>3</v>
      </c>
      <c r="F10" s="725" t="s">
        <v>3</v>
      </c>
      <c r="G10" s="725">
        <v>368.29519653320312</v>
      </c>
      <c r="H10" s="725">
        <v>334.98012065887451</v>
      </c>
      <c r="I10" s="725">
        <v>95.048118591308594</v>
      </c>
      <c r="J10" s="725" t="s">
        <v>3</v>
      </c>
      <c r="K10" s="725" t="s">
        <v>3</v>
      </c>
      <c r="L10" s="729">
        <v>42.537353515625</v>
      </c>
      <c r="M10" s="729" t="s">
        <v>3</v>
      </c>
      <c r="N10" s="729" t="s">
        <v>3</v>
      </c>
      <c r="O10" s="729">
        <v>46.424480438232422</v>
      </c>
      <c r="P10" s="734">
        <v>887.28526973724365</v>
      </c>
      <c r="Q10" s="77"/>
      <c r="R10" s="77"/>
      <c r="S10" s="85"/>
      <c r="T10" s="85"/>
      <c r="U10" s="85"/>
      <c r="V10" s="84"/>
    </row>
    <row r="11" spans="1:22" ht="12.75" customHeight="1" x14ac:dyDescent="0.2">
      <c r="A11" s="164" t="s">
        <v>57</v>
      </c>
      <c r="B11" s="727" t="s">
        <v>3</v>
      </c>
      <c r="C11" s="727" t="s">
        <v>3</v>
      </c>
      <c r="D11" s="727" t="s">
        <v>3</v>
      </c>
      <c r="E11" s="727" t="s">
        <v>3</v>
      </c>
      <c r="F11" s="727" t="s">
        <v>3</v>
      </c>
      <c r="G11" s="727">
        <v>1755.3149566650391</v>
      </c>
      <c r="H11" s="727">
        <v>129.53329849243164</v>
      </c>
      <c r="I11" s="727">
        <v>85.247650146484375</v>
      </c>
      <c r="J11" s="727" t="s">
        <v>3</v>
      </c>
      <c r="K11" s="727" t="s">
        <v>3</v>
      </c>
      <c r="L11" s="729">
        <v>3919.6714174747467</v>
      </c>
      <c r="M11" s="729">
        <v>504.64379501342773</v>
      </c>
      <c r="N11" s="729" t="s">
        <v>3</v>
      </c>
      <c r="O11" s="729">
        <v>4847.7534050941467</v>
      </c>
      <c r="P11" s="734">
        <v>11242.164522886276</v>
      </c>
      <c r="Q11" s="77"/>
      <c r="R11" s="77"/>
      <c r="S11" s="85"/>
      <c r="T11" s="85"/>
      <c r="U11" s="85"/>
      <c r="V11" s="84"/>
    </row>
    <row r="12" spans="1:22" ht="12.75" customHeight="1" x14ac:dyDescent="0.2">
      <c r="A12" s="164" t="s">
        <v>58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>
        <v>146.790283203125</v>
      </c>
      <c r="G12" s="727">
        <v>5792.6278870105743</v>
      </c>
      <c r="H12" s="727">
        <v>253.78991889953613</v>
      </c>
      <c r="I12" s="727">
        <v>525.83508682250977</v>
      </c>
      <c r="J12" s="727" t="s">
        <v>3</v>
      </c>
      <c r="K12" s="727" t="s">
        <v>3</v>
      </c>
      <c r="L12" s="729">
        <v>267.19453811645508</v>
      </c>
      <c r="M12" s="729">
        <v>28.487516403198242</v>
      </c>
      <c r="N12" s="729" t="s">
        <v>3</v>
      </c>
      <c r="O12" s="729">
        <v>181.54495048522949</v>
      </c>
      <c r="P12" s="734">
        <v>7196.2701809406281</v>
      </c>
      <c r="Q12" s="77"/>
      <c r="R12" s="77"/>
      <c r="S12" s="85"/>
      <c r="T12" s="85"/>
      <c r="U12" s="84"/>
      <c r="V12" s="84"/>
    </row>
    <row r="13" spans="1:22" ht="12.75" customHeight="1" x14ac:dyDescent="0.2">
      <c r="A13" s="164" t="s">
        <v>251</v>
      </c>
      <c r="B13" s="727" t="s">
        <v>3</v>
      </c>
      <c r="C13" s="727" t="s">
        <v>3</v>
      </c>
      <c r="D13" s="727" t="s">
        <v>3</v>
      </c>
      <c r="E13" s="727" t="s">
        <v>3</v>
      </c>
      <c r="F13" s="727" t="s">
        <v>3</v>
      </c>
      <c r="G13" s="727">
        <v>421.67166709899902</v>
      </c>
      <c r="H13" s="727" t="s">
        <v>3</v>
      </c>
      <c r="I13" s="727" t="s">
        <v>3</v>
      </c>
      <c r="J13" s="727" t="s">
        <v>3</v>
      </c>
      <c r="K13" s="727" t="s">
        <v>3</v>
      </c>
      <c r="L13" s="729">
        <v>195.80780029296875</v>
      </c>
      <c r="M13" s="729" t="s">
        <v>3</v>
      </c>
      <c r="N13" s="729" t="s">
        <v>3</v>
      </c>
      <c r="O13" s="729" t="s">
        <v>3</v>
      </c>
      <c r="P13" s="734">
        <v>617.47946739196777</v>
      </c>
      <c r="Q13" s="77"/>
      <c r="R13" s="77"/>
      <c r="S13" s="85"/>
      <c r="T13" s="85"/>
      <c r="U13" s="84"/>
      <c r="V13" s="84"/>
    </row>
    <row r="14" spans="1:22" ht="12.75" customHeight="1" x14ac:dyDescent="0.2">
      <c r="A14" s="164" t="s">
        <v>345</v>
      </c>
      <c r="B14" s="727" t="s">
        <v>3</v>
      </c>
      <c r="C14" s="727" t="s">
        <v>3</v>
      </c>
      <c r="D14" s="727" t="s">
        <v>3</v>
      </c>
      <c r="E14" s="727" t="s">
        <v>3</v>
      </c>
      <c r="F14" s="727" t="s">
        <v>3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9" t="s">
        <v>3</v>
      </c>
      <c r="M14" s="729" t="s">
        <v>3</v>
      </c>
      <c r="N14" s="729" t="s">
        <v>3</v>
      </c>
      <c r="O14" s="729">
        <v>92.092620849609375</v>
      </c>
      <c r="P14" s="734">
        <v>92.092620849609375</v>
      </c>
      <c r="Q14" s="77"/>
      <c r="R14" s="77"/>
      <c r="S14" s="84"/>
      <c r="T14" s="84"/>
      <c r="U14" s="84"/>
      <c r="V14" s="84"/>
    </row>
    <row r="15" spans="1:22" ht="12.75" customHeight="1" x14ac:dyDescent="0.2">
      <c r="A15" s="164" t="s">
        <v>59</v>
      </c>
      <c r="B15" s="727" t="s">
        <v>3</v>
      </c>
      <c r="C15" s="727">
        <v>371.82850646972656</v>
      </c>
      <c r="D15" s="727" t="s">
        <v>3</v>
      </c>
      <c r="E15" s="727" t="s">
        <v>3</v>
      </c>
      <c r="F15" s="727">
        <v>27.530126571655273</v>
      </c>
      <c r="G15" s="727" t="s">
        <v>3</v>
      </c>
      <c r="H15" s="727" t="s">
        <v>3</v>
      </c>
      <c r="I15" s="727" t="s">
        <v>3</v>
      </c>
      <c r="J15" s="727" t="s">
        <v>3</v>
      </c>
      <c r="K15" s="727" t="s">
        <v>3</v>
      </c>
      <c r="L15" s="729" t="s">
        <v>3</v>
      </c>
      <c r="M15" s="729" t="s">
        <v>3</v>
      </c>
      <c r="N15" s="729" t="s">
        <v>3</v>
      </c>
      <c r="O15" s="729" t="s">
        <v>3</v>
      </c>
      <c r="P15" s="734">
        <v>399.35863304138184</v>
      </c>
      <c r="Q15" s="77"/>
      <c r="R15" s="77"/>
      <c r="S15" s="77"/>
      <c r="T15" s="77"/>
      <c r="U15" s="77"/>
      <c r="V15" s="80"/>
    </row>
    <row r="16" spans="1:22" ht="12.75" customHeight="1" x14ac:dyDescent="0.2">
      <c r="A16" s="164" t="s">
        <v>60</v>
      </c>
      <c r="B16" s="727">
        <v>19.352996587753296</v>
      </c>
      <c r="C16" s="727">
        <v>843.19286489486694</v>
      </c>
      <c r="D16" s="727" t="s">
        <v>3</v>
      </c>
      <c r="E16" s="727" t="s">
        <v>3</v>
      </c>
      <c r="F16" s="727">
        <v>77.234330177307129</v>
      </c>
      <c r="G16" s="727" t="s">
        <v>3</v>
      </c>
      <c r="H16" s="727" t="s">
        <v>3</v>
      </c>
      <c r="I16" s="727" t="s">
        <v>3</v>
      </c>
      <c r="J16" s="727" t="s">
        <v>3</v>
      </c>
      <c r="K16" s="727" t="s">
        <v>3</v>
      </c>
      <c r="L16" s="729" t="s">
        <v>3</v>
      </c>
      <c r="M16" s="729" t="s">
        <v>3</v>
      </c>
      <c r="N16" s="729" t="s">
        <v>3</v>
      </c>
      <c r="O16" s="729" t="s">
        <v>3</v>
      </c>
      <c r="P16" s="734">
        <v>939.78019165992737</v>
      </c>
      <c r="Q16" s="77"/>
      <c r="R16" s="77"/>
      <c r="S16" s="77"/>
      <c r="T16" s="77"/>
      <c r="U16" s="77"/>
      <c r="V16" s="80"/>
    </row>
    <row r="17" spans="1:22" ht="12.75" customHeight="1" x14ac:dyDescent="0.2">
      <c r="A17" s="164" t="s">
        <v>191</v>
      </c>
      <c r="B17" s="727">
        <v>40.766241073608398</v>
      </c>
      <c r="C17" s="727">
        <v>782.21096467971802</v>
      </c>
      <c r="D17" s="727" t="s">
        <v>3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9" t="s">
        <v>3</v>
      </c>
      <c r="M17" s="729" t="s">
        <v>3</v>
      </c>
      <c r="N17" s="729" t="s">
        <v>3</v>
      </c>
      <c r="O17" s="729" t="s">
        <v>3</v>
      </c>
      <c r="P17" s="734">
        <v>822.97720575332642</v>
      </c>
      <c r="Q17" s="77"/>
      <c r="R17" s="77"/>
      <c r="S17" s="77"/>
      <c r="T17" s="77"/>
      <c r="U17" s="77"/>
      <c r="V17" s="80"/>
    </row>
    <row r="18" spans="1:22" ht="12.75" customHeight="1" x14ac:dyDescent="0.2">
      <c r="A18" s="164" t="s">
        <v>423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>
        <v>195.86463928222656</v>
      </c>
      <c r="H18" s="727" t="s">
        <v>3</v>
      </c>
      <c r="I18" s="727" t="s">
        <v>3</v>
      </c>
      <c r="J18" s="727" t="s">
        <v>3</v>
      </c>
      <c r="K18" s="727" t="s">
        <v>3</v>
      </c>
      <c r="L18" s="729" t="s">
        <v>3</v>
      </c>
      <c r="M18" s="729" t="s">
        <v>3</v>
      </c>
      <c r="N18" s="729" t="s">
        <v>3</v>
      </c>
      <c r="O18" s="729" t="s">
        <v>3</v>
      </c>
      <c r="P18" s="734">
        <v>195.86463928222656</v>
      </c>
      <c r="Q18" s="77"/>
      <c r="R18" s="77"/>
      <c r="S18" s="77"/>
      <c r="T18" s="77"/>
      <c r="U18" s="77"/>
      <c r="V18" s="80"/>
    </row>
    <row r="19" spans="1:22" ht="12.75" customHeight="1" x14ac:dyDescent="0.2">
      <c r="A19" s="164" t="s">
        <v>20</v>
      </c>
      <c r="B19" s="727" t="s">
        <v>3</v>
      </c>
      <c r="C19" s="727" t="s">
        <v>3</v>
      </c>
      <c r="D19" s="727" t="s">
        <v>3</v>
      </c>
      <c r="E19" s="727">
        <v>31.771886348724365</v>
      </c>
      <c r="F19" s="727" t="s">
        <v>3</v>
      </c>
      <c r="G19" s="727">
        <v>1535.1877906322479</v>
      </c>
      <c r="H19" s="727">
        <v>35.516551971435547</v>
      </c>
      <c r="I19" s="727" t="s">
        <v>3</v>
      </c>
      <c r="J19" s="727" t="s">
        <v>3</v>
      </c>
      <c r="K19" s="727">
        <v>102.49814224243164</v>
      </c>
      <c r="L19" s="729">
        <v>177.01123523712158</v>
      </c>
      <c r="M19" s="729">
        <v>48.315763473510742</v>
      </c>
      <c r="N19" s="729" t="s">
        <v>3</v>
      </c>
      <c r="O19" s="729">
        <v>406.96716117858887</v>
      </c>
      <c r="P19" s="734">
        <v>2337.2685310840607</v>
      </c>
      <c r="Q19" s="77"/>
      <c r="R19" s="77"/>
      <c r="S19" s="77"/>
      <c r="T19" s="77"/>
      <c r="U19" s="77"/>
      <c r="V19" s="80"/>
    </row>
    <row r="20" spans="1:22" ht="12.75" customHeight="1" x14ac:dyDescent="0.2">
      <c r="A20" s="164" t="s">
        <v>21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>
        <v>247.25849151611328</v>
      </c>
      <c r="H20" s="727" t="s">
        <v>3</v>
      </c>
      <c r="I20" s="727" t="s">
        <v>3</v>
      </c>
      <c r="J20" s="727" t="s">
        <v>3</v>
      </c>
      <c r="K20" s="727">
        <v>66.201858520507813</v>
      </c>
      <c r="L20" s="729">
        <v>150.80453491210937</v>
      </c>
      <c r="M20" s="729" t="s">
        <v>3</v>
      </c>
      <c r="N20" s="729" t="s">
        <v>3</v>
      </c>
      <c r="O20" s="729">
        <v>60.2152099609375</v>
      </c>
      <c r="P20" s="734">
        <v>524.48009490966797</v>
      </c>
      <c r="Q20" s="77"/>
      <c r="R20" s="77"/>
      <c r="S20" s="77"/>
      <c r="T20" s="77"/>
      <c r="U20" s="77"/>
      <c r="V20" s="80"/>
    </row>
    <row r="21" spans="1:22" ht="12.75" customHeight="1" x14ac:dyDescent="0.2">
      <c r="A21" s="164" t="s">
        <v>62</v>
      </c>
      <c r="B21" s="727" t="s">
        <v>3</v>
      </c>
      <c r="C21" s="727" t="s">
        <v>3</v>
      </c>
      <c r="D21" s="727" t="s">
        <v>3</v>
      </c>
      <c r="E21" s="727" t="s">
        <v>3</v>
      </c>
      <c r="F21" s="727" t="s">
        <v>3</v>
      </c>
      <c r="G21" s="727" t="s">
        <v>3</v>
      </c>
      <c r="H21" s="727" t="s">
        <v>3</v>
      </c>
      <c r="I21" s="727" t="s">
        <v>3</v>
      </c>
      <c r="J21" s="727" t="s">
        <v>3</v>
      </c>
      <c r="K21" s="727" t="s">
        <v>3</v>
      </c>
      <c r="L21" s="729">
        <v>277.68231582641602</v>
      </c>
      <c r="M21" s="729" t="s">
        <v>3</v>
      </c>
      <c r="N21" s="729" t="s">
        <v>3</v>
      </c>
      <c r="O21" s="729">
        <v>1403.5889534950256</v>
      </c>
      <c r="P21" s="734">
        <v>1681.2712693214417</v>
      </c>
      <c r="Q21" s="77"/>
      <c r="R21" s="77"/>
      <c r="S21" s="80"/>
      <c r="T21" s="77"/>
      <c r="U21" s="80"/>
      <c r="V21" s="80"/>
    </row>
    <row r="22" spans="1:22" ht="12.75" customHeight="1" x14ac:dyDescent="0.2">
      <c r="A22" s="164" t="s">
        <v>203</v>
      </c>
      <c r="B22" s="727" t="s">
        <v>3</v>
      </c>
      <c r="C22" s="727" t="s">
        <v>3</v>
      </c>
      <c r="D22" s="727">
        <v>9.3907527923583984</v>
      </c>
      <c r="E22" s="727" t="s">
        <v>3</v>
      </c>
      <c r="F22" s="727" t="s">
        <v>3</v>
      </c>
      <c r="G22" s="727" t="s">
        <v>3</v>
      </c>
      <c r="H22" s="727" t="s">
        <v>3</v>
      </c>
      <c r="I22" s="727" t="s">
        <v>3</v>
      </c>
      <c r="J22" s="727" t="s">
        <v>3</v>
      </c>
      <c r="K22" s="727" t="s">
        <v>3</v>
      </c>
      <c r="L22" s="729" t="s">
        <v>3</v>
      </c>
      <c r="M22" s="729" t="s">
        <v>3</v>
      </c>
      <c r="N22" s="729">
        <v>56.656513214111328</v>
      </c>
      <c r="O22" s="729" t="s">
        <v>3</v>
      </c>
      <c r="P22" s="734">
        <v>66.047266006469727</v>
      </c>
      <c r="Q22" s="77"/>
      <c r="R22" s="77"/>
      <c r="S22" s="77"/>
      <c r="T22" s="77"/>
      <c r="U22" s="77"/>
      <c r="V22" s="80"/>
    </row>
    <row r="23" spans="1:22" ht="12.75" customHeight="1" x14ac:dyDescent="0.2">
      <c r="A23" s="164" t="s">
        <v>254</v>
      </c>
      <c r="B23" s="727" t="s">
        <v>3</v>
      </c>
      <c r="C23" s="727">
        <v>68.340034484863281</v>
      </c>
      <c r="D23" s="727" t="s">
        <v>3</v>
      </c>
      <c r="E23" s="727" t="s">
        <v>417</v>
      </c>
      <c r="F23" s="727" t="s">
        <v>3</v>
      </c>
      <c r="G23" s="727">
        <v>878.80058288574219</v>
      </c>
      <c r="H23" s="727">
        <v>102.59626007080078</v>
      </c>
      <c r="I23" s="727" t="s">
        <v>417</v>
      </c>
      <c r="J23" s="727" t="s">
        <v>417</v>
      </c>
      <c r="K23" s="727" t="s">
        <v>3</v>
      </c>
      <c r="L23" s="729">
        <v>226.39857482910156</v>
      </c>
      <c r="M23" s="729" t="s">
        <v>3</v>
      </c>
      <c r="N23" s="729">
        <v>31.112001419067383</v>
      </c>
      <c r="O23" s="729" t="s">
        <v>3</v>
      </c>
      <c r="P23" s="734">
        <v>1307.2474536895752</v>
      </c>
      <c r="Q23" s="77"/>
      <c r="R23" s="77"/>
      <c r="S23" s="77"/>
      <c r="T23" s="77"/>
      <c r="U23" s="77"/>
      <c r="V23" s="80"/>
    </row>
    <row r="24" spans="1:22" ht="3.75" customHeight="1" x14ac:dyDescent="0.2">
      <c r="A24" s="12"/>
      <c r="B24" s="167"/>
      <c r="C24" s="736"/>
      <c r="D24" s="167"/>
      <c r="E24" s="167"/>
      <c r="F24" s="167"/>
      <c r="G24" s="167"/>
      <c r="H24" s="167"/>
      <c r="I24" s="167"/>
      <c r="J24" s="167"/>
      <c r="K24" s="167"/>
      <c r="L24" s="736"/>
      <c r="M24" s="736"/>
      <c r="N24" s="736"/>
      <c r="O24" s="736"/>
      <c r="P24" s="736"/>
      <c r="Q24" s="77"/>
      <c r="R24" s="77"/>
      <c r="S24" s="80"/>
      <c r="T24" s="77"/>
      <c r="U24" s="77"/>
      <c r="V24" s="80"/>
    </row>
    <row r="25" spans="1:22" s="63" customFormat="1" x14ac:dyDescent="0.2">
      <c r="A25" s="166" t="s">
        <v>253</v>
      </c>
      <c r="B25" s="646">
        <f t="shared" ref="B25:K25" si="0">SUM(B10:B23)</f>
        <v>60.119237661361694</v>
      </c>
      <c r="C25" s="646">
        <f>SUM(C10:C23)</f>
        <v>2065.5723705291748</v>
      </c>
      <c r="D25" s="646">
        <f t="shared" si="0"/>
        <v>9.3907527923583984</v>
      </c>
      <c r="E25" s="646">
        <f t="shared" si="0"/>
        <v>31.771886348724365</v>
      </c>
      <c r="F25" s="646">
        <f t="shared" si="0"/>
        <v>251.5547399520874</v>
      </c>
      <c r="G25" s="646">
        <f t="shared" si="0"/>
        <v>11195.021211624146</v>
      </c>
      <c r="H25" s="646">
        <f t="shared" si="0"/>
        <v>856.41615009307861</v>
      </c>
      <c r="I25" s="646">
        <f t="shared" si="0"/>
        <v>706.13085556030273</v>
      </c>
      <c r="J25" s="646" t="s">
        <v>417</v>
      </c>
      <c r="K25" s="646">
        <f t="shared" si="0"/>
        <v>168.70000076293945</v>
      </c>
      <c r="L25" s="646">
        <f>SUM(L10:L23)</f>
        <v>5257.1077702045441</v>
      </c>
      <c r="M25" s="646">
        <f>SUM(M10:M23)</f>
        <v>581.44707489013672</v>
      </c>
      <c r="N25" s="646">
        <f>SUM(N10:N23)</f>
        <v>87.768514633178711</v>
      </c>
      <c r="O25" s="646">
        <f>SUM(O10:O23)</f>
        <v>7038.58678150177</v>
      </c>
      <c r="P25" s="646">
        <f>SUM(P10:P23)</f>
        <v>28309.587346553802</v>
      </c>
      <c r="Q25" s="165"/>
      <c r="R25" s="165"/>
      <c r="S25" s="165"/>
      <c r="T25" s="165"/>
      <c r="U25" s="165"/>
      <c r="V25" s="165"/>
    </row>
    <row r="26" spans="1:22" s="15" customFormat="1" ht="15" x14ac:dyDescent="0.3">
      <c r="A26" s="100"/>
      <c r="B26" s="101"/>
      <c r="C26" s="101"/>
      <c r="D26" s="102"/>
      <c r="H26" s="12"/>
      <c r="I26" s="12"/>
      <c r="J26" s="12"/>
      <c r="K26" s="12"/>
      <c r="L26" s="12"/>
      <c r="M26" s="12"/>
      <c r="N26" s="12"/>
      <c r="O26" s="12"/>
      <c r="P26" s="76"/>
      <c r="Q26" s="77"/>
      <c r="R26" s="77"/>
      <c r="S26" s="80"/>
      <c r="T26" s="77"/>
      <c r="U26" s="80"/>
      <c r="V26" s="80"/>
    </row>
    <row r="27" spans="1:22" s="15" customFormat="1" x14ac:dyDescent="0.2">
      <c r="A27" s="12"/>
      <c r="B27" s="19"/>
      <c r="C27" s="19"/>
      <c r="D27" s="87"/>
      <c r="L27" s="12"/>
      <c r="M27" s="12"/>
      <c r="N27" s="12"/>
      <c r="O27" s="12"/>
      <c r="P27" s="76"/>
      <c r="Q27" s="68"/>
      <c r="R27" s="68"/>
    </row>
    <row r="28" spans="1:22" s="15" customFormat="1" x14ac:dyDescent="0.2">
      <c r="A28" s="12"/>
      <c r="B28" s="19"/>
      <c r="C28" s="19"/>
      <c r="D28" s="87"/>
      <c r="L28" s="12"/>
      <c r="M28" s="12"/>
      <c r="N28" s="12"/>
      <c r="O28" s="12"/>
      <c r="P28" s="76"/>
      <c r="Q28" s="68"/>
      <c r="R28" s="68"/>
    </row>
    <row r="29" spans="1:22" s="15" customFormat="1" x14ac:dyDescent="0.2">
      <c r="A29" s="12"/>
      <c r="B29" s="19"/>
      <c r="C29" s="19"/>
      <c r="D29" s="87"/>
      <c r="L29" s="12"/>
      <c r="M29" s="12"/>
      <c r="N29" s="12"/>
      <c r="O29" s="12"/>
      <c r="P29" s="76"/>
      <c r="Q29" s="68"/>
      <c r="R29" s="68"/>
    </row>
    <row r="30" spans="1:22" s="15" customFormat="1" x14ac:dyDescent="0.2">
      <c r="A30" s="12"/>
      <c r="B30" s="19"/>
      <c r="C30" s="19"/>
      <c r="D30" s="87"/>
      <c r="L30" s="12"/>
      <c r="M30" s="12"/>
      <c r="N30" s="12"/>
      <c r="O30" s="12"/>
      <c r="P30" s="76"/>
      <c r="Q30" s="68"/>
      <c r="R30" s="68"/>
    </row>
    <row r="31" spans="1:22" s="15" customFormat="1" x14ac:dyDescent="0.2">
      <c r="A31" s="12"/>
      <c r="B31" s="19"/>
      <c r="C31" s="19"/>
      <c r="D31" s="87"/>
      <c r="L31" s="12"/>
      <c r="M31" s="12"/>
      <c r="N31" s="12"/>
      <c r="O31" s="12"/>
      <c r="P31" s="76"/>
      <c r="Q31" s="68"/>
      <c r="R31" s="68"/>
    </row>
    <row r="32" spans="1:22" s="15" customFormat="1" x14ac:dyDescent="0.2">
      <c r="A32" s="12"/>
      <c r="B32" s="19"/>
      <c r="C32" s="19"/>
      <c r="D32" s="87"/>
      <c r="P32" s="68"/>
      <c r="Q32" s="68"/>
      <c r="R32" s="68"/>
    </row>
    <row r="33" spans="1:18" s="15" customFormat="1" ht="15" x14ac:dyDescent="0.3">
      <c r="A33" s="100"/>
      <c r="B33" s="101"/>
      <c r="C33" s="101"/>
      <c r="D33" s="102"/>
      <c r="P33" s="68"/>
      <c r="Q33" s="68"/>
      <c r="R33" s="68"/>
    </row>
    <row r="34" spans="1:18" s="15" customFormat="1" x14ac:dyDescent="0.2">
      <c r="A34" s="12"/>
      <c r="D34" s="87"/>
      <c r="P34" s="68"/>
      <c r="Q34" s="68"/>
      <c r="R34" s="68"/>
    </row>
    <row r="35" spans="1:18" s="15" customFormat="1" x14ac:dyDescent="0.2">
      <c r="A35" s="12"/>
      <c r="D35" s="87"/>
      <c r="P35" s="68"/>
      <c r="Q35" s="68"/>
      <c r="R35" s="68"/>
    </row>
    <row r="36" spans="1:18" s="15" customFormat="1" x14ac:dyDescent="0.2">
      <c r="A36" s="12"/>
      <c r="D36" s="87"/>
      <c r="P36" s="68"/>
      <c r="Q36" s="68"/>
      <c r="R36" s="68"/>
    </row>
    <row r="37" spans="1:18" s="15" customFormat="1" x14ac:dyDescent="0.2">
      <c r="A37" s="12"/>
      <c r="D37" s="87"/>
      <c r="P37" s="68"/>
      <c r="Q37" s="68"/>
      <c r="R37" s="68"/>
    </row>
    <row r="38" spans="1:18" s="15" customFormat="1" x14ac:dyDescent="0.2">
      <c r="A38" s="12"/>
      <c r="D38" s="87"/>
      <c r="P38" s="68"/>
      <c r="Q38" s="68"/>
      <c r="R38" s="68"/>
    </row>
    <row r="39" spans="1:18" s="15" customFormat="1" x14ac:dyDescent="0.2">
      <c r="A39" s="12"/>
      <c r="B39" s="62"/>
      <c r="C39" s="62"/>
      <c r="D39" s="87"/>
      <c r="P39" s="68"/>
      <c r="Q39" s="68"/>
      <c r="R39" s="68"/>
    </row>
    <row r="40" spans="1:18" s="15" customFormat="1" x14ac:dyDescent="0.2">
      <c r="A40" s="12"/>
      <c r="B40" s="62"/>
      <c r="C40" s="62"/>
      <c r="D40" s="86"/>
      <c r="P40" s="68"/>
      <c r="Q40" s="68"/>
      <c r="R40" s="68"/>
    </row>
    <row r="41" spans="1:18" s="15" customFormat="1" x14ac:dyDescent="0.2">
      <c r="A41" s="12"/>
      <c r="B41" s="18"/>
      <c r="C41" s="18"/>
      <c r="D41" s="98"/>
      <c r="P41" s="68"/>
      <c r="Q41" s="68"/>
      <c r="R41" s="68"/>
    </row>
    <row r="42" spans="1:18" s="15" customFormat="1" x14ac:dyDescent="0.2">
      <c r="A42" s="95"/>
      <c r="B42" s="62"/>
      <c r="C42" s="62"/>
      <c r="D42" s="86"/>
      <c r="P42" s="68"/>
      <c r="Q42" s="68"/>
      <c r="R42" s="68"/>
    </row>
    <row r="43" spans="1:18" s="15" customFormat="1" x14ac:dyDescent="0.2">
      <c r="B43" s="13"/>
      <c r="C43" s="13"/>
      <c r="D43" s="97"/>
      <c r="P43" s="68"/>
      <c r="Q43" s="68"/>
      <c r="R43" s="68"/>
    </row>
    <row r="44" spans="1:18" s="15" customFormat="1" x14ac:dyDescent="0.2">
      <c r="A44" s="12"/>
      <c r="B44" s="19"/>
      <c r="C44" s="19"/>
      <c r="D44" s="46"/>
      <c r="P44" s="68"/>
      <c r="Q44" s="68"/>
      <c r="R44" s="68"/>
    </row>
    <row r="45" spans="1:18" s="15" customFormat="1" x14ac:dyDescent="0.2">
      <c r="A45" s="12"/>
      <c r="B45" s="19"/>
      <c r="C45" s="19"/>
      <c r="D45" s="46"/>
      <c r="P45" s="68"/>
      <c r="Q45" s="68"/>
      <c r="R45" s="68"/>
    </row>
    <row r="46" spans="1:18" s="15" customFormat="1" x14ac:dyDescent="0.2">
      <c r="A46" s="12"/>
      <c r="B46" s="19"/>
      <c r="C46" s="19"/>
      <c r="D46" s="46"/>
      <c r="P46" s="68"/>
      <c r="Q46" s="68"/>
      <c r="R46" s="68"/>
    </row>
    <row r="47" spans="1:18" s="15" customFormat="1" x14ac:dyDescent="0.2">
      <c r="A47" s="12"/>
      <c r="B47" s="19"/>
      <c r="C47" s="19"/>
      <c r="D47" s="46"/>
      <c r="P47" s="68"/>
      <c r="Q47" s="68"/>
      <c r="R47" s="68"/>
    </row>
    <row r="48" spans="1:18" s="15" customFormat="1" x14ac:dyDescent="0.2">
      <c r="A48" s="12"/>
      <c r="B48" s="19"/>
      <c r="C48" s="19"/>
      <c r="D48" s="46"/>
      <c r="P48" s="68"/>
      <c r="Q48" s="68"/>
      <c r="R48" s="68"/>
    </row>
    <row r="49" spans="1:18" s="15" customFormat="1" x14ac:dyDescent="0.2">
      <c r="A49" s="12"/>
      <c r="B49" s="19"/>
      <c r="C49" s="19"/>
      <c r="D49" s="46"/>
      <c r="P49" s="68"/>
      <c r="Q49" s="68"/>
      <c r="R49" s="68"/>
    </row>
    <row r="50" spans="1:18" s="15" customFormat="1" x14ac:dyDescent="0.2">
      <c r="A50" s="12"/>
      <c r="B50" s="19"/>
      <c r="C50" s="19"/>
      <c r="D50" s="46"/>
      <c r="P50" s="68"/>
      <c r="Q50" s="68"/>
      <c r="R50" s="68"/>
    </row>
    <row r="51" spans="1:18" s="15" customFormat="1" x14ac:dyDescent="0.2">
      <c r="A51" s="12"/>
      <c r="B51" s="19"/>
      <c r="C51" s="19"/>
      <c r="D51" s="46"/>
      <c r="P51" s="68"/>
      <c r="Q51" s="68"/>
      <c r="R51" s="68"/>
    </row>
    <row r="52" spans="1:18" s="15" customFormat="1" x14ac:dyDescent="0.2">
      <c r="A52" s="12"/>
      <c r="B52" s="19"/>
      <c r="C52" s="19"/>
      <c r="D52" s="46"/>
      <c r="P52" s="68"/>
      <c r="Q52" s="68"/>
      <c r="R52" s="68"/>
    </row>
    <row r="53" spans="1:18" s="15" customFormat="1" x14ac:dyDescent="0.2">
      <c r="A53" s="12"/>
      <c r="B53" s="19"/>
      <c r="C53" s="19"/>
      <c r="D53" s="46"/>
      <c r="P53" s="68"/>
      <c r="Q53" s="68"/>
      <c r="R53" s="68"/>
    </row>
    <row r="54" spans="1:18" s="15" customFormat="1" x14ac:dyDescent="0.2">
      <c r="A54" s="12"/>
      <c r="B54" s="19"/>
      <c r="C54" s="19"/>
      <c r="D54" s="46"/>
      <c r="P54" s="68"/>
      <c r="Q54" s="68"/>
      <c r="R54" s="68"/>
    </row>
    <row r="55" spans="1:18" s="15" customFormat="1" x14ac:dyDescent="0.2">
      <c r="A55" s="12"/>
      <c r="B55" s="19"/>
      <c r="C55" s="19"/>
      <c r="D55" s="46"/>
      <c r="P55" s="68"/>
      <c r="Q55" s="68"/>
      <c r="R55" s="68"/>
    </row>
    <row r="56" spans="1:18" s="15" customFormat="1" x14ac:dyDescent="0.2">
      <c r="A56" s="12"/>
      <c r="B56" s="19"/>
      <c r="C56" s="19"/>
      <c r="D56" s="46"/>
      <c r="P56" s="68"/>
      <c r="Q56" s="68"/>
      <c r="R56" s="68"/>
    </row>
    <row r="57" spans="1:18" s="15" customFormat="1" x14ac:dyDescent="0.2">
      <c r="A57" s="12"/>
      <c r="B57" s="19"/>
      <c r="C57" s="19"/>
      <c r="D57" s="46"/>
      <c r="P57" s="68"/>
      <c r="Q57" s="68"/>
      <c r="R57" s="68"/>
    </row>
    <row r="58" spans="1:18" s="15" customFormat="1" x14ac:dyDescent="0.2">
      <c r="A58" s="12"/>
      <c r="B58" s="19"/>
      <c r="C58" s="19"/>
      <c r="D58" s="46"/>
      <c r="P58" s="68"/>
      <c r="Q58" s="68"/>
      <c r="R58" s="68"/>
    </row>
    <row r="59" spans="1:18" s="15" customFormat="1" ht="15" x14ac:dyDescent="0.3">
      <c r="A59" s="100"/>
      <c r="B59" s="101"/>
      <c r="C59" s="101"/>
      <c r="D59" s="102"/>
      <c r="P59" s="68"/>
      <c r="Q59" s="68"/>
      <c r="R59" s="68"/>
    </row>
    <row r="60" spans="1:18" s="15" customFormat="1" ht="13.5" x14ac:dyDescent="0.25">
      <c r="A60" s="12"/>
      <c r="B60" s="70"/>
      <c r="C60" s="70"/>
      <c r="D60" s="87"/>
      <c r="P60" s="68"/>
      <c r="Q60" s="68"/>
      <c r="R60" s="68"/>
    </row>
    <row r="61" spans="1:18" s="15" customFormat="1" x14ac:dyDescent="0.2">
      <c r="A61" s="12"/>
      <c r="B61" s="19"/>
      <c r="C61" s="19"/>
      <c r="D61" s="46"/>
      <c r="E61" s="19"/>
      <c r="P61" s="68"/>
      <c r="Q61" s="68"/>
      <c r="R61" s="68"/>
    </row>
    <row r="62" spans="1:18" s="15" customFormat="1" x14ac:dyDescent="0.2">
      <c r="A62" s="12"/>
      <c r="B62" s="19"/>
      <c r="C62" s="19"/>
      <c r="D62" s="46"/>
      <c r="E62" s="19"/>
      <c r="P62" s="68"/>
      <c r="Q62" s="68"/>
      <c r="R62" s="68"/>
    </row>
    <row r="63" spans="1:18" s="15" customFormat="1" x14ac:dyDescent="0.2">
      <c r="A63" s="12"/>
      <c r="B63" s="19"/>
      <c r="C63" s="19"/>
      <c r="D63" s="46"/>
      <c r="E63" s="19"/>
      <c r="P63" s="68"/>
      <c r="Q63" s="68"/>
      <c r="R63" s="68"/>
    </row>
    <row r="64" spans="1:18" s="15" customFormat="1" x14ac:dyDescent="0.2">
      <c r="A64" s="12"/>
      <c r="D64" s="46"/>
      <c r="P64" s="68"/>
      <c r="Q64" s="68"/>
      <c r="R64" s="68"/>
    </row>
    <row r="65" spans="1:18" s="15" customFormat="1" x14ac:dyDescent="0.2">
      <c r="A65" s="12"/>
      <c r="D65" s="46"/>
      <c r="P65" s="68"/>
      <c r="Q65" s="68"/>
      <c r="R65" s="68"/>
    </row>
    <row r="66" spans="1:18" s="15" customFormat="1" x14ac:dyDescent="0.2">
      <c r="A66" s="12"/>
      <c r="B66" s="13"/>
      <c r="C66" s="13"/>
      <c r="D66" s="87"/>
      <c r="P66" s="68"/>
      <c r="Q66" s="68"/>
      <c r="R66" s="68"/>
    </row>
    <row r="67" spans="1:18" s="15" customFormat="1" x14ac:dyDescent="0.2">
      <c r="A67" s="12"/>
      <c r="B67" s="18"/>
      <c r="C67" s="18"/>
      <c r="D67" s="87"/>
      <c r="P67" s="68"/>
      <c r="Q67" s="68"/>
      <c r="R67" s="68"/>
    </row>
    <row r="68" spans="1:18" s="15" customFormat="1" x14ac:dyDescent="0.2">
      <c r="A68" s="12"/>
      <c r="B68" s="62"/>
      <c r="C68" s="62"/>
      <c r="D68" s="87"/>
      <c r="P68" s="68"/>
      <c r="Q68" s="68"/>
      <c r="R68" s="68"/>
    </row>
    <row r="69" spans="1:18" s="15" customFormat="1" x14ac:dyDescent="0.2">
      <c r="A69" s="95"/>
      <c r="B69" s="13"/>
      <c r="C69" s="13"/>
      <c r="D69" s="97"/>
      <c r="P69" s="68"/>
      <c r="Q69" s="68"/>
      <c r="R69" s="68"/>
    </row>
    <row r="70" spans="1:18" s="15" customFormat="1" x14ac:dyDescent="0.2">
      <c r="A70" s="12"/>
      <c r="B70" s="19"/>
      <c r="C70" s="19"/>
      <c r="D70" s="87"/>
      <c r="P70" s="68"/>
      <c r="Q70" s="68"/>
      <c r="R70" s="68"/>
    </row>
    <row r="71" spans="1:18" s="15" customFormat="1" x14ac:dyDescent="0.2">
      <c r="A71" s="12"/>
      <c r="B71" s="19"/>
      <c r="C71" s="19"/>
      <c r="D71" s="87"/>
      <c r="P71" s="68"/>
      <c r="Q71" s="68"/>
      <c r="R71" s="68"/>
    </row>
    <row r="72" spans="1:18" s="15" customFormat="1" x14ac:dyDescent="0.2">
      <c r="A72" s="12"/>
      <c r="B72" s="19"/>
      <c r="C72" s="19"/>
      <c r="D72" s="87"/>
      <c r="P72" s="68"/>
      <c r="Q72" s="68"/>
      <c r="R72" s="68"/>
    </row>
    <row r="73" spans="1:18" s="15" customFormat="1" x14ac:dyDescent="0.2">
      <c r="A73" s="12"/>
      <c r="B73" s="19"/>
      <c r="C73" s="19"/>
      <c r="D73" s="87"/>
      <c r="P73" s="68"/>
      <c r="Q73" s="68"/>
      <c r="R73" s="68"/>
    </row>
    <row r="74" spans="1:18" s="15" customFormat="1" x14ac:dyDescent="0.2">
      <c r="A74" s="12"/>
      <c r="B74" s="19"/>
      <c r="C74" s="19"/>
      <c r="D74" s="87"/>
      <c r="P74" s="68"/>
      <c r="Q74" s="68"/>
      <c r="R74" s="68"/>
    </row>
    <row r="75" spans="1:18" s="15" customFormat="1" x14ac:dyDescent="0.2">
      <c r="A75" s="12"/>
      <c r="B75" s="19"/>
      <c r="C75" s="19"/>
      <c r="D75" s="87"/>
      <c r="P75" s="68"/>
      <c r="Q75" s="68"/>
      <c r="R75" s="68"/>
    </row>
    <row r="76" spans="1:18" s="15" customFormat="1" x14ac:dyDescent="0.2">
      <c r="A76" s="12"/>
      <c r="B76" s="19"/>
      <c r="C76" s="19"/>
      <c r="D76" s="87"/>
      <c r="P76" s="68"/>
      <c r="Q76" s="68"/>
      <c r="R76" s="68"/>
    </row>
    <row r="77" spans="1:18" s="15" customFormat="1" x14ac:dyDescent="0.2">
      <c r="A77" s="12"/>
      <c r="B77" s="19"/>
      <c r="C77" s="19"/>
      <c r="D77" s="87"/>
      <c r="P77" s="68"/>
      <c r="Q77" s="68"/>
      <c r="R77" s="68"/>
    </row>
    <row r="78" spans="1:18" s="15" customFormat="1" x14ac:dyDescent="0.2">
      <c r="A78" s="12"/>
      <c r="B78" s="19"/>
      <c r="C78" s="19"/>
      <c r="D78" s="87"/>
      <c r="P78" s="68"/>
      <c r="Q78" s="68"/>
      <c r="R78" s="68"/>
    </row>
    <row r="79" spans="1:18" s="15" customFormat="1" x14ac:dyDescent="0.2">
      <c r="A79" s="12"/>
      <c r="B79" s="19"/>
      <c r="C79" s="19"/>
      <c r="D79" s="87"/>
      <c r="P79" s="68"/>
      <c r="Q79" s="68"/>
      <c r="R79" s="68"/>
    </row>
    <row r="80" spans="1:18" s="15" customFormat="1" x14ac:dyDescent="0.2">
      <c r="A80" s="12"/>
      <c r="B80" s="19"/>
      <c r="C80" s="19"/>
      <c r="D80" s="87"/>
      <c r="P80" s="68"/>
      <c r="Q80" s="68"/>
      <c r="R80" s="68"/>
    </row>
    <row r="81" spans="1:18" s="15" customFormat="1" x14ac:dyDescent="0.2">
      <c r="A81" s="12"/>
      <c r="B81" s="19"/>
      <c r="C81" s="19"/>
      <c r="D81" s="87"/>
      <c r="P81" s="68"/>
      <c r="Q81" s="68"/>
      <c r="R81" s="68"/>
    </row>
    <row r="82" spans="1:18" s="15" customFormat="1" x14ac:dyDescent="0.2">
      <c r="A82" s="12"/>
      <c r="B82" s="19"/>
      <c r="C82" s="19"/>
      <c r="D82" s="87"/>
      <c r="P82" s="68"/>
      <c r="Q82" s="68"/>
      <c r="R82" s="68"/>
    </row>
    <row r="83" spans="1:18" s="15" customFormat="1" x14ac:dyDescent="0.2">
      <c r="A83" s="12"/>
      <c r="B83" s="19"/>
      <c r="C83" s="19"/>
      <c r="D83" s="87"/>
      <c r="P83" s="68"/>
      <c r="Q83" s="68"/>
      <c r="R83" s="68"/>
    </row>
    <row r="84" spans="1:18" s="15" customFormat="1" ht="15" x14ac:dyDescent="0.3">
      <c r="A84" s="100"/>
      <c r="B84" s="101"/>
      <c r="C84" s="101"/>
      <c r="D84" s="102"/>
      <c r="P84" s="68"/>
      <c r="Q84" s="68"/>
      <c r="R84" s="68"/>
    </row>
    <row r="85" spans="1:18" s="15" customFormat="1" ht="15" x14ac:dyDescent="0.3">
      <c r="A85" s="100"/>
      <c r="B85" s="101"/>
      <c r="C85" s="101"/>
      <c r="D85" s="102"/>
      <c r="P85" s="68"/>
      <c r="Q85" s="68"/>
      <c r="R85" s="68"/>
    </row>
    <row r="86" spans="1:18" s="15" customFormat="1" x14ac:dyDescent="0.2">
      <c r="A86" s="12"/>
      <c r="D86" s="87"/>
      <c r="P86" s="68"/>
      <c r="Q86" s="68"/>
      <c r="R86" s="68"/>
    </row>
    <row r="87" spans="1:18" s="15" customFormat="1" x14ac:dyDescent="0.2">
      <c r="A87" s="12"/>
      <c r="B87" s="19"/>
      <c r="C87" s="19"/>
      <c r="D87" s="87"/>
      <c r="P87" s="68"/>
      <c r="Q87" s="68"/>
      <c r="R87" s="68"/>
    </row>
    <row r="88" spans="1:18" s="15" customFormat="1" x14ac:dyDescent="0.2">
      <c r="A88" s="12"/>
      <c r="B88" s="19"/>
      <c r="C88" s="19"/>
      <c r="D88" s="87"/>
      <c r="P88" s="68"/>
      <c r="Q88" s="68"/>
      <c r="R88" s="68"/>
    </row>
    <row r="89" spans="1:18" s="15" customFormat="1" x14ac:dyDescent="0.2">
      <c r="A89" s="12"/>
      <c r="B89" s="19"/>
      <c r="C89" s="19"/>
      <c r="D89" s="87"/>
      <c r="P89" s="68"/>
      <c r="Q89" s="68"/>
      <c r="R89" s="68"/>
    </row>
    <row r="90" spans="1:18" s="15" customFormat="1" x14ac:dyDescent="0.2">
      <c r="A90" s="12"/>
      <c r="B90" s="19"/>
      <c r="C90" s="19"/>
      <c r="D90" s="87"/>
      <c r="P90" s="68"/>
      <c r="Q90" s="68"/>
      <c r="R90" s="68"/>
    </row>
    <row r="91" spans="1:18" s="15" customFormat="1" x14ac:dyDescent="0.2">
      <c r="A91" s="12"/>
      <c r="B91" s="19"/>
      <c r="C91" s="19"/>
      <c r="D91" s="87"/>
      <c r="P91" s="68"/>
      <c r="Q91" s="68"/>
      <c r="R91" s="68"/>
    </row>
    <row r="92" spans="1:18" s="15" customFormat="1" x14ac:dyDescent="0.2">
      <c r="A92" s="12"/>
      <c r="B92" s="18"/>
      <c r="C92" s="18"/>
      <c r="D92" s="87"/>
      <c r="P92" s="68"/>
      <c r="Q92" s="68"/>
      <c r="R92" s="68"/>
    </row>
    <row r="93" spans="1:18" s="15" customFormat="1" x14ac:dyDescent="0.2">
      <c r="A93" s="12"/>
      <c r="B93" s="62"/>
      <c r="C93" s="62"/>
      <c r="D93" s="87"/>
      <c r="P93" s="68"/>
      <c r="Q93" s="68"/>
      <c r="R93" s="68"/>
    </row>
    <row r="94" spans="1:18" s="15" customFormat="1" x14ac:dyDescent="0.2">
      <c r="A94" s="12"/>
      <c r="B94" s="103"/>
      <c r="C94" s="103"/>
      <c r="D94" s="87"/>
      <c r="P94" s="68"/>
      <c r="Q94" s="68"/>
      <c r="R94" s="68"/>
    </row>
    <row r="95" spans="1:18" s="15" customFormat="1" x14ac:dyDescent="0.2">
      <c r="A95" s="12"/>
      <c r="B95" s="13"/>
      <c r="C95" s="13"/>
      <c r="D95" s="97"/>
      <c r="P95" s="68"/>
      <c r="Q95" s="68"/>
      <c r="R95" s="68"/>
    </row>
    <row r="96" spans="1:18" s="15" customFormat="1" x14ac:dyDescent="0.2">
      <c r="A96" s="12"/>
      <c r="B96" s="19"/>
      <c r="C96" s="19"/>
      <c r="D96" s="87"/>
      <c r="P96" s="68"/>
      <c r="Q96" s="68"/>
      <c r="R96" s="68"/>
    </row>
    <row r="97" spans="1:18" s="15" customFormat="1" x14ac:dyDescent="0.2">
      <c r="A97" s="12"/>
      <c r="B97" s="19"/>
      <c r="C97" s="19"/>
      <c r="D97" s="87"/>
      <c r="P97" s="68"/>
      <c r="Q97" s="68"/>
      <c r="R97" s="68"/>
    </row>
    <row r="98" spans="1:18" s="15" customFormat="1" x14ac:dyDescent="0.2">
      <c r="A98" s="12"/>
      <c r="B98" s="19"/>
      <c r="C98" s="19"/>
      <c r="D98" s="87"/>
      <c r="P98" s="68"/>
      <c r="Q98" s="68"/>
      <c r="R98" s="68"/>
    </row>
    <row r="99" spans="1:18" s="15" customFormat="1" x14ac:dyDescent="0.2">
      <c r="A99" s="12"/>
      <c r="B99" s="19"/>
      <c r="C99" s="19"/>
      <c r="D99" s="87"/>
      <c r="P99" s="68"/>
      <c r="Q99" s="68"/>
      <c r="R99" s="68"/>
    </row>
    <row r="100" spans="1:18" s="15" customFormat="1" x14ac:dyDescent="0.2">
      <c r="A100" s="12"/>
      <c r="B100" s="19"/>
      <c r="C100" s="19"/>
      <c r="D100" s="87"/>
      <c r="P100" s="68"/>
      <c r="Q100" s="68"/>
      <c r="R100" s="68"/>
    </row>
    <row r="101" spans="1:18" s="15" customFormat="1" x14ac:dyDescent="0.2">
      <c r="A101" s="12"/>
      <c r="B101" s="19"/>
      <c r="C101" s="19"/>
      <c r="D101" s="87"/>
      <c r="P101" s="68"/>
      <c r="Q101" s="68"/>
      <c r="R101" s="68"/>
    </row>
    <row r="102" spans="1:18" s="15" customFormat="1" x14ac:dyDescent="0.2">
      <c r="A102" s="12"/>
      <c r="B102" s="19"/>
      <c r="C102" s="19"/>
      <c r="D102" s="87"/>
      <c r="P102" s="68"/>
      <c r="Q102" s="68"/>
      <c r="R102" s="68"/>
    </row>
    <row r="103" spans="1:18" s="15" customFormat="1" x14ac:dyDescent="0.2">
      <c r="A103" s="12"/>
      <c r="B103" s="19"/>
      <c r="C103" s="19"/>
      <c r="D103" s="87"/>
      <c r="P103" s="68"/>
      <c r="Q103" s="68"/>
      <c r="R103" s="68"/>
    </row>
    <row r="104" spans="1:18" s="15" customFormat="1" x14ac:dyDescent="0.2">
      <c r="A104" s="12"/>
      <c r="B104" s="19"/>
      <c r="C104" s="19"/>
      <c r="D104" s="87"/>
      <c r="P104" s="68"/>
      <c r="Q104" s="68"/>
      <c r="R104" s="68"/>
    </row>
    <row r="105" spans="1:18" s="15" customFormat="1" x14ac:dyDescent="0.2">
      <c r="A105" s="12"/>
      <c r="B105" s="19"/>
      <c r="C105" s="19"/>
      <c r="D105" s="87"/>
      <c r="P105" s="68"/>
      <c r="Q105" s="68"/>
      <c r="R105" s="68"/>
    </row>
    <row r="106" spans="1:18" s="15" customFormat="1" x14ac:dyDescent="0.2">
      <c r="A106" s="12"/>
      <c r="B106" s="19"/>
      <c r="C106" s="19"/>
      <c r="D106" s="87"/>
      <c r="P106" s="68"/>
      <c r="Q106" s="68"/>
      <c r="R106" s="68"/>
    </row>
    <row r="107" spans="1:18" s="15" customFormat="1" ht="15" x14ac:dyDescent="0.3">
      <c r="A107" s="100"/>
      <c r="B107" s="101"/>
      <c r="C107" s="101"/>
      <c r="D107" s="102"/>
      <c r="P107" s="68"/>
      <c r="Q107" s="68"/>
      <c r="R107" s="68"/>
    </row>
    <row r="108" spans="1:18" s="15" customFormat="1" ht="15" x14ac:dyDescent="0.3">
      <c r="A108" s="100"/>
      <c r="B108" s="101"/>
      <c r="C108" s="101"/>
      <c r="D108" s="102"/>
      <c r="P108" s="68"/>
      <c r="Q108" s="68"/>
      <c r="R108" s="68"/>
    </row>
    <row r="109" spans="1:18" s="15" customFormat="1" ht="15" x14ac:dyDescent="0.3">
      <c r="A109" s="100"/>
      <c r="B109" s="101"/>
      <c r="C109" s="101"/>
      <c r="D109" s="102"/>
      <c r="P109" s="68"/>
      <c r="Q109" s="68"/>
      <c r="R109" s="68"/>
    </row>
    <row r="110" spans="1:18" s="15" customFormat="1" ht="15" x14ac:dyDescent="0.3">
      <c r="A110" s="100"/>
      <c r="B110" s="101"/>
      <c r="C110" s="101"/>
      <c r="D110" s="102"/>
      <c r="P110" s="68"/>
      <c r="Q110" s="68"/>
      <c r="R110" s="68"/>
    </row>
    <row r="111" spans="1:18" s="15" customFormat="1" ht="15" x14ac:dyDescent="0.3">
      <c r="A111" s="100"/>
      <c r="B111" s="101"/>
      <c r="C111" s="101"/>
      <c r="D111" s="102"/>
      <c r="P111" s="68"/>
      <c r="Q111" s="68"/>
      <c r="R111" s="68"/>
    </row>
    <row r="112" spans="1:18" s="15" customFormat="1" x14ac:dyDescent="0.2">
      <c r="A112" s="12"/>
      <c r="B112" s="19"/>
      <c r="C112" s="19"/>
      <c r="D112" s="87"/>
      <c r="P112" s="68"/>
      <c r="Q112" s="68"/>
      <c r="R112" s="68"/>
    </row>
    <row r="113" spans="1:18" s="15" customFormat="1" x14ac:dyDescent="0.2">
      <c r="A113" s="12"/>
      <c r="B113" s="19"/>
      <c r="C113" s="19"/>
      <c r="D113" s="87"/>
      <c r="P113" s="68"/>
      <c r="Q113" s="68"/>
      <c r="R113" s="68"/>
    </row>
    <row r="114" spans="1:18" s="15" customFormat="1" x14ac:dyDescent="0.2">
      <c r="A114" s="12"/>
      <c r="B114" s="19"/>
      <c r="C114" s="19"/>
      <c r="D114" s="87"/>
      <c r="P114" s="68"/>
      <c r="Q114" s="68"/>
      <c r="R114" s="68"/>
    </row>
    <row r="115" spans="1:18" s="15" customFormat="1" x14ac:dyDescent="0.2">
      <c r="A115" s="12"/>
      <c r="P115" s="68"/>
      <c r="Q115" s="68"/>
      <c r="R115" s="68"/>
    </row>
    <row r="116" spans="1:18" s="15" customFormat="1" x14ac:dyDescent="0.2">
      <c r="A116" s="12"/>
      <c r="P116" s="68"/>
      <c r="Q116" s="68"/>
      <c r="R116" s="68"/>
    </row>
    <row r="117" spans="1:18" s="15" customFormat="1" x14ac:dyDescent="0.2">
      <c r="A117" s="12"/>
      <c r="P117" s="68"/>
      <c r="Q117" s="68"/>
      <c r="R117" s="68"/>
    </row>
    <row r="118" spans="1:18" s="15" customFormat="1" x14ac:dyDescent="0.2">
      <c r="A118" s="12"/>
      <c r="P118" s="68"/>
      <c r="Q118" s="68"/>
      <c r="R118" s="68"/>
    </row>
    <row r="119" spans="1:18" s="15" customFormat="1" x14ac:dyDescent="0.2">
      <c r="A119" s="95"/>
      <c r="P119" s="68"/>
      <c r="Q119" s="68"/>
      <c r="R119" s="68"/>
    </row>
    <row r="120" spans="1:18" s="15" customFormat="1" x14ac:dyDescent="0.2">
      <c r="B120" s="88"/>
      <c r="C120" s="88"/>
      <c r="D120" s="88"/>
      <c r="P120" s="68"/>
      <c r="Q120" s="68"/>
      <c r="R120" s="68"/>
    </row>
    <row r="121" spans="1:18" s="15" customFormat="1" x14ac:dyDescent="0.2">
      <c r="A121" s="12"/>
      <c r="B121" s="19"/>
      <c r="C121" s="19"/>
      <c r="D121" s="87"/>
      <c r="P121" s="68"/>
      <c r="Q121" s="68"/>
      <c r="R121" s="68"/>
    </row>
    <row r="122" spans="1:18" s="15" customFormat="1" x14ac:dyDescent="0.2">
      <c r="A122" s="12"/>
      <c r="B122" s="19"/>
      <c r="C122" s="19"/>
      <c r="D122" s="87"/>
      <c r="P122" s="68"/>
      <c r="Q122" s="68"/>
      <c r="R122" s="68"/>
    </row>
    <row r="123" spans="1:18" s="15" customFormat="1" x14ac:dyDescent="0.2">
      <c r="A123" s="12"/>
      <c r="B123" s="19"/>
      <c r="C123" s="19"/>
      <c r="D123" s="87"/>
      <c r="P123" s="68"/>
      <c r="Q123" s="68"/>
      <c r="R123" s="68"/>
    </row>
    <row r="124" spans="1:18" s="15" customFormat="1" x14ac:dyDescent="0.2">
      <c r="A124" s="12"/>
      <c r="B124" s="19"/>
      <c r="C124" s="19"/>
      <c r="D124" s="87"/>
      <c r="P124" s="68"/>
      <c r="Q124" s="68"/>
      <c r="R124" s="68"/>
    </row>
    <row r="125" spans="1:18" s="15" customFormat="1" x14ac:dyDescent="0.2">
      <c r="A125" s="12"/>
      <c r="B125" s="19"/>
      <c r="C125" s="19"/>
      <c r="D125" s="87"/>
      <c r="P125" s="68"/>
      <c r="Q125" s="68"/>
      <c r="R125" s="68"/>
    </row>
    <row r="126" spans="1:18" s="15" customFormat="1" x14ac:dyDescent="0.2">
      <c r="A126" s="12"/>
      <c r="B126" s="19"/>
      <c r="C126" s="19"/>
      <c r="D126" s="87"/>
      <c r="P126" s="68"/>
      <c r="Q126" s="68"/>
      <c r="R126" s="68"/>
    </row>
    <row r="127" spans="1:18" s="15" customFormat="1" x14ac:dyDescent="0.2">
      <c r="A127" s="12"/>
      <c r="B127" s="19"/>
      <c r="C127" s="19"/>
      <c r="D127" s="87"/>
      <c r="P127" s="68"/>
      <c r="Q127" s="68"/>
      <c r="R127" s="68"/>
    </row>
    <row r="128" spans="1:18" s="15" customFormat="1" x14ac:dyDescent="0.2">
      <c r="A128" s="12"/>
      <c r="B128" s="19"/>
      <c r="C128" s="19"/>
      <c r="D128" s="87"/>
      <c r="P128" s="68"/>
      <c r="Q128" s="68"/>
      <c r="R128" s="68"/>
    </row>
    <row r="129" spans="1:18" s="15" customFormat="1" x14ac:dyDescent="0.2">
      <c r="A129" s="12"/>
      <c r="B129" s="19"/>
      <c r="C129" s="19"/>
      <c r="D129" s="87"/>
      <c r="P129" s="68"/>
      <c r="Q129" s="68"/>
      <c r="R129" s="68"/>
    </row>
    <row r="130" spans="1:18" s="15" customFormat="1" x14ac:dyDescent="0.2">
      <c r="A130" s="12"/>
      <c r="B130" s="19"/>
      <c r="C130" s="19"/>
      <c r="D130" s="87"/>
      <c r="P130" s="68"/>
      <c r="Q130" s="68"/>
      <c r="R130" s="68"/>
    </row>
    <row r="131" spans="1:18" s="15" customFormat="1" x14ac:dyDescent="0.2">
      <c r="A131" s="12"/>
      <c r="B131" s="19"/>
      <c r="C131" s="19"/>
      <c r="D131" s="87"/>
      <c r="P131" s="68"/>
      <c r="Q131" s="68"/>
      <c r="R131" s="68"/>
    </row>
    <row r="132" spans="1:18" s="15" customFormat="1" x14ac:dyDescent="0.2">
      <c r="A132" s="12"/>
      <c r="D132" s="87"/>
      <c r="P132" s="68"/>
      <c r="Q132" s="68"/>
      <c r="R132" s="68"/>
    </row>
    <row r="133" spans="1:18" s="15" customFormat="1" x14ac:dyDescent="0.2">
      <c r="A133" s="12"/>
      <c r="B133" s="19"/>
      <c r="C133" s="19"/>
      <c r="D133" s="87"/>
      <c r="P133" s="68"/>
      <c r="Q133" s="68"/>
      <c r="R133" s="68"/>
    </row>
    <row r="134" spans="1:18" s="15" customFormat="1" x14ac:dyDescent="0.2">
      <c r="A134" s="12"/>
      <c r="B134" s="19"/>
      <c r="C134" s="19"/>
      <c r="D134" s="87"/>
      <c r="P134" s="68"/>
      <c r="Q134" s="68"/>
      <c r="R134" s="68"/>
    </row>
    <row r="135" spans="1:18" s="15" customFormat="1" x14ac:dyDescent="0.2">
      <c r="A135" s="12"/>
      <c r="B135" s="19"/>
      <c r="C135" s="19"/>
      <c r="D135" s="87"/>
      <c r="P135" s="68"/>
      <c r="Q135" s="68"/>
      <c r="R135" s="68"/>
    </row>
    <row r="136" spans="1:18" s="15" customFormat="1" x14ac:dyDescent="0.2">
      <c r="A136" s="12"/>
      <c r="B136" s="19"/>
      <c r="C136" s="19"/>
      <c r="D136" s="87"/>
      <c r="P136" s="68"/>
      <c r="Q136" s="68"/>
      <c r="R136" s="68"/>
    </row>
    <row r="137" spans="1:18" s="15" customFormat="1" x14ac:dyDescent="0.2">
      <c r="A137" s="12"/>
      <c r="B137" s="19"/>
      <c r="C137" s="19"/>
      <c r="D137" s="87"/>
      <c r="P137" s="68"/>
      <c r="Q137" s="68"/>
      <c r="R137" s="68"/>
    </row>
    <row r="138" spans="1:18" s="15" customFormat="1" x14ac:dyDescent="0.2">
      <c r="A138" s="12"/>
      <c r="P138" s="68"/>
      <c r="Q138" s="68"/>
      <c r="R138" s="68"/>
    </row>
    <row r="139" spans="1:18" s="15" customFormat="1" x14ac:dyDescent="0.2">
      <c r="A139" s="12"/>
      <c r="P139" s="68"/>
      <c r="Q139" s="68"/>
      <c r="R139" s="68"/>
    </row>
    <row r="140" spans="1:18" s="15" customFormat="1" x14ac:dyDescent="0.2">
      <c r="A140" s="12"/>
      <c r="P140" s="68"/>
      <c r="Q140" s="68"/>
      <c r="R140" s="68"/>
    </row>
    <row r="141" spans="1:18" s="15" customFormat="1" x14ac:dyDescent="0.2">
      <c r="A141" s="12"/>
      <c r="P141" s="68"/>
      <c r="Q141" s="68"/>
      <c r="R141" s="68"/>
    </row>
    <row r="142" spans="1:18" s="15" customFormat="1" x14ac:dyDescent="0.2">
      <c r="P142" s="68"/>
      <c r="Q142" s="68"/>
      <c r="R142" s="68"/>
    </row>
    <row r="143" spans="1:18" s="15" customFormat="1" x14ac:dyDescent="0.2">
      <c r="P143" s="68"/>
      <c r="Q143" s="68"/>
      <c r="R143" s="68"/>
    </row>
    <row r="144" spans="1:18" s="15" customFormat="1" x14ac:dyDescent="0.2">
      <c r="A144" s="12"/>
      <c r="P144" s="68"/>
      <c r="Q144" s="68"/>
      <c r="R144" s="68"/>
    </row>
    <row r="145" spans="1:18" s="15" customFormat="1" x14ac:dyDescent="0.2">
      <c r="A145" s="12"/>
      <c r="P145" s="68"/>
      <c r="Q145" s="68"/>
      <c r="R145" s="68"/>
    </row>
    <row r="146" spans="1:18" s="15" customFormat="1" x14ac:dyDescent="0.2">
      <c r="A146" s="12"/>
      <c r="P146" s="68"/>
      <c r="Q146" s="68"/>
      <c r="R146" s="68"/>
    </row>
    <row r="147" spans="1:18" s="15" customFormat="1" x14ac:dyDescent="0.2">
      <c r="A147" s="12"/>
      <c r="P147" s="68"/>
      <c r="Q147" s="68"/>
      <c r="R147" s="68"/>
    </row>
    <row r="148" spans="1:18" s="15" customFormat="1" x14ac:dyDescent="0.2">
      <c r="A148" s="12"/>
      <c r="P148" s="68"/>
      <c r="Q148" s="68"/>
      <c r="R148" s="68"/>
    </row>
    <row r="149" spans="1:18" s="15" customFormat="1" x14ac:dyDescent="0.2">
      <c r="A149" s="12"/>
      <c r="P149" s="68"/>
      <c r="Q149" s="68"/>
      <c r="R149" s="68"/>
    </row>
    <row r="150" spans="1:18" s="15" customFormat="1" x14ac:dyDescent="0.2">
      <c r="A150" s="12"/>
      <c r="P150" s="68"/>
      <c r="Q150" s="68"/>
      <c r="R150" s="68"/>
    </row>
    <row r="151" spans="1:18" s="15" customFormat="1" x14ac:dyDescent="0.2">
      <c r="A151" s="12"/>
      <c r="P151" s="68"/>
      <c r="Q151" s="68"/>
      <c r="R151" s="68"/>
    </row>
    <row r="152" spans="1:18" s="15" customFormat="1" x14ac:dyDescent="0.2">
      <c r="A152" s="12"/>
      <c r="P152" s="68"/>
      <c r="Q152" s="68"/>
      <c r="R152" s="68"/>
    </row>
    <row r="153" spans="1:18" s="15" customFormat="1" x14ac:dyDescent="0.2">
      <c r="A153" s="12"/>
      <c r="P153" s="68"/>
      <c r="Q153" s="68"/>
      <c r="R153" s="68"/>
    </row>
    <row r="154" spans="1:18" s="15" customFormat="1" x14ac:dyDescent="0.2">
      <c r="A154" s="12"/>
      <c r="P154" s="68"/>
      <c r="Q154" s="68"/>
      <c r="R154" s="68"/>
    </row>
    <row r="155" spans="1:18" s="15" customFormat="1" x14ac:dyDescent="0.2">
      <c r="A155" s="12"/>
      <c r="P155" s="68"/>
      <c r="Q155" s="68"/>
      <c r="R155" s="68"/>
    </row>
    <row r="156" spans="1:18" s="15" customFormat="1" x14ac:dyDescent="0.2">
      <c r="A156" s="12"/>
      <c r="P156" s="68"/>
      <c r="Q156" s="68"/>
      <c r="R156" s="68"/>
    </row>
    <row r="157" spans="1:18" s="15" customFormat="1" x14ac:dyDescent="0.2">
      <c r="A157" s="12"/>
      <c r="P157" s="68"/>
      <c r="Q157" s="68"/>
      <c r="R157" s="68"/>
    </row>
    <row r="158" spans="1:18" s="15" customFormat="1" x14ac:dyDescent="0.2">
      <c r="A158" s="12"/>
      <c r="P158" s="68"/>
      <c r="Q158" s="68"/>
      <c r="R158" s="68"/>
    </row>
    <row r="159" spans="1:18" s="15" customFormat="1" x14ac:dyDescent="0.2">
      <c r="A159" s="12"/>
      <c r="P159" s="68"/>
      <c r="Q159" s="68"/>
      <c r="R159" s="68"/>
    </row>
    <row r="160" spans="1:18" s="15" customFormat="1" x14ac:dyDescent="0.2">
      <c r="A160" s="12"/>
      <c r="P160" s="68"/>
      <c r="Q160" s="68"/>
      <c r="R160" s="68"/>
    </row>
    <row r="161" spans="1:18" s="15" customFormat="1" x14ac:dyDescent="0.2">
      <c r="P161" s="68"/>
      <c r="Q161" s="68"/>
      <c r="R161" s="68"/>
    </row>
    <row r="162" spans="1:18" s="15" customFormat="1" x14ac:dyDescent="0.2">
      <c r="P162" s="68"/>
      <c r="Q162" s="68"/>
      <c r="R162" s="68"/>
    </row>
    <row r="163" spans="1:18" s="15" customFormat="1" x14ac:dyDescent="0.2">
      <c r="A163" s="12"/>
      <c r="P163" s="68"/>
      <c r="Q163" s="68"/>
      <c r="R163" s="68"/>
    </row>
    <row r="164" spans="1:18" s="15" customFormat="1" x14ac:dyDescent="0.2">
      <c r="A164" s="12"/>
      <c r="P164" s="68"/>
      <c r="Q164" s="68"/>
      <c r="R164" s="68"/>
    </row>
    <row r="165" spans="1:18" s="15" customFormat="1" x14ac:dyDescent="0.2">
      <c r="A165" s="12"/>
      <c r="P165" s="68"/>
      <c r="Q165" s="68"/>
      <c r="R165" s="68"/>
    </row>
    <row r="166" spans="1:18" s="15" customFormat="1" x14ac:dyDescent="0.2">
      <c r="A166" s="12"/>
      <c r="P166" s="68"/>
      <c r="Q166" s="68"/>
      <c r="R166" s="68"/>
    </row>
    <row r="167" spans="1:18" s="15" customFormat="1" x14ac:dyDescent="0.2">
      <c r="A167" s="12"/>
      <c r="P167" s="68"/>
      <c r="Q167" s="68"/>
      <c r="R167" s="68"/>
    </row>
    <row r="168" spans="1:18" s="15" customFormat="1" x14ac:dyDescent="0.2">
      <c r="A168" s="12"/>
      <c r="P168" s="68"/>
      <c r="Q168" s="68"/>
      <c r="R168" s="68"/>
    </row>
    <row r="169" spans="1:18" s="15" customFormat="1" x14ac:dyDescent="0.2">
      <c r="A169" s="12"/>
      <c r="P169" s="68"/>
      <c r="Q169" s="68"/>
      <c r="R169" s="68"/>
    </row>
    <row r="170" spans="1:18" s="15" customFormat="1" x14ac:dyDescent="0.2">
      <c r="A170" s="12"/>
      <c r="P170" s="68"/>
      <c r="Q170" s="68"/>
      <c r="R170" s="68"/>
    </row>
    <row r="171" spans="1:18" s="15" customFormat="1" x14ac:dyDescent="0.2">
      <c r="A171" s="12"/>
      <c r="P171" s="68"/>
      <c r="Q171" s="68"/>
      <c r="R171" s="68"/>
    </row>
    <row r="172" spans="1:18" s="15" customFormat="1" x14ac:dyDescent="0.2">
      <c r="A172" s="12"/>
      <c r="P172" s="68"/>
      <c r="Q172" s="68"/>
      <c r="R172" s="68"/>
    </row>
    <row r="173" spans="1:18" s="15" customFormat="1" x14ac:dyDescent="0.2">
      <c r="A173" s="12"/>
      <c r="P173" s="68"/>
      <c r="Q173" s="68"/>
      <c r="R173" s="68"/>
    </row>
    <row r="174" spans="1:18" s="15" customFormat="1" x14ac:dyDescent="0.2">
      <c r="A174" s="12"/>
      <c r="P174" s="68"/>
      <c r="Q174" s="68"/>
      <c r="R174" s="68"/>
    </row>
    <row r="175" spans="1:18" s="15" customFormat="1" x14ac:dyDescent="0.2">
      <c r="A175" s="12"/>
      <c r="P175" s="68"/>
      <c r="Q175" s="68"/>
      <c r="R175" s="68"/>
    </row>
    <row r="176" spans="1:18" s="15" customFormat="1" x14ac:dyDescent="0.2">
      <c r="A176" s="12"/>
      <c r="P176" s="68"/>
      <c r="Q176" s="68"/>
      <c r="R176" s="68"/>
    </row>
    <row r="177" spans="1:18" s="15" customFormat="1" x14ac:dyDescent="0.2">
      <c r="A177" s="12"/>
      <c r="P177" s="68"/>
      <c r="Q177" s="68"/>
      <c r="R177" s="68"/>
    </row>
    <row r="178" spans="1:18" s="15" customFormat="1" x14ac:dyDescent="0.2">
      <c r="A178" s="12"/>
      <c r="P178" s="68"/>
      <c r="Q178" s="68"/>
      <c r="R178" s="68"/>
    </row>
    <row r="179" spans="1:18" s="15" customFormat="1" x14ac:dyDescent="0.2">
      <c r="A179" s="12"/>
      <c r="P179" s="68"/>
      <c r="Q179" s="68"/>
      <c r="R179" s="68"/>
    </row>
    <row r="180" spans="1:18" s="15" customFormat="1" x14ac:dyDescent="0.2">
      <c r="P180" s="68"/>
      <c r="Q180" s="68"/>
      <c r="R180" s="68"/>
    </row>
    <row r="181" spans="1:18" s="15" customFormat="1" x14ac:dyDescent="0.2">
      <c r="P181" s="68"/>
      <c r="Q181" s="68"/>
      <c r="R181" s="68"/>
    </row>
    <row r="182" spans="1:18" s="15" customFormat="1" x14ac:dyDescent="0.2">
      <c r="A182" s="12"/>
      <c r="P182" s="68"/>
      <c r="Q182" s="68"/>
      <c r="R182" s="68"/>
    </row>
    <row r="183" spans="1:18" s="15" customFormat="1" x14ac:dyDescent="0.2">
      <c r="A183" s="12"/>
      <c r="P183" s="68"/>
      <c r="Q183" s="68"/>
      <c r="R183" s="68"/>
    </row>
    <row r="184" spans="1:18" s="15" customFormat="1" x14ac:dyDescent="0.2">
      <c r="A184" s="12"/>
      <c r="P184" s="68"/>
      <c r="Q184" s="68"/>
      <c r="R184" s="68"/>
    </row>
    <row r="185" spans="1:18" s="15" customFormat="1" x14ac:dyDescent="0.2">
      <c r="A185" s="12"/>
      <c r="P185" s="68"/>
      <c r="Q185" s="68"/>
      <c r="R185" s="68"/>
    </row>
    <row r="186" spans="1:18" s="15" customFormat="1" x14ac:dyDescent="0.2">
      <c r="A186" s="12"/>
      <c r="P186" s="68"/>
      <c r="Q186" s="68"/>
      <c r="R186" s="68"/>
    </row>
    <row r="187" spans="1:18" s="15" customFormat="1" x14ac:dyDescent="0.2">
      <c r="A187" s="12"/>
      <c r="P187" s="68"/>
      <c r="Q187" s="68"/>
      <c r="R187" s="68"/>
    </row>
    <row r="188" spans="1:18" s="15" customFormat="1" x14ac:dyDescent="0.2">
      <c r="A188" s="12"/>
      <c r="P188" s="68"/>
      <c r="Q188" s="68"/>
      <c r="R188" s="68"/>
    </row>
    <row r="189" spans="1:18" s="15" customFormat="1" x14ac:dyDescent="0.2">
      <c r="A189" s="12"/>
      <c r="P189" s="68"/>
      <c r="Q189" s="68"/>
      <c r="R189" s="68"/>
    </row>
    <row r="190" spans="1:18" s="15" customFormat="1" x14ac:dyDescent="0.2">
      <c r="A190" s="12"/>
      <c r="P190" s="68"/>
      <c r="Q190" s="68"/>
      <c r="R190" s="68"/>
    </row>
    <row r="191" spans="1:18" s="15" customFormat="1" x14ac:dyDescent="0.2">
      <c r="A191" s="12"/>
      <c r="P191" s="68"/>
      <c r="Q191" s="68"/>
      <c r="R191" s="68"/>
    </row>
    <row r="192" spans="1:18" s="15" customFormat="1" x14ac:dyDescent="0.2">
      <c r="A192" s="12"/>
      <c r="P192" s="68"/>
      <c r="Q192" s="68"/>
      <c r="R192" s="68"/>
    </row>
    <row r="193" spans="1:18" s="15" customFormat="1" x14ac:dyDescent="0.2">
      <c r="A193" s="12"/>
      <c r="P193" s="68"/>
      <c r="Q193" s="68"/>
      <c r="R193" s="68"/>
    </row>
    <row r="194" spans="1:18" s="15" customFormat="1" x14ac:dyDescent="0.2">
      <c r="A194" s="12"/>
      <c r="P194" s="68"/>
      <c r="Q194" s="68"/>
      <c r="R194" s="68"/>
    </row>
    <row r="195" spans="1:18" x14ac:dyDescent="0.2">
      <c r="A195" s="2"/>
      <c r="P195" s="68"/>
    </row>
    <row r="196" spans="1:18" x14ac:dyDescent="0.2">
      <c r="A196" s="2"/>
    </row>
    <row r="197" spans="1:18" x14ac:dyDescent="0.2">
      <c r="A197" s="2"/>
    </row>
    <row r="198" spans="1:18" x14ac:dyDescent="0.2">
      <c r="A198" s="2"/>
    </row>
  </sheetData>
  <mergeCells count="17">
    <mergeCell ref="A5:A6"/>
    <mergeCell ref="B5:B6"/>
    <mergeCell ref="D5:D6"/>
    <mergeCell ref="E5:E6"/>
    <mergeCell ref="F5:F6"/>
    <mergeCell ref="P5:P6"/>
    <mergeCell ref="I5:I6"/>
    <mergeCell ref="J5:J6"/>
    <mergeCell ref="K5:K6"/>
    <mergeCell ref="C5:C6"/>
    <mergeCell ref="O5:O6"/>
    <mergeCell ref="B3:O3"/>
    <mergeCell ref="G5:G6"/>
    <mergeCell ref="L5:L6"/>
    <mergeCell ref="M5:M6"/>
    <mergeCell ref="N5:N6"/>
    <mergeCell ref="H5:H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05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40.7109375" customWidth="1"/>
    <col min="2" max="2" width="7.7109375" customWidth="1"/>
    <col min="3" max="3" width="8.7109375" customWidth="1"/>
    <col min="4" max="8" width="7.7109375" customWidth="1"/>
    <col min="9" max="9" width="10.7109375" customWidth="1"/>
    <col min="10" max="11" width="7.7109375" customWidth="1"/>
    <col min="12" max="12" width="9.7109375" customWidth="1"/>
    <col min="13" max="14" width="7.7109375" style="15" customWidth="1"/>
    <col min="15" max="15" width="10.7109375" style="15" customWidth="1"/>
    <col min="16" max="17" width="7.7109375" style="15" customWidth="1"/>
  </cols>
  <sheetData>
    <row r="1" spans="1:18" ht="15" customHeight="1" x14ac:dyDescent="0.2">
      <c r="A1" s="184" t="s">
        <v>342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</row>
    <row r="2" spans="1:18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13"/>
      <c r="N2" s="13"/>
      <c r="O2" s="13"/>
      <c r="P2" s="13"/>
      <c r="Q2" s="13"/>
      <c r="R2" s="92"/>
    </row>
    <row r="3" spans="1:18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</row>
    <row r="4" spans="1:18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3"/>
      <c r="N4" s="13"/>
      <c r="O4" s="13"/>
      <c r="P4" s="13"/>
      <c r="Q4" s="13"/>
      <c r="R4" s="92"/>
    </row>
    <row r="5" spans="1:18" ht="13.5" customHeight="1" x14ac:dyDescent="0.2">
      <c r="A5" s="997" t="s">
        <v>245</v>
      </c>
      <c r="B5" s="996" t="s">
        <v>134</v>
      </c>
      <c r="C5" s="996" t="s">
        <v>427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</row>
    <row r="6" spans="1:18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</row>
    <row r="7" spans="1:18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</row>
    <row r="8" spans="1:18" ht="19.5" customHeight="1" x14ac:dyDescent="0.3">
      <c r="A8" s="169" t="s">
        <v>64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90"/>
      <c r="P8" s="90"/>
    </row>
    <row r="9" spans="1:18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</row>
    <row r="10" spans="1:18" ht="12.75" customHeight="1" x14ac:dyDescent="0.2">
      <c r="A10" s="168" t="s">
        <v>213</v>
      </c>
      <c r="B10" s="725">
        <v>2.7357101440429687</v>
      </c>
      <c r="C10" s="725">
        <v>709.14577555656433</v>
      </c>
      <c r="D10" s="725" t="s">
        <v>3</v>
      </c>
      <c r="E10" s="725" t="s">
        <v>3</v>
      </c>
      <c r="F10" s="725">
        <v>108.45760917663574</v>
      </c>
      <c r="G10" s="725" t="s">
        <v>3</v>
      </c>
      <c r="H10" s="725" t="s">
        <v>3</v>
      </c>
      <c r="I10" s="725" t="s">
        <v>3</v>
      </c>
      <c r="J10" s="725" t="s">
        <v>3</v>
      </c>
      <c r="K10" s="725" t="s">
        <v>3</v>
      </c>
      <c r="L10" s="725" t="s">
        <v>3</v>
      </c>
      <c r="M10" s="725" t="s">
        <v>3</v>
      </c>
      <c r="N10" s="729" t="s">
        <v>3</v>
      </c>
      <c r="O10" s="729" t="s">
        <v>3</v>
      </c>
      <c r="P10" s="729" t="s">
        <v>3</v>
      </c>
      <c r="Q10" s="726">
        <f>SUM(B10:P10)</f>
        <v>820.33909487724304</v>
      </c>
      <c r="R10" s="94"/>
    </row>
    <row r="11" spans="1:18" ht="12.75" customHeight="1" x14ac:dyDescent="0.2">
      <c r="A11" s="164" t="s">
        <v>85</v>
      </c>
      <c r="B11" s="727" t="s">
        <v>3</v>
      </c>
      <c r="C11" s="727">
        <v>31.722202301025391</v>
      </c>
      <c r="D11" s="727" t="s">
        <v>3</v>
      </c>
      <c r="E11" s="727" t="s">
        <v>3</v>
      </c>
      <c r="F11" s="727" t="s">
        <v>3</v>
      </c>
      <c r="G11" s="727">
        <v>27.727714538574219</v>
      </c>
      <c r="H11" s="727" t="s">
        <v>3</v>
      </c>
      <c r="I11" s="727" t="s">
        <v>3</v>
      </c>
      <c r="J11" s="727">
        <v>4.2010211944580078</v>
      </c>
      <c r="K11" s="727" t="s">
        <v>3</v>
      </c>
      <c r="L11" s="727" t="s">
        <v>3</v>
      </c>
      <c r="M11" s="727">
        <v>3.1217036247253418</v>
      </c>
      <c r="N11" s="730">
        <v>29.791905403137207</v>
      </c>
      <c r="O11" s="730">
        <v>53.13176965713501</v>
      </c>
      <c r="P11" s="730">
        <v>249.91339802742004</v>
      </c>
      <c r="Q11" s="726">
        <f t="shared" ref="Q11:Q46" si="0">SUM(B11:P11)</f>
        <v>399.60971474647522</v>
      </c>
      <c r="R11" s="94"/>
    </row>
    <row r="12" spans="1:18" ht="12.75" customHeight="1" x14ac:dyDescent="0.2">
      <c r="A12" s="164" t="s">
        <v>309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7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30" t="s">
        <v>3</v>
      </c>
      <c r="O12" s="730" t="s">
        <v>3</v>
      </c>
      <c r="P12" s="730">
        <v>36.129127502441406</v>
      </c>
      <c r="Q12" s="726">
        <f t="shared" si="0"/>
        <v>36.129127502441406</v>
      </c>
      <c r="R12" s="94"/>
    </row>
    <row r="13" spans="1:18" ht="12.75" customHeight="1" x14ac:dyDescent="0.2">
      <c r="A13" s="164" t="s">
        <v>310</v>
      </c>
      <c r="B13" s="727" t="s">
        <v>3</v>
      </c>
      <c r="C13" s="727">
        <v>29.151433944702148</v>
      </c>
      <c r="D13" s="727" t="s">
        <v>3</v>
      </c>
      <c r="E13" s="727" t="s">
        <v>3</v>
      </c>
      <c r="F13" s="727" t="s">
        <v>3</v>
      </c>
      <c r="G13" s="727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30" t="s">
        <v>3</v>
      </c>
      <c r="O13" s="730" t="s">
        <v>3</v>
      </c>
      <c r="P13" s="730" t="s">
        <v>3</v>
      </c>
      <c r="Q13" s="726">
        <f t="shared" si="0"/>
        <v>29.151433944702148</v>
      </c>
      <c r="R13" s="94"/>
    </row>
    <row r="14" spans="1:18" ht="12.75" customHeight="1" x14ac:dyDescent="0.2">
      <c r="A14" s="164" t="s">
        <v>170</v>
      </c>
      <c r="B14" s="727" t="s">
        <v>3</v>
      </c>
      <c r="C14" s="727">
        <v>1127.174201965332</v>
      </c>
      <c r="D14" s="727" t="s">
        <v>3</v>
      </c>
      <c r="E14" s="727" t="s">
        <v>3</v>
      </c>
      <c r="F14" s="727">
        <v>47.405316352844238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 t="s">
        <v>3</v>
      </c>
      <c r="N14" s="730" t="s">
        <v>3</v>
      </c>
      <c r="O14" s="730" t="s">
        <v>3</v>
      </c>
      <c r="P14" s="730" t="s">
        <v>3</v>
      </c>
      <c r="Q14" s="726">
        <f t="shared" si="0"/>
        <v>1174.5795183181763</v>
      </c>
      <c r="R14" s="94"/>
    </row>
    <row r="15" spans="1:18" ht="12.75" customHeight="1" x14ac:dyDescent="0.2">
      <c r="A15" s="164" t="s">
        <v>311</v>
      </c>
      <c r="B15" s="727" t="s">
        <v>3</v>
      </c>
      <c r="C15" s="727" t="s">
        <v>3</v>
      </c>
      <c r="D15" s="727" t="s">
        <v>3</v>
      </c>
      <c r="E15" s="727" t="s">
        <v>3</v>
      </c>
      <c r="F15" s="727" t="s">
        <v>3</v>
      </c>
      <c r="G15" s="727">
        <v>21.100133895874023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>
        <v>3.3766748905181885</v>
      </c>
      <c r="N15" s="730" t="s">
        <v>3</v>
      </c>
      <c r="O15" s="730" t="s">
        <v>3</v>
      </c>
      <c r="P15" s="730">
        <v>17.872154235839844</v>
      </c>
      <c r="Q15" s="726">
        <f t="shared" si="0"/>
        <v>42.348963022232056</v>
      </c>
      <c r="R15" s="94"/>
    </row>
    <row r="16" spans="1:18" ht="12.75" customHeight="1" x14ac:dyDescent="0.2">
      <c r="A16" s="164" t="s">
        <v>312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7">
        <v>53.176029205322266</v>
      </c>
      <c r="H16" s="727" t="s">
        <v>3</v>
      </c>
      <c r="I16" s="727" t="s">
        <v>3</v>
      </c>
      <c r="J16" s="727" t="s">
        <v>3</v>
      </c>
      <c r="K16" s="727" t="s">
        <v>3</v>
      </c>
      <c r="L16" s="727" t="s">
        <v>3</v>
      </c>
      <c r="M16" s="727">
        <v>65.307763576507568</v>
      </c>
      <c r="N16" s="730" t="s">
        <v>3</v>
      </c>
      <c r="O16" s="730" t="s">
        <v>3</v>
      </c>
      <c r="P16" s="730">
        <v>124.18875217437744</v>
      </c>
      <c r="Q16" s="726">
        <f t="shared" si="0"/>
        <v>242.67254495620728</v>
      </c>
      <c r="R16" s="94"/>
    </row>
    <row r="17" spans="1:18" ht="12.75" customHeight="1" x14ac:dyDescent="0.2">
      <c r="A17" s="164" t="s">
        <v>313</v>
      </c>
      <c r="B17" s="727" t="s">
        <v>3</v>
      </c>
      <c r="C17" s="727" t="s">
        <v>3</v>
      </c>
      <c r="D17" s="727" t="s">
        <v>3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 t="s">
        <v>3</v>
      </c>
      <c r="N17" s="730" t="s">
        <v>3</v>
      </c>
      <c r="O17" s="730" t="s">
        <v>3</v>
      </c>
      <c r="P17" s="730">
        <v>86.737838506698608</v>
      </c>
      <c r="Q17" s="726">
        <f t="shared" si="0"/>
        <v>86.737838506698608</v>
      </c>
      <c r="R17" s="94"/>
    </row>
    <row r="18" spans="1:18" ht="12.75" customHeight="1" x14ac:dyDescent="0.2">
      <c r="A18" s="164" t="s">
        <v>214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 t="s">
        <v>3</v>
      </c>
      <c r="H18" s="727" t="s">
        <v>3</v>
      </c>
      <c r="I18" s="727" t="s">
        <v>3</v>
      </c>
      <c r="J18" s="727" t="s">
        <v>3</v>
      </c>
      <c r="K18" s="727" t="s">
        <v>3</v>
      </c>
      <c r="L18" s="727" t="s">
        <v>3</v>
      </c>
      <c r="M18" s="727" t="s">
        <v>3</v>
      </c>
      <c r="N18" s="730" t="s">
        <v>3</v>
      </c>
      <c r="O18" s="730" t="s">
        <v>3</v>
      </c>
      <c r="P18" s="730">
        <v>10.870539426803589</v>
      </c>
      <c r="Q18" s="726">
        <f t="shared" si="0"/>
        <v>10.870539426803589</v>
      </c>
      <c r="R18" s="94"/>
    </row>
    <row r="19" spans="1:18" ht="12.75" customHeight="1" x14ac:dyDescent="0.2">
      <c r="A19" s="164" t="s">
        <v>215</v>
      </c>
      <c r="B19" s="727" t="s">
        <v>3</v>
      </c>
      <c r="C19" s="727" t="s">
        <v>3</v>
      </c>
      <c r="D19" s="727" t="s">
        <v>3</v>
      </c>
      <c r="E19" s="727" t="s">
        <v>3</v>
      </c>
      <c r="F19" s="727" t="s">
        <v>3</v>
      </c>
      <c r="G19" s="727">
        <v>170.71222972869873</v>
      </c>
      <c r="H19" s="727" t="s">
        <v>3</v>
      </c>
      <c r="I19" s="727" t="s">
        <v>3</v>
      </c>
      <c r="J19" s="727">
        <v>20.276901245117188</v>
      </c>
      <c r="K19" s="727" t="s">
        <v>3</v>
      </c>
      <c r="L19" s="727" t="s">
        <v>3</v>
      </c>
      <c r="M19" s="727">
        <v>267.76645714044571</v>
      </c>
      <c r="N19" s="730" t="s">
        <v>3</v>
      </c>
      <c r="O19" s="730">
        <v>8.0891199111938477</v>
      </c>
      <c r="P19" s="730">
        <v>238.25161409378052</v>
      </c>
      <c r="Q19" s="726">
        <f t="shared" si="0"/>
        <v>705.09632211923599</v>
      </c>
      <c r="R19" s="90"/>
    </row>
    <row r="20" spans="1:18" ht="12.75" customHeight="1" x14ac:dyDescent="0.2">
      <c r="A20" s="164" t="s">
        <v>216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 t="s">
        <v>3</v>
      </c>
      <c r="H20" s="727" t="s">
        <v>3</v>
      </c>
      <c r="I20" s="727" t="s">
        <v>3</v>
      </c>
      <c r="J20" s="727">
        <v>99.399253845214844</v>
      </c>
      <c r="K20" s="727" t="s">
        <v>3</v>
      </c>
      <c r="L20" s="727" t="s">
        <v>3</v>
      </c>
      <c r="M20" s="727" t="s">
        <v>3</v>
      </c>
      <c r="N20" s="730" t="s">
        <v>3</v>
      </c>
      <c r="O20" s="730" t="s">
        <v>3</v>
      </c>
      <c r="P20" s="730">
        <v>59.261331081390381</v>
      </c>
      <c r="Q20" s="726">
        <f t="shared" si="0"/>
        <v>158.66058492660522</v>
      </c>
      <c r="R20" s="94"/>
    </row>
    <row r="21" spans="1:18" ht="12.75" customHeight="1" x14ac:dyDescent="0.2">
      <c r="A21" s="164" t="s">
        <v>314</v>
      </c>
      <c r="B21" s="727" t="s">
        <v>3</v>
      </c>
      <c r="C21" s="727" t="s">
        <v>3</v>
      </c>
      <c r="D21" s="727">
        <v>5.8019180297851562</v>
      </c>
      <c r="E21" s="727" t="s">
        <v>3</v>
      </c>
      <c r="F21" s="727" t="s">
        <v>3</v>
      </c>
      <c r="G21" s="727" t="s">
        <v>3</v>
      </c>
      <c r="H21" s="727" t="s">
        <v>3</v>
      </c>
      <c r="I21" s="727" t="s">
        <v>3</v>
      </c>
      <c r="J21" s="727" t="s">
        <v>3</v>
      </c>
      <c r="K21" s="727" t="s">
        <v>3</v>
      </c>
      <c r="L21" s="727" t="s">
        <v>3</v>
      </c>
      <c r="M21" s="727" t="s">
        <v>3</v>
      </c>
      <c r="N21" s="730" t="s">
        <v>3</v>
      </c>
      <c r="O21" s="730" t="s">
        <v>3</v>
      </c>
      <c r="P21" s="730" t="s">
        <v>3</v>
      </c>
      <c r="Q21" s="726">
        <f t="shared" si="0"/>
        <v>5.8019180297851562</v>
      </c>
      <c r="R21" s="90"/>
    </row>
    <row r="22" spans="1:18" ht="12.75" customHeight="1" x14ac:dyDescent="0.2">
      <c r="A22" s="164" t="s">
        <v>4</v>
      </c>
      <c r="B22" s="727" t="s">
        <v>3</v>
      </c>
      <c r="C22" s="727">
        <v>484.92948913574219</v>
      </c>
      <c r="D22" s="727">
        <v>27.243714094161987</v>
      </c>
      <c r="E22" s="727" t="s">
        <v>3</v>
      </c>
      <c r="F22" s="727" t="s">
        <v>3</v>
      </c>
      <c r="G22" s="727">
        <v>5051.2835082411766</v>
      </c>
      <c r="H22" s="727">
        <v>106.22503089904785</v>
      </c>
      <c r="I22" s="727" t="s">
        <v>3</v>
      </c>
      <c r="J22" s="727">
        <v>176.20416259765625</v>
      </c>
      <c r="K22" s="727" t="s">
        <v>3</v>
      </c>
      <c r="L22" s="727">
        <v>37.941926956176758</v>
      </c>
      <c r="M22" s="727">
        <v>3130.3775398731232</v>
      </c>
      <c r="N22" s="730" t="s">
        <v>3</v>
      </c>
      <c r="O22" s="730" t="s">
        <v>3</v>
      </c>
      <c r="P22" s="730">
        <v>3484.2809391915798</v>
      </c>
      <c r="Q22" s="726">
        <f t="shared" si="0"/>
        <v>12498.486310988665</v>
      </c>
      <c r="R22" s="94"/>
    </row>
    <row r="23" spans="1:18" ht="12.75" customHeight="1" x14ac:dyDescent="0.2">
      <c r="A23" s="164" t="s">
        <v>188</v>
      </c>
      <c r="B23" s="727" t="s">
        <v>3</v>
      </c>
      <c r="C23" s="727" t="s">
        <v>3</v>
      </c>
      <c r="D23" s="727">
        <v>112.93163776397705</v>
      </c>
      <c r="E23" s="727" t="s">
        <v>3</v>
      </c>
      <c r="F23" s="727" t="s">
        <v>3</v>
      </c>
      <c r="G23" s="727">
        <v>896.29010915756226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>
        <v>118.1158139705658</v>
      </c>
      <c r="N23" s="730" t="s">
        <v>3</v>
      </c>
      <c r="O23" s="730" t="s">
        <v>3</v>
      </c>
      <c r="P23" s="730">
        <v>204.90694761276245</v>
      </c>
      <c r="Q23" s="726">
        <f t="shared" si="0"/>
        <v>1332.2445085048676</v>
      </c>
      <c r="R23" s="94"/>
    </row>
    <row r="24" spans="1:18" ht="12.75" customHeight="1" x14ac:dyDescent="0.2">
      <c r="A24" s="164" t="s">
        <v>84</v>
      </c>
      <c r="B24" s="727" t="s">
        <v>3</v>
      </c>
      <c r="C24" s="727" t="s">
        <v>3</v>
      </c>
      <c r="D24" s="727" t="s">
        <v>3</v>
      </c>
      <c r="E24" s="727" t="s">
        <v>3</v>
      </c>
      <c r="F24" s="727" t="s">
        <v>3</v>
      </c>
      <c r="G24" s="727">
        <v>879.33209705352783</v>
      </c>
      <c r="H24" s="727" t="s">
        <v>3</v>
      </c>
      <c r="I24" s="727" t="s">
        <v>3</v>
      </c>
      <c r="J24" s="727">
        <v>31.314922332763672</v>
      </c>
      <c r="K24" s="727" t="s">
        <v>3</v>
      </c>
      <c r="L24" s="727" t="s">
        <v>3</v>
      </c>
      <c r="M24" s="727">
        <v>80.066638469696045</v>
      </c>
      <c r="N24" s="730" t="s">
        <v>3</v>
      </c>
      <c r="O24" s="730" t="s">
        <v>3</v>
      </c>
      <c r="P24" s="730">
        <v>444.88496780395508</v>
      </c>
      <c r="Q24" s="726">
        <f t="shared" si="0"/>
        <v>1435.5986256599426</v>
      </c>
      <c r="R24" s="94"/>
    </row>
    <row r="25" spans="1:18" ht="12.75" customHeight="1" x14ac:dyDescent="0.2">
      <c r="A25" s="164" t="s">
        <v>315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 t="s">
        <v>3</v>
      </c>
      <c r="H25" s="727" t="s">
        <v>3</v>
      </c>
      <c r="I25" s="727" t="s">
        <v>3</v>
      </c>
      <c r="J25" s="727" t="s">
        <v>3</v>
      </c>
      <c r="K25" s="727" t="s">
        <v>3</v>
      </c>
      <c r="L25" s="727" t="s">
        <v>3</v>
      </c>
      <c r="M25" s="727">
        <v>31.79789924621582</v>
      </c>
      <c r="N25" s="730" t="s">
        <v>3</v>
      </c>
      <c r="O25" s="730" t="s">
        <v>3</v>
      </c>
      <c r="P25" s="730">
        <v>519.97080373764038</v>
      </c>
      <c r="Q25" s="726">
        <f t="shared" si="0"/>
        <v>551.7687029838562</v>
      </c>
      <c r="R25" s="94"/>
    </row>
    <row r="26" spans="1:18" ht="12.75" customHeight="1" x14ac:dyDescent="0.2">
      <c r="A26" s="164" t="s">
        <v>217</v>
      </c>
      <c r="B26" s="727" t="s">
        <v>3</v>
      </c>
      <c r="C26" s="727" t="s">
        <v>3</v>
      </c>
      <c r="D26" s="727" t="s">
        <v>3</v>
      </c>
      <c r="E26" s="727" t="s">
        <v>3</v>
      </c>
      <c r="F26" s="727" t="s">
        <v>3</v>
      </c>
      <c r="G26" s="727">
        <v>547.37421464920044</v>
      </c>
      <c r="H26" s="727" t="s">
        <v>3</v>
      </c>
      <c r="I26" s="727" t="s">
        <v>3</v>
      </c>
      <c r="J26" s="727">
        <v>6.5640692710876465</v>
      </c>
      <c r="K26" s="727" t="s">
        <v>3</v>
      </c>
      <c r="L26" s="727" t="s">
        <v>3</v>
      </c>
      <c r="M26" s="727">
        <v>94.623310565948486</v>
      </c>
      <c r="N26" s="730" t="s">
        <v>3</v>
      </c>
      <c r="O26" s="730" t="s">
        <v>3</v>
      </c>
      <c r="P26" s="730">
        <v>1018.9388684034348</v>
      </c>
      <c r="Q26" s="726">
        <f t="shared" si="0"/>
        <v>1667.5004628896713</v>
      </c>
      <c r="R26" s="94"/>
    </row>
    <row r="27" spans="1:18" ht="12.75" customHeight="1" x14ac:dyDescent="0.2">
      <c r="A27" s="164" t="s">
        <v>218</v>
      </c>
      <c r="B27" s="727" t="s">
        <v>3</v>
      </c>
      <c r="C27" s="727" t="s">
        <v>3</v>
      </c>
      <c r="D27" s="727" t="s">
        <v>3</v>
      </c>
      <c r="E27" s="727" t="s">
        <v>3</v>
      </c>
      <c r="F27" s="727" t="s">
        <v>3</v>
      </c>
      <c r="G27" s="727">
        <v>15.657543182373047</v>
      </c>
      <c r="H27" s="727" t="s">
        <v>3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 t="s">
        <v>3</v>
      </c>
      <c r="N27" s="730" t="s">
        <v>3</v>
      </c>
      <c r="O27" s="730" t="s">
        <v>3</v>
      </c>
      <c r="P27" s="730" t="s">
        <v>3</v>
      </c>
      <c r="Q27" s="726">
        <f t="shared" si="0"/>
        <v>15.657543182373047</v>
      </c>
      <c r="R27" s="94"/>
    </row>
    <row r="28" spans="1:18" ht="12.75" customHeight="1" x14ac:dyDescent="0.2">
      <c r="A28" s="164" t="s">
        <v>5</v>
      </c>
      <c r="B28" s="727">
        <v>6.0037598609924316</v>
      </c>
      <c r="C28" s="727">
        <v>382.32440477609634</v>
      </c>
      <c r="D28" s="727" t="s">
        <v>3</v>
      </c>
      <c r="E28" s="727" t="s">
        <v>3</v>
      </c>
      <c r="F28" s="727">
        <v>53.147158861160278</v>
      </c>
      <c r="G28" s="727" t="s">
        <v>3</v>
      </c>
      <c r="H28" s="727" t="s">
        <v>3</v>
      </c>
      <c r="I28" s="727" t="s">
        <v>3</v>
      </c>
      <c r="J28" s="727" t="s">
        <v>3</v>
      </c>
      <c r="K28" s="727" t="s">
        <v>3</v>
      </c>
      <c r="L28" s="727" t="s">
        <v>3</v>
      </c>
      <c r="M28" s="727" t="s">
        <v>3</v>
      </c>
      <c r="N28" s="730" t="s">
        <v>3</v>
      </c>
      <c r="O28" s="730" t="s">
        <v>3</v>
      </c>
      <c r="P28" s="730" t="s">
        <v>3</v>
      </c>
      <c r="Q28" s="726">
        <f t="shared" si="0"/>
        <v>441.47532349824905</v>
      </c>
      <c r="R28" s="94"/>
    </row>
    <row r="29" spans="1:18" ht="12.75" customHeight="1" x14ac:dyDescent="0.2">
      <c r="A29" s="164" t="s">
        <v>6</v>
      </c>
      <c r="B29" s="727" t="s">
        <v>3</v>
      </c>
      <c r="C29" s="727">
        <v>346.77789127826691</v>
      </c>
      <c r="D29" s="727" t="s">
        <v>3</v>
      </c>
      <c r="E29" s="727" t="s">
        <v>3</v>
      </c>
      <c r="F29" s="727">
        <v>13.312004327774048</v>
      </c>
      <c r="G29" s="727" t="s">
        <v>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 t="s">
        <v>3</v>
      </c>
      <c r="N29" s="730" t="s">
        <v>3</v>
      </c>
      <c r="O29" s="730" t="s">
        <v>3</v>
      </c>
      <c r="P29" s="730" t="s">
        <v>3</v>
      </c>
      <c r="Q29" s="726">
        <f t="shared" si="0"/>
        <v>360.08989560604095</v>
      </c>
      <c r="R29" s="90"/>
    </row>
    <row r="30" spans="1:18" ht="12.75" customHeight="1" x14ac:dyDescent="0.2">
      <c r="A30" s="164" t="s">
        <v>324</v>
      </c>
      <c r="B30" s="727" t="s">
        <v>3</v>
      </c>
      <c r="C30" s="727">
        <v>11.918742179870605</v>
      </c>
      <c r="D30" s="727" t="s">
        <v>3</v>
      </c>
      <c r="E30" s="727" t="s">
        <v>3</v>
      </c>
      <c r="F30" s="727" t="s">
        <v>3</v>
      </c>
      <c r="G30" s="727" t="s">
        <v>3</v>
      </c>
      <c r="H30" s="727" t="s">
        <v>3</v>
      </c>
      <c r="I30" s="727" t="s">
        <v>3</v>
      </c>
      <c r="J30" s="727" t="s">
        <v>3</v>
      </c>
      <c r="K30" s="727" t="s">
        <v>3</v>
      </c>
      <c r="L30" s="727" t="s">
        <v>3</v>
      </c>
      <c r="M30" s="727" t="s">
        <v>3</v>
      </c>
      <c r="N30" s="730" t="s">
        <v>3</v>
      </c>
      <c r="O30" s="730" t="s">
        <v>3</v>
      </c>
      <c r="P30" s="730" t="s">
        <v>3</v>
      </c>
      <c r="Q30" s="726">
        <f t="shared" si="0"/>
        <v>11.918742179870605</v>
      </c>
      <c r="R30" s="90"/>
    </row>
    <row r="31" spans="1:18" ht="12.75" customHeight="1" x14ac:dyDescent="0.2">
      <c r="A31" s="164" t="s">
        <v>7</v>
      </c>
      <c r="B31" s="727">
        <v>7.0835399627685547</v>
      </c>
      <c r="C31" s="727">
        <v>3652.0012485980988</v>
      </c>
      <c r="D31" s="727" t="s">
        <v>3</v>
      </c>
      <c r="E31" s="727" t="s">
        <v>3</v>
      </c>
      <c r="F31" s="727">
        <v>158.2884407043457</v>
      </c>
      <c r="G31" s="727" t="s">
        <v>3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 t="s">
        <v>3</v>
      </c>
      <c r="N31" s="730" t="s">
        <v>3</v>
      </c>
      <c r="O31" s="730" t="s">
        <v>3</v>
      </c>
      <c r="P31" s="730" t="s">
        <v>3</v>
      </c>
      <c r="Q31" s="726">
        <f t="shared" si="0"/>
        <v>3817.373229265213</v>
      </c>
      <c r="R31" s="94"/>
    </row>
    <row r="32" spans="1:18" ht="12.75" customHeight="1" x14ac:dyDescent="0.2">
      <c r="A32" s="164" t="s">
        <v>228</v>
      </c>
      <c r="B32" s="727">
        <v>7.3277945518493652</v>
      </c>
      <c r="C32" s="727">
        <v>2633.3364763259888</v>
      </c>
      <c r="D32" s="727" t="s">
        <v>3</v>
      </c>
      <c r="E32" s="727" t="s">
        <v>3</v>
      </c>
      <c r="F32" s="727">
        <v>61.226451873779297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</v>
      </c>
      <c r="M32" s="727" t="s">
        <v>3</v>
      </c>
      <c r="N32" s="730" t="s">
        <v>3</v>
      </c>
      <c r="O32" s="730" t="s">
        <v>3</v>
      </c>
      <c r="P32" s="730" t="s">
        <v>3</v>
      </c>
      <c r="Q32" s="726">
        <f t="shared" si="0"/>
        <v>2701.8907227516174</v>
      </c>
      <c r="R32" s="94"/>
    </row>
    <row r="33" spans="1:18" ht="12.75" customHeight="1" x14ac:dyDescent="0.2">
      <c r="A33" s="164" t="s">
        <v>219</v>
      </c>
      <c r="B33" s="727" t="s">
        <v>3</v>
      </c>
      <c r="C33" s="727">
        <v>40.125102996826172</v>
      </c>
      <c r="D33" s="727" t="s">
        <v>3</v>
      </c>
      <c r="E33" s="727" t="s">
        <v>3</v>
      </c>
      <c r="F33" s="727">
        <v>8.081883430480957</v>
      </c>
      <c r="G33" s="727" t="s">
        <v>3</v>
      </c>
      <c r="H33" s="727" t="s">
        <v>3</v>
      </c>
      <c r="I33" s="727" t="s">
        <v>3</v>
      </c>
      <c r="J33" s="727" t="s">
        <v>3</v>
      </c>
      <c r="K33" s="727" t="s">
        <v>3</v>
      </c>
      <c r="L33" s="727" t="s">
        <v>3</v>
      </c>
      <c r="M33" s="727" t="s">
        <v>3</v>
      </c>
      <c r="N33" s="730" t="s">
        <v>3</v>
      </c>
      <c r="O33" s="730" t="s">
        <v>3</v>
      </c>
      <c r="P33" s="730" t="s">
        <v>3</v>
      </c>
      <c r="Q33" s="726">
        <f t="shared" si="0"/>
        <v>48.206986427307129</v>
      </c>
      <c r="R33" s="94"/>
    </row>
    <row r="34" spans="1:18" ht="12.75" customHeight="1" x14ac:dyDescent="0.2">
      <c r="A34" s="164" t="s">
        <v>8</v>
      </c>
      <c r="B34" s="727" t="s">
        <v>3</v>
      </c>
      <c r="C34" s="727" t="s">
        <v>3</v>
      </c>
      <c r="D34" s="727" t="s">
        <v>3</v>
      </c>
      <c r="E34" s="727" t="s">
        <v>3</v>
      </c>
      <c r="F34" s="727" t="s">
        <v>3</v>
      </c>
      <c r="G34" s="727">
        <v>305.624172270298</v>
      </c>
      <c r="H34" s="727">
        <v>4.1022367477416992</v>
      </c>
      <c r="I34" s="727" t="s">
        <v>3</v>
      </c>
      <c r="J34" s="727" t="s">
        <v>3</v>
      </c>
      <c r="K34" s="727" t="s">
        <v>3</v>
      </c>
      <c r="L34" s="727" t="s">
        <v>3</v>
      </c>
      <c r="M34" s="727">
        <v>13.580795288085938</v>
      </c>
      <c r="N34" s="730" t="s">
        <v>3</v>
      </c>
      <c r="O34" s="730" t="s">
        <v>3</v>
      </c>
      <c r="P34" s="730" t="s">
        <v>3</v>
      </c>
      <c r="Q34" s="726">
        <f t="shared" si="0"/>
        <v>323.30720430612564</v>
      </c>
      <c r="R34" s="94"/>
    </row>
    <row r="35" spans="1:18" ht="12.75" customHeight="1" x14ac:dyDescent="0.2">
      <c r="A35" s="164" t="s">
        <v>171</v>
      </c>
      <c r="B35" s="727" t="s">
        <v>3</v>
      </c>
      <c r="C35" s="727" t="s">
        <v>3</v>
      </c>
      <c r="D35" s="727" t="s">
        <v>3</v>
      </c>
      <c r="E35" s="727" t="s">
        <v>3</v>
      </c>
      <c r="F35" s="727" t="s">
        <v>3</v>
      </c>
      <c r="G35" s="727">
        <v>313.82018256187439</v>
      </c>
      <c r="H35" s="727">
        <v>56.335361480712891</v>
      </c>
      <c r="I35" s="727" t="s">
        <v>3</v>
      </c>
      <c r="J35" s="727" t="s">
        <v>3</v>
      </c>
      <c r="K35" s="727" t="s">
        <v>3</v>
      </c>
      <c r="L35" s="727" t="s">
        <v>3</v>
      </c>
      <c r="M35" s="727">
        <v>290.18680429458618</v>
      </c>
      <c r="N35" s="730" t="s">
        <v>3</v>
      </c>
      <c r="O35" s="730" t="s">
        <v>3</v>
      </c>
      <c r="P35" s="730">
        <v>32.658801078796387</v>
      </c>
      <c r="Q35" s="726">
        <f t="shared" si="0"/>
        <v>693.00114941596985</v>
      </c>
      <c r="R35" s="94"/>
    </row>
    <row r="36" spans="1:18" ht="12.75" customHeight="1" x14ac:dyDescent="0.2">
      <c r="A36" s="164" t="s">
        <v>172</v>
      </c>
      <c r="B36" s="727" t="s">
        <v>3</v>
      </c>
      <c r="C36" s="727">
        <v>8063.7655763626099</v>
      </c>
      <c r="D36" s="727" t="s">
        <v>3</v>
      </c>
      <c r="E36" s="727" t="s">
        <v>3</v>
      </c>
      <c r="F36" s="727">
        <v>954.80828857421875</v>
      </c>
      <c r="G36" s="727" t="s">
        <v>3</v>
      </c>
      <c r="H36" s="727" t="s">
        <v>3</v>
      </c>
      <c r="I36" s="727" t="s">
        <v>3</v>
      </c>
      <c r="J36" s="727" t="s">
        <v>3</v>
      </c>
      <c r="K36" s="727" t="s">
        <v>3</v>
      </c>
      <c r="L36" s="727" t="s">
        <v>3</v>
      </c>
      <c r="M36" s="727" t="s">
        <v>3</v>
      </c>
      <c r="N36" s="730" t="s">
        <v>3</v>
      </c>
      <c r="O36" s="730" t="s">
        <v>3</v>
      </c>
      <c r="P36" s="730" t="s">
        <v>3</v>
      </c>
      <c r="Q36" s="726">
        <f t="shared" si="0"/>
        <v>9018.5738649368286</v>
      </c>
      <c r="R36" s="94"/>
    </row>
    <row r="37" spans="1:18" ht="12.75" customHeight="1" x14ac:dyDescent="0.2">
      <c r="A37" s="164" t="s">
        <v>9</v>
      </c>
      <c r="B37" s="727" t="s">
        <v>3</v>
      </c>
      <c r="C37" s="727" t="s">
        <v>3</v>
      </c>
      <c r="D37" s="727" t="s">
        <v>3</v>
      </c>
      <c r="E37" s="727" t="s">
        <v>3</v>
      </c>
      <c r="F37" s="727" t="s">
        <v>3</v>
      </c>
      <c r="G37" s="727">
        <v>146.57312053442001</v>
      </c>
      <c r="H37" s="727" t="s">
        <v>3</v>
      </c>
      <c r="I37" s="727" t="s">
        <v>3</v>
      </c>
      <c r="J37" s="727">
        <v>3.7837370634078979</v>
      </c>
      <c r="K37" s="727" t="s">
        <v>3</v>
      </c>
      <c r="L37" s="727" t="s">
        <v>3</v>
      </c>
      <c r="M37" s="727">
        <v>147.43426924943924</v>
      </c>
      <c r="N37" s="730" t="s">
        <v>3</v>
      </c>
      <c r="O37" s="730">
        <v>2.2623293399810791</v>
      </c>
      <c r="P37" s="730">
        <v>347.33868354558945</v>
      </c>
      <c r="Q37" s="726">
        <f t="shared" si="0"/>
        <v>647.39213973283768</v>
      </c>
      <c r="R37" s="90"/>
    </row>
    <row r="38" spans="1:18" ht="12.75" customHeight="1" x14ac:dyDescent="0.2">
      <c r="A38" s="164" t="s">
        <v>10</v>
      </c>
      <c r="B38" s="727" t="s">
        <v>3</v>
      </c>
      <c r="C38" s="727" t="s">
        <v>3</v>
      </c>
      <c r="D38" s="727" t="s">
        <v>3</v>
      </c>
      <c r="E38" s="727" t="s">
        <v>3</v>
      </c>
      <c r="F38" s="727" t="s">
        <v>3</v>
      </c>
      <c r="G38" s="727">
        <v>334.21695327758789</v>
      </c>
      <c r="H38" s="727">
        <v>71.966606140136719</v>
      </c>
      <c r="I38" s="727" t="s">
        <v>3</v>
      </c>
      <c r="J38" s="727">
        <v>24.337284088134766</v>
      </c>
      <c r="K38" s="727" t="s">
        <v>3</v>
      </c>
      <c r="L38" s="727" t="s">
        <v>3</v>
      </c>
      <c r="M38" s="727">
        <v>276.80904865264893</v>
      </c>
      <c r="N38" s="730">
        <v>17.99565315246582</v>
      </c>
      <c r="O38" s="730" t="s">
        <v>3</v>
      </c>
      <c r="P38" s="730">
        <v>124.24612367153168</v>
      </c>
      <c r="Q38" s="726">
        <f t="shared" si="0"/>
        <v>849.5716689825058</v>
      </c>
      <c r="R38" s="94"/>
    </row>
    <row r="39" spans="1:18" ht="12.75" customHeight="1" x14ac:dyDescent="0.2">
      <c r="A39" s="164" t="s">
        <v>86</v>
      </c>
      <c r="B39" s="727" t="s">
        <v>3</v>
      </c>
      <c r="C39" s="727" t="s">
        <v>3</v>
      </c>
      <c r="D39" s="727" t="s">
        <v>3</v>
      </c>
      <c r="E39" s="727">
        <v>2.6059410572052002</v>
      </c>
      <c r="F39" s="727" t="s">
        <v>3</v>
      </c>
      <c r="G39" s="727">
        <v>669.13834571838379</v>
      </c>
      <c r="H39" s="727">
        <v>30.385265350341797</v>
      </c>
      <c r="I39" s="727" t="s">
        <v>3</v>
      </c>
      <c r="J39" s="727">
        <v>49.699626922607422</v>
      </c>
      <c r="K39" s="727">
        <v>8.6400718688964844</v>
      </c>
      <c r="L39" s="727" t="s">
        <v>3</v>
      </c>
      <c r="M39" s="727">
        <v>274.04060840606689</v>
      </c>
      <c r="N39" s="730">
        <v>70.954963684082031</v>
      </c>
      <c r="O39" s="730" t="s">
        <v>3</v>
      </c>
      <c r="P39" s="730">
        <v>17.024864196777344</v>
      </c>
      <c r="Q39" s="726">
        <f t="shared" si="0"/>
        <v>1122.489687204361</v>
      </c>
      <c r="R39" s="94"/>
    </row>
    <row r="40" spans="1:18" ht="12.75" customHeight="1" x14ac:dyDescent="0.2">
      <c r="A40" s="164" t="s">
        <v>87</v>
      </c>
      <c r="B40" s="727" t="s">
        <v>3</v>
      </c>
      <c r="C40" s="727" t="s">
        <v>3</v>
      </c>
      <c r="D40" s="727" t="s">
        <v>3</v>
      </c>
      <c r="E40" s="727">
        <v>54.955221176147461</v>
      </c>
      <c r="F40" s="727" t="s">
        <v>3</v>
      </c>
      <c r="G40" s="727" t="s">
        <v>3</v>
      </c>
      <c r="H40" s="727">
        <v>202.40873718261719</v>
      </c>
      <c r="I40" s="727" t="s">
        <v>3</v>
      </c>
      <c r="J40" s="727">
        <v>214.62289714813232</v>
      </c>
      <c r="K40" s="727">
        <v>8.1278953552246094</v>
      </c>
      <c r="L40" s="727" t="s">
        <v>3</v>
      </c>
      <c r="M40" s="727" t="s">
        <v>3</v>
      </c>
      <c r="N40" s="730">
        <v>138.35910582542419</v>
      </c>
      <c r="O40" s="730" t="s">
        <v>3</v>
      </c>
      <c r="P40" s="730">
        <v>20.377243041992188</v>
      </c>
      <c r="Q40" s="726">
        <f t="shared" si="0"/>
        <v>638.85109972953796</v>
      </c>
      <c r="R40" s="94"/>
    </row>
    <row r="41" spans="1:18" ht="12.75" customHeight="1" x14ac:dyDescent="0.2">
      <c r="A41" s="164" t="s">
        <v>220</v>
      </c>
      <c r="B41" s="727" t="s">
        <v>3</v>
      </c>
      <c r="C41" s="727" t="s">
        <v>3</v>
      </c>
      <c r="D41" s="727" t="s">
        <v>3</v>
      </c>
      <c r="E41" s="727" t="s">
        <v>3</v>
      </c>
      <c r="F41" s="727" t="s">
        <v>3</v>
      </c>
      <c r="G41" s="727">
        <v>459.36178588867187</v>
      </c>
      <c r="H41" s="727" t="s">
        <v>3</v>
      </c>
      <c r="I41" s="727" t="s">
        <v>3</v>
      </c>
      <c r="J41" s="727" t="s">
        <v>3</v>
      </c>
      <c r="K41" s="727" t="s">
        <v>3</v>
      </c>
      <c r="L41" s="727" t="s">
        <v>3</v>
      </c>
      <c r="M41" s="727" t="s">
        <v>3</v>
      </c>
      <c r="N41" s="730" t="s">
        <v>3</v>
      </c>
      <c r="O41" s="730" t="s">
        <v>3</v>
      </c>
      <c r="P41" s="730" t="s">
        <v>3</v>
      </c>
      <c r="Q41" s="726">
        <f t="shared" si="0"/>
        <v>459.36178588867187</v>
      </c>
      <c r="R41" s="94"/>
    </row>
    <row r="42" spans="1:18" ht="12.75" customHeight="1" x14ac:dyDescent="0.2">
      <c r="A42" s="164" t="s">
        <v>221</v>
      </c>
      <c r="B42" s="727" t="s">
        <v>3</v>
      </c>
      <c r="C42" s="727" t="s">
        <v>3</v>
      </c>
      <c r="D42" s="727" t="s">
        <v>3</v>
      </c>
      <c r="E42" s="727" t="s">
        <v>3</v>
      </c>
      <c r="F42" s="727" t="s">
        <v>3</v>
      </c>
      <c r="G42" s="727" t="s">
        <v>3</v>
      </c>
      <c r="H42" s="727">
        <v>8.8791379928588867</v>
      </c>
      <c r="I42" s="727" t="s">
        <v>3</v>
      </c>
      <c r="J42" s="727">
        <v>1.8634378910064697</v>
      </c>
      <c r="K42" s="727" t="s">
        <v>3</v>
      </c>
      <c r="L42" s="727" t="s">
        <v>3</v>
      </c>
      <c r="M42" s="727" t="s">
        <v>3</v>
      </c>
      <c r="N42" s="730" t="s">
        <v>3</v>
      </c>
      <c r="O42" s="730" t="s">
        <v>3</v>
      </c>
      <c r="P42" s="730">
        <v>193.69151192903519</v>
      </c>
      <c r="Q42" s="726">
        <f t="shared" si="0"/>
        <v>204.43408781290054</v>
      </c>
      <c r="R42" s="94"/>
    </row>
    <row r="43" spans="1:18" s="15" customFormat="1" ht="12.75" customHeight="1" x14ac:dyDescent="0.2">
      <c r="A43" s="164" t="s">
        <v>222</v>
      </c>
      <c r="B43" s="727" t="s">
        <v>3</v>
      </c>
      <c r="C43" s="727" t="s">
        <v>3</v>
      </c>
      <c r="D43" s="727" t="s">
        <v>3</v>
      </c>
      <c r="E43" s="727" t="s">
        <v>3</v>
      </c>
      <c r="F43" s="727" t="s">
        <v>3</v>
      </c>
      <c r="G43" s="727">
        <v>42.778483390808105</v>
      </c>
      <c r="H43" s="727" t="s">
        <v>3</v>
      </c>
      <c r="I43" s="727" t="s">
        <v>3</v>
      </c>
      <c r="J43" s="727" t="s">
        <v>3</v>
      </c>
      <c r="K43" s="727" t="s">
        <v>3</v>
      </c>
      <c r="L43" s="727" t="s">
        <v>3</v>
      </c>
      <c r="M43" s="727">
        <v>153.77139377593994</v>
      </c>
      <c r="N43" s="730" t="s">
        <v>3</v>
      </c>
      <c r="O43" s="730" t="s">
        <v>3</v>
      </c>
      <c r="P43" s="730">
        <v>238.2346019744873</v>
      </c>
      <c r="Q43" s="726">
        <f t="shared" si="0"/>
        <v>434.78447914123535</v>
      </c>
      <c r="R43" s="94"/>
    </row>
    <row r="44" spans="1:18" ht="12.75" customHeight="1" x14ac:dyDescent="0.2">
      <c r="A44" s="164" t="s">
        <v>223</v>
      </c>
      <c r="B44" s="727" t="s">
        <v>3</v>
      </c>
      <c r="C44" s="727" t="s">
        <v>3</v>
      </c>
      <c r="D44" s="727" t="s">
        <v>3</v>
      </c>
      <c r="E44" s="727" t="s">
        <v>3</v>
      </c>
      <c r="F44" s="727" t="s">
        <v>3</v>
      </c>
      <c r="G44" s="727" t="s">
        <v>3</v>
      </c>
      <c r="H44" s="727" t="s">
        <v>3</v>
      </c>
      <c r="I44" s="727" t="s">
        <v>3</v>
      </c>
      <c r="J44" s="727" t="s">
        <v>3</v>
      </c>
      <c r="K44" s="727" t="s">
        <v>3</v>
      </c>
      <c r="L44" s="727" t="s">
        <v>3</v>
      </c>
      <c r="M44" s="727" t="s">
        <v>3</v>
      </c>
      <c r="N44" s="730" t="s">
        <v>3</v>
      </c>
      <c r="O44" s="730" t="s">
        <v>3</v>
      </c>
      <c r="P44" s="730">
        <v>29.279842376708984</v>
      </c>
      <c r="Q44" s="726">
        <f t="shared" si="0"/>
        <v>29.279842376708984</v>
      </c>
      <c r="R44" s="94"/>
    </row>
    <row r="45" spans="1:18" s="15" customFormat="1" x14ac:dyDescent="0.2">
      <c r="A45" s="168" t="s">
        <v>173</v>
      </c>
      <c r="B45" s="725" t="s">
        <v>3</v>
      </c>
      <c r="C45" s="725" t="s">
        <v>3</v>
      </c>
      <c r="D45" s="725" t="s">
        <v>3</v>
      </c>
      <c r="E45" s="725" t="s">
        <v>3</v>
      </c>
      <c r="F45" s="725" t="s">
        <v>3</v>
      </c>
      <c r="G45" s="725">
        <v>11.22222900390625</v>
      </c>
      <c r="H45" s="725" t="s">
        <v>3</v>
      </c>
      <c r="I45" s="725" t="s">
        <v>3</v>
      </c>
      <c r="J45" s="725" t="s">
        <v>3</v>
      </c>
      <c r="K45" s="725" t="s">
        <v>3</v>
      </c>
      <c r="L45" s="725" t="s">
        <v>3</v>
      </c>
      <c r="M45" s="725" t="s">
        <v>3</v>
      </c>
      <c r="N45" s="729" t="s">
        <v>3</v>
      </c>
      <c r="O45" s="729" t="s">
        <v>3</v>
      </c>
      <c r="P45" s="729">
        <v>154.90380266308784</v>
      </c>
      <c r="Q45" s="726">
        <f t="shared" si="0"/>
        <v>166.12603166699409</v>
      </c>
      <c r="R45" s="77"/>
    </row>
    <row r="46" spans="1:18" s="15" customFormat="1" x14ac:dyDescent="0.2">
      <c r="A46" s="164" t="s">
        <v>316</v>
      </c>
      <c r="B46" s="727" t="s">
        <v>3</v>
      </c>
      <c r="C46" s="727" t="s">
        <v>3</v>
      </c>
      <c r="D46" s="727" t="s">
        <v>3</v>
      </c>
      <c r="E46" s="727" t="s">
        <v>3</v>
      </c>
      <c r="F46" s="727" t="s">
        <v>3</v>
      </c>
      <c r="G46" s="727" t="s">
        <v>3</v>
      </c>
      <c r="H46" s="727">
        <v>76.310070037841797</v>
      </c>
      <c r="I46" s="727" t="s">
        <v>3</v>
      </c>
      <c r="J46" s="727" t="s">
        <v>3</v>
      </c>
      <c r="K46" s="727" t="s">
        <v>3</v>
      </c>
      <c r="L46" s="727" t="s">
        <v>3</v>
      </c>
      <c r="M46" s="727" t="s">
        <v>3</v>
      </c>
      <c r="N46" s="730">
        <v>11.76911449432373</v>
      </c>
      <c r="O46" s="730" t="s">
        <v>3</v>
      </c>
      <c r="P46" s="730">
        <v>8.6037740707397461</v>
      </c>
      <c r="Q46" s="726">
        <f t="shared" si="0"/>
        <v>96.682958602905273</v>
      </c>
      <c r="R46" s="77"/>
    </row>
    <row r="47" spans="1:18" s="15" customFormat="1" x14ac:dyDescent="0.2">
      <c r="A47" s="12"/>
      <c r="B47" s="62"/>
      <c r="C47" s="62"/>
      <c r="D47" s="86"/>
      <c r="R47" s="68"/>
    </row>
    <row r="48" spans="1:18" s="15" customFormat="1" x14ac:dyDescent="0.2">
      <c r="A48" s="12"/>
      <c r="B48" s="18"/>
      <c r="C48" s="18"/>
      <c r="D48" s="98"/>
      <c r="R48" s="68"/>
    </row>
    <row r="49" spans="1:18" s="15" customFormat="1" x14ac:dyDescent="0.2">
      <c r="A49" s="95"/>
      <c r="B49" s="62"/>
      <c r="C49" s="62"/>
      <c r="D49" s="86"/>
      <c r="R49" s="68"/>
    </row>
    <row r="50" spans="1:18" s="15" customFormat="1" x14ac:dyDescent="0.2">
      <c r="B50" s="13"/>
      <c r="C50" s="13"/>
      <c r="D50" s="97"/>
      <c r="R50" s="68"/>
    </row>
    <row r="51" spans="1:18" s="15" customFormat="1" x14ac:dyDescent="0.2">
      <c r="A51" s="12"/>
      <c r="B51" s="19"/>
      <c r="C51" s="19"/>
      <c r="D51" s="46"/>
      <c r="R51" s="68"/>
    </row>
    <row r="52" spans="1:18" s="15" customFormat="1" x14ac:dyDescent="0.2">
      <c r="A52" s="12"/>
      <c r="B52" s="19"/>
      <c r="C52" s="19"/>
      <c r="D52" s="46"/>
      <c r="R52" s="68"/>
    </row>
    <row r="53" spans="1:18" s="15" customFormat="1" x14ac:dyDescent="0.2">
      <c r="A53" s="12"/>
      <c r="B53" s="19"/>
      <c r="C53" s="19"/>
      <c r="D53" s="46"/>
      <c r="R53" s="68"/>
    </row>
    <row r="54" spans="1:18" s="15" customFormat="1" x14ac:dyDescent="0.2">
      <c r="A54" s="12"/>
      <c r="B54" s="19"/>
      <c r="C54" s="19"/>
      <c r="D54" s="46"/>
      <c r="R54" s="68"/>
    </row>
    <row r="55" spans="1:18" s="15" customFormat="1" x14ac:dyDescent="0.2">
      <c r="A55" s="12"/>
      <c r="B55" s="19"/>
      <c r="C55" s="19"/>
      <c r="D55" s="46"/>
      <c r="R55" s="68"/>
    </row>
    <row r="56" spans="1:18" s="15" customFormat="1" x14ac:dyDescent="0.2">
      <c r="A56" s="12"/>
      <c r="B56" s="19"/>
      <c r="C56" s="19"/>
      <c r="D56" s="46"/>
      <c r="R56" s="68"/>
    </row>
    <row r="57" spans="1:18" s="15" customFormat="1" x14ac:dyDescent="0.2">
      <c r="A57" s="12"/>
      <c r="B57" s="19"/>
      <c r="C57" s="19"/>
      <c r="D57" s="46"/>
      <c r="R57" s="68"/>
    </row>
    <row r="58" spans="1:18" s="15" customFormat="1" x14ac:dyDescent="0.2">
      <c r="A58" s="12"/>
      <c r="B58" s="19"/>
      <c r="C58" s="19"/>
      <c r="D58" s="46"/>
      <c r="R58" s="68"/>
    </row>
    <row r="59" spans="1:18" s="15" customFormat="1" x14ac:dyDescent="0.2">
      <c r="A59" s="12"/>
      <c r="B59" s="19"/>
      <c r="C59" s="19"/>
      <c r="D59" s="46"/>
      <c r="R59" s="68"/>
    </row>
    <row r="60" spans="1:18" s="15" customFormat="1" x14ac:dyDescent="0.2">
      <c r="A60" s="12"/>
      <c r="B60" s="19"/>
      <c r="C60" s="19"/>
      <c r="D60" s="46"/>
      <c r="R60" s="68"/>
    </row>
    <row r="61" spans="1:18" s="15" customFormat="1" x14ac:dyDescent="0.2">
      <c r="A61" s="12"/>
      <c r="B61" s="19"/>
      <c r="C61" s="19"/>
      <c r="D61" s="46"/>
      <c r="R61" s="68"/>
    </row>
    <row r="62" spans="1:18" s="15" customFormat="1" x14ac:dyDescent="0.2">
      <c r="A62" s="12"/>
      <c r="B62" s="19"/>
      <c r="C62" s="19"/>
      <c r="D62" s="46"/>
      <c r="R62" s="68"/>
    </row>
    <row r="63" spans="1:18" s="15" customFormat="1" x14ac:dyDescent="0.2">
      <c r="A63" s="12"/>
      <c r="B63" s="19"/>
      <c r="C63" s="19"/>
      <c r="D63" s="46"/>
      <c r="R63" s="68"/>
    </row>
    <row r="64" spans="1:18" s="15" customFormat="1" x14ac:dyDescent="0.2">
      <c r="A64" s="12"/>
      <c r="B64" s="19"/>
      <c r="C64" s="19"/>
      <c r="D64" s="46"/>
      <c r="R64" s="68"/>
    </row>
    <row r="65" spans="1:18" s="15" customFormat="1" x14ac:dyDescent="0.2">
      <c r="A65" s="12"/>
      <c r="B65" s="19"/>
      <c r="C65" s="19"/>
      <c r="D65" s="46"/>
      <c r="R65" s="68"/>
    </row>
    <row r="66" spans="1:18" s="15" customFormat="1" ht="15" x14ac:dyDescent="0.3">
      <c r="A66" s="100"/>
      <c r="B66" s="101"/>
      <c r="C66" s="101"/>
      <c r="D66" s="102"/>
      <c r="R66" s="68"/>
    </row>
    <row r="67" spans="1:18" s="15" customFormat="1" ht="13.5" x14ac:dyDescent="0.25">
      <c r="A67" s="12"/>
      <c r="B67" s="70"/>
      <c r="C67" s="70"/>
      <c r="D67" s="87"/>
      <c r="R67" s="68"/>
    </row>
    <row r="68" spans="1:18" s="15" customFormat="1" x14ac:dyDescent="0.2">
      <c r="A68" s="12"/>
      <c r="B68" s="19"/>
      <c r="C68" s="19"/>
      <c r="D68" s="46"/>
      <c r="E68" s="19"/>
      <c r="R68" s="68"/>
    </row>
    <row r="69" spans="1:18" s="15" customFormat="1" x14ac:dyDescent="0.2">
      <c r="A69" s="12"/>
      <c r="B69" s="19"/>
      <c r="C69" s="19"/>
      <c r="D69" s="46"/>
      <c r="E69" s="19"/>
      <c r="R69" s="68"/>
    </row>
    <row r="70" spans="1:18" s="15" customFormat="1" x14ac:dyDescent="0.2">
      <c r="A70" s="12"/>
      <c r="B70" s="19"/>
      <c r="C70" s="19"/>
      <c r="D70" s="46"/>
      <c r="E70" s="19"/>
      <c r="R70" s="68"/>
    </row>
    <row r="71" spans="1:18" s="15" customFormat="1" x14ac:dyDescent="0.2">
      <c r="A71" s="12"/>
      <c r="D71" s="46"/>
      <c r="R71" s="68"/>
    </row>
    <row r="72" spans="1:18" s="15" customFormat="1" x14ac:dyDescent="0.2">
      <c r="A72" s="12"/>
      <c r="D72" s="46"/>
      <c r="R72" s="68"/>
    </row>
    <row r="73" spans="1:18" s="15" customFormat="1" x14ac:dyDescent="0.2">
      <c r="A73" s="12"/>
      <c r="B73" s="13"/>
      <c r="C73" s="13"/>
      <c r="D73" s="87"/>
      <c r="R73" s="68"/>
    </row>
    <row r="74" spans="1:18" s="15" customFormat="1" x14ac:dyDescent="0.2">
      <c r="A74" s="12"/>
      <c r="B74" s="18"/>
      <c r="C74" s="18"/>
      <c r="D74" s="87"/>
      <c r="R74" s="68"/>
    </row>
    <row r="75" spans="1:18" s="15" customFormat="1" x14ac:dyDescent="0.2">
      <c r="A75" s="12"/>
      <c r="B75" s="62"/>
      <c r="C75" s="62"/>
      <c r="D75" s="87"/>
      <c r="R75" s="68"/>
    </row>
    <row r="76" spans="1:18" s="15" customFormat="1" x14ac:dyDescent="0.2">
      <c r="A76" s="95"/>
      <c r="B76" s="13"/>
      <c r="C76" s="13"/>
      <c r="D76" s="97"/>
      <c r="R76" s="68"/>
    </row>
    <row r="77" spans="1:18" s="15" customFormat="1" x14ac:dyDescent="0.2">
      <c r="A77" s="12"/>
      <c r="B77" s="19"/>
      <c r="C77" s="19"/>
      <c r="D77" s="87"/>
      <c r="R77" s="68"/>
    </row>
    <row r="78" spans="1:18" s="15" customFormat="1" x14ac:dyDescent="0.2">
      <c r="A78" s="12"/>
      <c r="B78" s="19"/>
      <c r="C78" s="19"/>
      <c r="D78" s="87"/>
      <c r="R78" s="68"/>
    </row>
    <row r="79" spans="1:18" s="15" customFormat="1" x14ac:dyDescent="0.2">
      <c r="A79" s="12"/>
      <c r="B79" s="19"/>
      <c r="C79" s="19"/>
      <c r="D79" s="87"/>
      <c r="R79" s="68"/>
    </row>
    <row r="80" spans="1:18" s="15" customFormat="1" x14ac:dyDescent="0.2">
      <c r="A80" s="12"/>
      <c r="B80" s="19"/>
      <c r="C80" s="19"/>
      <c r="D80" s="87"/>
      <c r="R80" s="68"/>
    </row>
    <row r="81" spans="1:18" s="15" customFormat="1" x14ac:dyDescent="0.2">
      <c r="A81" s="12"/>
      <c r="B81" s="19"/>
      <c r="C81" s="19"/>
      <c r="D81" s="87"/>
      <c r="R81" s="68"/>
    </row>
    <row r="82" spans="1:18" s="15" customFormat="1" x14ac:dyDescent="0.2">
      <c r="A82" s="12"/>
      <c r="B82" s="19"/>
      <c r="C82" s="19"/>
      <c r="D82" s="87"/>
      <c r="R82" s="68"/>
    </row>
    <row r="83" spans="1:18" s="15" customFormat="1" x14ac:dyDescent="0.2">
      <c r="A83" s="12"/>
      <c r="B83" s="19"/>
      <c r="C83" s="19"/>
      <c r="D83" s="87"/>
      <c r="R83" s="68"/>
    </row>
    <row r="84" spans="1:18" s="15" customFormat="1" x14ac:dyDescent="0.2">
      <c r="A84" s="12"/>
      <c r="B84" s="19"/>
      <c r="C84" s="19"/>
      <c r="D84" s="87"/>
      <c r="R84" s="68"/>
    </row>
    <row r="85" spans="1:18" s="15" customFormat="1" x14ac:dyDescent="0.2">
      <c r="A85" s="12"/>
      <c r="B85" s="19"/>
      <c r="C85" s="19"/>
      <c r="D85" s="87"/>
      <c r="R85" s="68"/>
    </row>
    <row r="86" spans="1:18" s="15" customFormat="1" x14ac:dyDescent="0.2">
      <c r="A86" s="12"/>
      <c r="B86" s="19"/>
      <c r="C86" s="19"/>
      <c r="D86" s="87"/>
      <c r="R86" s="68"/>
    </row>
    <row r="87" spans="1:18" s="15" customFormat="1" x14ac:dyDescent="0.2">
      <c r="A87" s="12"/>
      <c r="B87" s="19"/>
      <c r="C87" s="19"/>
      <c r="D87" s="87"/>
      <c r="R87" s="68"/>
    </row>
    <row r="88" spans="1:18" s="15" customFormat="1" x14ac:dyDescent="0.2">
      <c r="A88" s="12"/>
      <c r="B88" s="19"/>
      <c r="C88" s="19"/>
      <c r="D88" s="87"/>
      <c r="R88" s="68"/>
    </row>
    <row r="89" spans="1:18" s="15" customFormat="1" x14ac:dyDescent="0.2">
      <c r="A89" s="12"/>
      <c r="B89" s="19"/>
      <c r="C89" s="19"/>
      <c r="D89" s="87"/>
      <c r="R89" s="68"/>
    </row>
    <row r="90" spans="1:18" s="15" customFormat="1" x14ac:dyDescent="0.2">
      <c r="A90" s="12"/>
      <c r="B90" s="19"/>
      <c r="C90" s="19"/>
      <c r="D90" s="87"/>
      <c r="R90" s="68"/>
    </row>
    <row r="91" spans="1:18" s="15" customFormat="1" ht="15" x14ac:dyDescent="0.3">
      <c r="A91" s="100"/>
      <c r="B91" s="101"/>
      <c r="C91" s="101"/>
      <c r="D91" s="102"/>
      <c r="R91" s="68"/>
    </row>
    <row r="92" spans="1:18" s="15" customFormat="1" ht="15" x14ac:dyDescent="0.3">
      <c r="A92" s="100"/>
      <c r="B92" s="101"/>
      <c r="C92" s="101"/>
      <c r="D92" s="102"/>
      <c r="R92" s="68"/>
    </row>
    <row r="93" spans="1:18" s="15" customFormat="1" x14ac:dyDescent="0.2">
      <c r="A93" s="12"/>
      <c r="D93" s="87"/>
      <c r="R93" s="68"/>
    </row>
    <row r="94" spans="1:18" s="15" customFormat="1" x14ac:dyDescent="0.2">
      <c r="A94" s="12"/>
      <c r="B94" s="19"/>
      <c r="C94" s="19"/>
      <c r="D94" s="87"/>
      <c r="R94" s="68"/>
    </row>
    <row r="95" spans="1:18" s="15" customFormat="1" x14ac:dyDescent="0.2">
      <c r="A95" s="12"/>
      <c r="B95" s="19"/>
      <c r="C95" s="19"/>
      <c r="D95" s="87"/>
      <c r="R95" s="68"/>
    </row>
    <row r="96" spans="1:18" s="15" customFormat="1" x14ac:dyDescent="0.2">
      <c r="A96" s="12"/>
      <c r="B96" s="19"/>
      <c r="C96" s="19"/>
      <c r="D96" s="87"/>
      <c r="R96" s="68"/>
    </row>
    <row r="97" spans="1:18" s="15" customFormat="1" x14ac:dyDescent="0.2">
      <c r="A97" s="12"/>
      <c r="B97" s="19"/>
      <c r="C97" s="19"/>
      <c r="D97" s="87"/>
      <c r="R97" s="68"/>
    </row>
    <row r="98" spans="1:18" s="15" customFormat="1" x14ac:dyDescent="0.2">
      <c r="A98" s="12"/>
      <c r="B98" s="19"/>
      <c r="C98" s="19"/>
      <c r="D98" s="87"/>
      <c r="R98" s="68"/>
    </row>
    <row r="99" spans="1:18" s="15" customFormat="1" x14ac:dyDescent="0.2">
      <c r="A99" s="12"/>
      <c r="B99" s="18"/>
      <c r="C99" s="18"/>
      <c r="D99" s="87"/>
      <c r="R99" s="68"/>
    </row>
    <row r="100" spans="1:18" s="15" customFormat="1" x14ac:dyDescent="0.2">
      <c r="A100" s="12"/>
      <c r="B100" s="62"/>
      <c r="C100" s="62"/>
      <c r="D100" s="87"/>
      <c r="R100" s="68"/>
    </row>
    <row r="101" spans="1:18" s="15" customFormat="1" x14ac:dyDescent="0.2">
      <c r="A101" s="12"/>
      <c r="B101" s="103"/>
      <c r="C101" s="103"/>
      <c r="D101" s="87"/>
      <c r="R101" s="68"/>
    </row>
    <row r="102" spans="1:18" s="15" customFormat="1" x14ac:dyDescent="0.2">
      <c r="A102" s="12"/>
      <c r="B102" s="13"/>
      <c r="C102" s="13"/>
      <c r="D102" s="97"/>
      <c r="R102" s="68"/>
    </row>
    <row r="103" spans="1:18" s="15" customFormat="1" x14ac:dyDescent="0.2">
      <c r="A103" s="12"/>
      <c r="B103" s="19"/>
      <c r="C103" s="19"/>
      <c r="D103" s="87"/>
      <c r="R103" s="68"/>
    </row>
    <row r="104" spans="1:18" s="15" customFormat="1" x14ac:dyDescent="0.2">
      <c r="A104" s="12"/>
      <c r="B104" s="19"/>
      <c r="C104" s="19"/>
      <c r="D104" s="87"/>
      <c r="R104" s="68"/>
    </row>
    <row r="105" spans="1:18" s="15" customFormat="1" x14ac:dyDescent="0.2">
      <c r="A105" s="12"/>
      <c r="B105" s="19"/>
      <c r="C105" s="19"/>
      <c r="D105" s="87"/>
      <c r="R105" s="68"/>
    </row>
    <row r="106" spans="1:18" s="15" customFormat="1" x14ac:dyDescent="0.2">
      <c r="A106" s="12"/>
      <c r="B106" s="19"/>
      <c r="C106" s="19"/>
      <c r="D106" s="87"/>
      <c r="R106" s="68"/>
    </row>
    <row r="107" spans="1:18" s="15" customFormat="1" x14ac:dyDescent="0.2">
      <c r="A107" s="12"/>
      <c r="B107" s="19"/>
      <c r="C107" s="19"/>
      <c r="D107" s="87"/>
      <c r="R107" s="68"/>
    </row>
    <row r="108" spans="1:18" s="15" customFormat="1" x14ac:dyDescent="0.2">
      <c r="A108" s="12"/>
      <c r="B108" s="19"/>
      <c r="C108" s="19"/>
      <c r="D108" s="87"/>
      <c r="R108" s="68"/>
    </row>
    <row r="109" spans="1:18" s="15" customFormat="1" x14ac:dyDescent="0.2">
      <c r="A109" s="12"/>
      <c r="B109" s="19"/>
      <c r="C109" s="19"/>
      <c r="D109" s="87"/>
      <c r="R109" s="68"/>
    </row>
    <row r="110" spans="1:18" s="15" customFormat="1" x14ac:dyDescent="0.2">
      <c r="A110" s="12"/>
      <c r="B110" s="19"/>
      <c r="C110" s="19"/>
      <c r="D110" s="87"/>
      <c r="R110" s="68"/>
    </row>
    <row r="111" spans="1:18" s="15" customFormat="1" x14ac:dyDescent="0.2">
      <c r="A111" s="12"/>
      <c r="B111" s="19"/>
      <c r="C111" s="19"/>
      <c r="D111" s="87"/>
      <c r="R111" s="68"/>
    </row>
    <row r="112" spans="1:18" s="15" customFormat="1" x14ac:dyDescent="0.2">
      <c r="A112" s="12"/>
      <c r="B112" s="19"/>
      <c r="C112" s="19"/>
      <c r="D112" s="87"/>
      <c r="R112" s="68"/>
    </row>
    <row r="113" spans="1:18" s="15" customFormat="1" x14ac:dyDescent="0.2">
      <c r="A113" s="12"/>
      <c r="B113" s="19"/>
      <c r="C113" s="19"/>
      <c r="D113" s="87"/>
      <c r="R113" s="68"/>
    </row>
    <row r="114" spans="1:18" s="15" customFormat="1" ht="15" x14ac:dyDescent="0.3">
      <c r="A114" s="100"/>
      <c r="B114" s="101"/>
      <c r="C114" s="101"/>
      <c r="D114" s="102"/>
      <c r="R114" s="68"/>
    </row>
    <row r="115" spans="1:18" s="15" customFormat="1" ht="15" x14ac:dyDescent="0.3">
      <c r="A115" s="100"/>
      <c r="B115" s="101"/>
      <c r="C115" s="101"/>
      <c r="D115" s="102"/>
      <c r="R115" s="68"/>
    </row>
    <row r="116" spans="1:18" s="15" customFormat="1" ht="15" x14ac:dyDescent="0.3">
      <c r="A116" s="100"/>
      <c r="B116" s="101"/>
      <c r="C116" s="101"/>
      <c r="D116" s="102"/>
      <c r="R116" s="68"/>
    </row>
    <row r="117" spans="1:18" s="15" customFormat="1" ht="15" x14ac:dyDescent="0.3">
      <c r="A117" s="100"/>
      <c r="B117" s="101"/>
      <c r="C117" s="101"/>
      <c r="D117" s="102"/>
      <c r="R117" s="68"/>
    </row>
    <row r="118" spans="1:18" s="15" customFormat="1" ht="15" x14ac:dyDescent="0.3">
      <c r="A118" s="100"/>
      <c r="B118" s="101"/>
      <c r="C118" s="101"/>
      <c r="D118" s="102"/>
      <c r="R118" s="68"/>
    </row>
    <row r="119" spans="1:18" s="15" customFormat="1" x14ac:dyDescent="0.2">
      <c r="A119" s="12"/>
      <c r="B119" s="19"/>
      <c r="C119" s="19"/>
      <c r="D119" s="87"/>
      <c r="R119" s="68"/>
    </row>
    <row r="120" spans="1:18" s="15" customFormat="1" x14ac:dyDescent="0.2">
      <c r="A120" s="12"/>
      <c r="B120" s="19"/>
      <c r="C120" s="19"/>
      <c r="D120" s="87"/>
      <c r="R120" s="68"/>
    </row>
    <row r="121" spans="1:18" s="15" customFormat="1" x14ac:dyDescent="0.2">
      <c r="A121" s="12"/>
      <c r="B121" s="19"/>
      <c r="C121" s="19"/>
      <c r="D121" s="87"/>
      <c r="R121" s="68"/>
    </row>
    <row r="122" spans="1:18" s="15" customFormat="1" x14ac:dyDescent="0.2">
      <c r="A122" s="12"/>
      <c r="R122" s="68"/>
    </row>
    <row r="123" spans="1:18" s="15" customFormat="1" x14ac:dyDescent="0.2">
      <c r="A123" s="12"/>
      <c r="R123" s="68"/>
    </row>
    <row r="124" spans="1:18" s="15" customFormat="1" x14ac:dyDescent="0.2">
      <c r="A124" s="12"/>
      <c r="R124" s="68"/>
    </row>
    <row r="125" spans="1:18" s="15" customFormat="1" x14ac:dyDescent="0.2">
      <c r="A125" s="12"/>
      <c r="R125" s="68"/>
    </row>
    <row r="126" spans="1:18" s="15" customFormat="1" x14ac:dyDescent="0.2">
      <c r="A126" s="95"/>
      <c r="R126" s="68"/>
    </row>
    <row r="127" spans="1:18" s="15" customFormat="1" x14ac:dyDescent="0.2">
      <c r="B127" s="88"/>
      <c r="C127" s="88"/>
      <c r="D127" s="88"/>
      <c r="R127" s="68"/>
    </row>
    <row r="128" spans="1:18" s="15" customFormat="1" x14ac:dyDescent="0.2">
      <c r="A128" s="12"/>
      <c r="B128" s="19"/>
      <c r="C128" s="19"/>
      <c r="D128" s="87"/>
      <c r="R128" s="68"/>
    </row>
    <row r="129" spans="1:18" s="15" customFormat="1" x14ac:dyDescent="0.2">
      <c r="A129" s="12"/>
      <c r="B129" s="19"/>
      <c r="C129" s="19"/>
      <c r="D129" s="87"/>
      <c r="R129" s="68"/>
    </row>
    <row r="130" spans="1:18" s="15" customFormat="1" x14ac:dyDescent="0.2">
      <c r="A130" s="12"/>
      <c r="B130" s="19"/>
      <c r="C130" s="19"/>
      <c r="D130" s="87"/>
      <c r="R130" s="68"/>
    </row>
    <row r="131" spans="1:18" s="15" customFormat="1" x14ac:dyDescent="0.2">
      <c r="A131" s="12"/>
      <c r="B131" s="19"/>
      <c r="C131" s="19"/>
      <c r="D131" s="87"/>
      <c r="R131" s="68"/>
    </row>
    <row r="132" spans="1:18" s="15" customFormat="1" x14ac:dyDescent="0.2">
      <c r="A132" s="12"/>
      <c r="B132" s="19"/>
      <c r="C132" s="19"/>
      <c r="D132" s="87"/>
      <c r="R132" s="68"/>
    </row>
    <row r="133" spans="1:18" s="15" customFormat="1" x14ac:dyDescent="0.2">
      <c r="A133" s="12"/>
      <c r="B133" s="19"/>
      <c r="C133" s="19"/>
      <c r="D133" s="87"/>
      <c r="R133" s="68"/>
    </row>
    <row r="134" spans="1:18" s="15" customFormat="1" x14ac:dyDescent="0.2">
      <c r="A134" s="12"/>
      <c r="B134" s="19"/>
      <c r="C134" s="19"/>
      <c r="D134" s="87"/>
      <c r="R134" s="68"/>
    </row>
    <row r="135" spans="1:18" s="15" customFormat="1" x14ac:dyDescent="0.2">
      <c r="A135" s="12"/>
      <c r="B135" s="19"/>
      <c r="C135" s="19"/>
      <c r="D135" s="87"/>
      <c r="R135" s="68"/>
    </row>
    <row r="136" spans="1:18" s="15" customFormat="1" x14ac:dyDescent="0.2">
      <c r="A136" s="12"/>
      <c r="B136" s="19"/>
      <c r="C136" s="19"/>
      <c r="D136" s="87"/>
      <c r="R136" s="68"/>
    </row>
    <row r="137" spans="1:18" s="15" customFormat="1" x14ac:dyDescent="0.2">
      <c r="A137" s="12"/>
      <c r="B137" s="19"/>
      <c r="C137" s="19"/>
      <c r="D137" s="87"/>
      <c r="R137" s="68"/>
    </row>
    <row r="138" spans="1:18" s="15" customFormat="1" x14ac:dyDescent="0.2">
      <c r="A138" s="12"/>
      <c r="B138" s="19"/>
      <c r="C138" s="19"/>
      <c r="D138" s="87"/>
      <c r="R138" s="68"/>
    </row>
    <row r="139" spans="1:18" s="15" customFormat="1" x14ac:dyDescent="0.2">
      <c r="A139" s="12"/>
      <c r="D139" s="87"/>
      <c r="R139" s="68"/>
    </row>
    <row r="140" spans="1:18" s="15" customFormat="1" x14ac:dyDescent="0.2">
      <c r="A140" s="12"/>
      <c r="B140" s="19"/>
      <c r="C140" s="19"/>
      <c r="D140" s="87"/>
      <c r="R140" s="68"/>
    </row>
    <row r="141" spans="1:18" s="15" customFormat="1" x14ac:dyDescent="0.2">
      <c r="A141" s="12"/>
      <c r="B141" s="19"/>
      <c r="C141" s="19"/>
      <c r="D141" s="87"/>
      <c r="R141" s="68"/>
    </row>
    <row r="142" spans="1:18" s="15" customFormat="1" x14ac:dyDescent="0.2">
      <c r="A142" s="12"/>
      <c r="B142" s="19"/>
      <c r="C142" s="19"/>
      <c r="D142" s="87"/>
      <c r="R142" s="68"/>
    </row>
    <row r="143" spans="1:18" s="15" customFormat="1" x14ac:dyDescent="0.2">
      <c r="A143" s="12"/>
      <c r="B143" s="19"/>
      <c r="C143" s="19"/>
      <c r="D143" s="87"/>
      <c r="R143" s="68"/>
    </row>
    <row r="144" spans="1:18" s="15" customFormat="1" x14ac:dyDescent="0.2">
      <c r="A144" s="12"/>
      <c r="B144" s="19"/>
      <c r="C144" s="19"/>
      <c r="D144" s="87"/>
      <c r="R144" s="68"/>
    </row>
    <row r="145" spans="1:18" s="15" customFormat="1" x14ac:dyDescent="0.2">
      <c r="A145" s="12"/>
      <c r="R145" s="68"/>
    </row>
    <row r="146" spans="1:18" s="15" customFormat="1" x14ac:dyDescent="0.2">
      <c r="A146" s="12"/>
      <c r="R146" s="68"/>
    </row>
    <row r="147" spans="1:18" s="15" customFormat="1" x14ac:dyDescent="0.2">
      <c r="A147" s="12"/>
      <c r="R147" s="68"/>
    </row>
    <row r="148" spans="1:18" s="15" customFormat="1" x14ac:dyDescent="0.2">
      <c r="A148" s="12"/>
      <c r="R148" s="68"/>
    </row>
    <row r="149" spans="1:18" s="15" customFormat="1" x14ac:dyDescent="0.2">
      <c r="R149" s="68"/>
    </row>
    <row r="150" spans="1:18" s="15" customFormat="1" x14ac:dyDescent="0.2">
      <c r="R150" s="68"/>
    </row>
    <row r="151" spans="1:18" s="15" customFormat="1" x14ac:dyDescent="0.2">
      <c r="A151" s="12"/>
      <c r="R151" s="68"/>
    </row>
    <row r="152" spans="1:18" s="15" customFormat="1" x14ac:dyDescent="0.2">
      <c r="A152" s="12"/>
      <c r="R152" s="68"/>
    </row>
    <row r="153" spans="1:18" s="15" customFormat="1" x14ac:dyDescent="0.2">
      <c r="A153" s="12"/>
      <c r="R153" s="68"/>
    </row>
    <row r="154" spans="1:18" s="15" customFormat="1" x14ac:dyDescent="0.2">
      <c r="A154" s="12"/>
      <c r="R154" s="68"/>
    </row>
    <row r="155" spans="1:18" s="15" customFormat="1" x14ac:dyDescent="0.2">
      <c r="A155" s="12"/>
      <c r="R155" s="68"/>
    </row>
    <row r="156" spans="1:18" s="15" customFormat="1" x14ac:dyDescent="0.2">
      <c r="A156" s="12"/>
      <c r="R156" s="68"/>
    </row>
    <row r="157" spans="1:18" s="15" customFormat="1" x14ac:dyDescent="0.2">
      <c r="A157" s="12"/>
      <c r="R157" s="68"/>
    </row>
    <row r="158" spans="1:18" s="15" customFormat="1" x14ac:dyDescent="0.2">
      <c r="A158" s="12"/>
      <c r="R158" s="68"/>
    </row>
    <row r="159" spans="1:18" s="15" customFormat="1" x14ac:dyDescent="0.2">
      <c r="A159" s="12"/>
      <c r="R159" s="68"/>
    </row>
    <row r="160" spans="1:18" s="15" customFormat="1" x14ac:dyDescent="0.2">
      <c r="A160" s="12"/>
      <c r="R160" s="68"/>
    </row>
    <row r="161" spans="1:18" s="15" customFormat="1" x14ac:dyDescent="0.2">
      <c r="A161" s="12"/>
      <c r="R161" s="68"/>
    </row>
    <row r="162" spans="1:18" s="15" customFormat="1" x14ac:dyDescent="0.2">
      <c r="A162" s="12"/>
      <c r="R162" s="68"/>
    </row>
    <row r="163" spans="1:18" s="15" customFormat="1" x14ac:dyDescent="0.2">
      <c r="A163" s="12"/>
      <c r="R163" s="68"/>
    </row>
    <row r="164" spans="1:18" s="15" customFormat="1" x14ac:dyDescent="0.2">
      <c r="A164" s="12"/>
      <c r="R164" s="68"/>
    </row>
    <row r="165" spans="1:18" s="15" customFormat="1" x14ac:dyDescent="0.2">
      <c r="A165" s="12"/>
      <c r="R165" s="68"/>
    </row>
    <row r="166" spans="1:18" s="15" customFormat="1" x14ac:dyDescent="0.2">
      <c r="A166" s="12"/>
      <c r="R166" s="68"/>
    </row>
    <row r="167" spans="1:18" s="15" customFormat="1" x14ac:dyDescent="0.2">
      <c r="A167" s="12"/>
      <c r="R167" s="68"/>
    </row>
    <row r="168" spans="1:18" s="15" customFormat="1" x14ac:dyDescent="0.2">
      <c r="R168" s="68"/>
    </row>
    <row r="169" spans="1:18" s="15" customFormat="1" x14ac:dyDescent="0.2">
      <c r="R169" s="68"/>
    </row>
    <row r="170" spans="1:18" s="15" customFormat="1" x14ac:dyDescent="0.2">
      <c r="A170" s="12"/>
      <c r="R170" s="68"/>
    </row>
    <row r="171" spans="1:18" s="15" customFormat="1" x14ac:dyDescent="0.2">
      <c r="A171" s="12"/>
      <c r="R171" s="68"/>
    </row>
    <row r="172" spans="1:18" s="15" customFormat="1" x14ac:dyDescent="0.2">
      <c r="A172" s="12"/>
      <c r="R172" s="68"/>
    </row>
    <row r="173" spans="1:18" s="15" customFormat="1" x14ac:dyDescent="0.2">
      <c r="A173" s="12"/>
      <c r="R173" s="68"/>
    </row>
    <row r="174" spans="1:18" s="15" customFormat="1" x14ac:dyDescent="0.2">
      <c r="A174" s="12"/>
      <c r="R174" s="68"/>
    </row>
    <row r="175" spans="1:18" s="15" customFormat="1" x14ac:dyDescent="0.2">
      <c r="A175" s="12"/>
      <c r="R175" s="68"/>
    </row>
    <row r="176" spans="1:18" s="15" customFormat="1" x14ac:dyDescent="0.2">
      <c r="A176" s="12"/>
      <c r="R176" s="68"/>
    </row>
    <row r="177" spans="1:18" s="15" customFormat="1" x14ac:dyDescent="0.2">
      <c r="A177" s="12"/>
      <c r="R177" s="68"/>
    </row>
    <row r="178" spans="1:18" s="15" customFormat="1" x14ac:dyDescent="0.2">
      <c r="A178" s="12"/>
      <c r="R178" s="68"/>
    </row>
    <row r="179" spans="1:18" s="15" customFormat="1" x14ac:dyDescent="0.2">
      <c r="A179" s="12"/>
      <c r="R179" s="68"/>
    </row>
    <row r="180" spans="1:18" s="15" customFormat="1" x14ac:dyDescent="0.2">
      <c r="A180" s="12"/>
      <c r="R180" s="68"/>
    </row>
    <row r="181" spans="1:18" s="15" customFormat="1" x14ac:dyDescent="0.2">
      <c r="A181" s="12"/>
      <c r="R181" s="68"/>
    </row>
    <row r="182" spans="1:18" s="15" customFormat="1" x14ac:dyDescent="0.2">
      <c r="A182" s="12"/>
      <c r="R182" s="68"/>
    </row>
    <row r="183" spans="1:18" s="15" customFormat="1" x14ac:dyDescent="0.2">
      <c r="A183" s="12"/>
      <c r="R183" s="68"/>
    </row>
    <row r="184" spans="1:18" s="15" customFormat="1" x14ac:dyDescent="0.2">
      <c r="A184" s="12"/>
      <c r="R184" s="68"/>
    </row>
    <row r="185" spans="1:18" s="15" customFormat="1" x14ac:dyDescent="0.2">
      <c r="A185" s="12"/>
      <c r="R185" s="68"/>
    </row>
    <row r="186" spans="1:18" s="15" customFormat="1" x14ac:dyDescent="0.2">
      <c r="A186" s="12"/>
      <c r="R186" s="68"/>
    </row>
    <row r="187" spans="1:18" s="15" customFormat="1" x14ac:dyDescent="0.2">
      <c r="R187" s="68"/>
    </row>
    <row r="188" spans="1:18" s="15" customFormat="1" x14ac:dyDescent="0.2">
      <c r="R188" s="68"/>
    </row>
    <row r="189" spans="1:18" s="15" customFormat="1" x14ac:dyDescent="0.2">
      <c r="A189" s="12"/>
      <c r="R189" s="68"/>
    </row>
    <row r="190" spans="1:18" s="15" customFormat="1" x14ac:dyDescent="0.2">
      <c r="A190" s="12"/>
      <c r="R190" s="68"/>
    </row>
    <row r="191" spans="1:18" s="15" customFormat="1" x14ac:dyDescent="0.2">
      <c r="A191" s="12"/>
      <c r="R191" s="68"/>
    </row>
    <row r="192" spans="1:18" s="15" customFormat="1" x14ac:dyDescent="0.2">
      <c r="A192" s="12"/>
      <c r="R192" s="68"/>
    </row>
    <row r="193" spans="1:18" s="15" customFormat="1" x14ac:dyDescent="0.2">
      <c r="A193" s="12"/>
      <c r="R193" s="68"/>
    </row>
    <row r="194" spans="1:18" s="15" customFormat="1" x14ac:dyDescent="0.2">
      <c r="A194" s="12"/>
      <c r="R194" s="68"/>
    </row>
    <row r="195" spans="1:18" s="15" customFormat="1" x14ac:dyDescent="0.2">
      <c r="A195" s="12"/>
      <c r="R195" s="68"/>
    </row>
    <row r="196" spans="1:18" s="15" customFormat="1" x14ac:dyDescent="0.2">
      <c r="A196" s="12"/>
      <c r="R196" s="68"/>
    </row>
    <row r="197" spans="1:18" s="15" customFormat="1" x14ac:dyDescent="0.2">
      <c r="A197" s="12"/>
      <c r="R197" s="68"/>
    </row>
    <row r="198" spans="1:18" s="15" customFormat="1" x14ac:dyDescent="0.2">
      <c r="A198" s="12"/>
      <c r="R198" s="68"/>
    </row>
    <row r="199" spans="1:18" s="15" customFormat="1" x14ac:dyDescent="0.2">
      <c r="A199" s="12"/>
      <c r="R199" s="68"/>
    </row>
    <row r="200" spans="1:18" s="15" customFormat="1" x14ac:dyDescent="0.2">
      <c r="A200" s="12"/>
      <c r="R200" s="68"/>
    </row>
    <row r="201" spans="1:18" s="15" customFormat="1" x14ac:dyDescent="0.2">
      <c r="A201" s="12"/>
      <c r="R201" s="68"/>
    </row>
    <row r="202" spans="1:18" x14ac:dyDescent="0.2">
      <c r="A202" s="2"/>
    </row>
    <row r="203" spans="1:18" x14ac:dyDescent="0.2">
      <c r="A203" s="2"/>
    </row>
    <row r="204" spans="1:18" x14ac:dyDescent="0.2">
      <c r="A204" s="2"/>
    </row>
    <row r="205" spans="1:18" x14ac:dyDescent="0.2">
      <c r="A205" s="2"/>
    </row>
  </sheetData>
  <mergeCells count="18">
    <mergeCell ref="P5:P6"/>
    <mergeCell ref="Q5:Q6"/>
    <mergeCell ref="B3:P3"/>
    <mergeCell ref="K5:K6"/>
    <mergeCell ref="L5:L6"/>
    <mergeCell ref="C5:C6"/>
    <mergeCell ref="M5:M6"/>
    <mergeCell ref="N5:N6"/>
    <mergeCell ref="O5:O6"/>
    <mergeCell ref="G5:G6"/>
    <mergeCell ref="H5:H6"/>
    <mergeCell ref="I5:I6"/>
    <mergeCell ref="J5:J6"/>
    <mergeCell ref="A5:A6"/>
    <mergeCell ref="B5:B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227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40.7109375" customWidth="1"/>
    <col min="2" max="2" width="7.7109375" customWidth="1"/>
    <col min="3" max="3" width="8.7109375" customWidth="1"/>
    <col min="4" max="8" width="7.7109375" customWidth="1"/>
    <col min="9" max="9" width="10.7109375" customWidth="1"/>
    <col min="10" max="11" width="7.7109375" customWidth="1"/>
    <col min="12" max="12" width="9.7109375" customWidth="1"/>
    <col min="13" max="14" width="7.7109375" style="15" customWidth="1"/>
    <col min="15" max="15" width="10.7109375" style="15" customWidth="1"/>
    <col min="16" max="17" width="7.7109375" style="15" customWidth="1"/>
    <col min="28" max="28" width="13.28515625" customWidth="1"/>
    <col min="29" max="29" width="17.28515625" customWidth="1"/>
  </cols>
  <sheetData>
    <row r="1" spans="1:29" ht="15" customHeight="1" x14ac:dyDescent="0.2">
      <c r="A1" s="184" t="s">
        <v>343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105"/>
      <c r="T1" s="105"/>
      <c r="U1" s="105"/>
      <c r="V1" s="105"/>
      <c r="W1" s="78"/>
      <c r="X1" s="78"/>
      <c r="Y1" s="78"/>
      <c r="Z1" s="78"/>
      <c r="AA1" s="78"/>
      <c r="AB1" s="78"/>
      <c r="AC1" s="78"/>
    </row>
    <row r="2" spans="1:29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13"/>
      <c r="N2" s="13"/>
      <c r="O2" s="13"/>
      <c r="P2" s="13"/>
      <c r="Q2" s="13"/>
      <c r="R2" s="92"/>
      <c r="S2" s="92"/>
      <c r="T2" s="92"/>
      <c r="U2" s="92"/>
      <c r="V2" s="93"/>
      <c r="W2" s="78"/>
      <c r="X2" s="78"/>
      <c r="Y2" s="78"/>
      <c r="Z2" s="78"/>
      <c r="AA2" s="78"/>
      <c r="AB2" s="78"/>
      <c r="AC2" s="78"/>
    </row>
    <row r="3" spans="1:29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92"/>
      <c r="T3" s="92"/>
      <c r="U3" s="92"/>
      <c r="V3" s="93"/>
      <c r="W3" s="78"/>
      <c r="X3" s="78"/>
      <c r="Y3" s="78"/>
      <c r="Z3" s="78"/>
      <c r="AA3" s="78"/>
      <c r="AB3" s="78"/>
      <c r="AC3" s="78"/>
    </row>
    <row r="4" spans="1:29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3"/>
      <c r="N4" s="13"/>
      <c r="O4" s="13"/>
      <c r="P4" s="13"/>
      <c r="Q4" s="13"/>
      <c r="R4" s="92"/>
      <c r="S4" s="92"/>
      <c r="T4" s="92"/>
      <c r="U4" s="92"/>
      <c r="V4" s="93"/>
      <c r="W4" s="78"/>
      <c r="X4" s="78"/>
      <c r="Y4" s="78"/>
      <c r="Z4" s="78"/>
      <c r="AA4" s="78"/>
      <c r="AB4" s="78"/>
      <c r="AC4" s="78"/>
    </row>
    <row r="5" spans="1:29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90"/>
      <c r="T5" s="90"/>
      <c r="U5" s="90"/>
      <c r="V5" s="91"/>
      <c r="W5" s="77"/>
      <c r="X5" s="77"/>
      <c r="Y5" s="77"/>
      <c r="Z5" s="85"/>
      <c r="AA5" s="85"/>
      <c r="AB5" s="85"/>
      <c r="AC5" s="84"/>
    </row>
    <row r="6" spans="1:29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90"/>
      <c r="T6" s="90"/>
      <c r="U6" s="90"/>
      <c r="V6" s="91"/>
      <c r="W6" s="77"/>
      <c r="X6" s="77"/>
      <c r="Y6" s="77"/>
      <c r="Z6" s="85"/>
      <c r="AA6" s="85"/>
      <c r="AB6" s="85"/>
      <c r="AC6" s="84"/>
    </row>
    <row r="7" spans="1:29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90"/>
      <c r="T7" s="90"/>
      <c r="U7" s="90"/>
      <c r="V7" s="91"/>
      <c r="W7" s="77"/>
      <c r="X7" s="77"/>
      <c r="Y7" s="77"/>
      <c r="Z7" s="85"/>
      <c r="AA7" s="85"/>
      <c r="AB7" s="85"/>
      <c r="AC7" s="84"/>
    </row>
    <row r="8" spans="1:29" ht="19.5" customHeight="1" x14ac:dyDescent="0.3">
      <c r="A8" s="169" t="s">
        <v>64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90"/>
      <c r="P8" s="90"/>
      <c r="T8" s="90"/>
      <c r="U8" s="90"/>
      <c r="V8" s="91"/>
      <c r="W8" s="77"/>
      <c r="X8" s="77"/>
      <c r="Y8" s="77"/>
      <c r="Z8" s="85"/>
      <c r="AA8" s="85"/>
      <c r="AB8" s="85"/>
      <c r="AC8" s="84"/>
    </row>
    <row r="9" spans="1:29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90"/>
      <c r="T9" s="90"/>
      <c r="U9" s="90"/>
      <c r="V9" s="91"/>
      <c r="W9" s="77"/>
      <c r="X9" s="77"/>
      <c r="Y9" s="77"/>
      <c r="Z9" s="85"/>
      <c r="AA9" s="85"/>
      <c r="AB9" s="85"/>
      <c r="AC9" s="84"/>
    </row>
    <row r="10" spans="1:29" ht="12.75" customHeight="1" x14ac:dyDescent="0.2">
      <c r="A10" s="164" t="s">
        <v>119</v>
      </c>
      <c r="B10" s="727">
        <v>110.06885147094727</v>
      </c>
      <c r="C10" s="727">
        <v>925.52867698669434</v>
      </c>
      <c r="D10" s="727" t="s">
        <v>3</v>
      </c>
      <c r="E10" s="727" t="s">
        <v>3</v>
      </c>
      <c r="F10" s="727">
        <v>24.776298522949219</v>
      </c>
      <c r="G10" s="727" t="s">
        <v>3</v>
      </c>
      <c r="H10" s="727" t="s">
        <v>3</v>
      </c>
      <c r="I10" s="727" t="s">
        <v>3</v>
      </c>
      <c r="J10" s="727" t="s">
        <v>3</v>
      </c>
      <c r="K10" s="727" t="s">
        <v>3</v>
      </c>
      <c r="L10" s="727" t="s">
        <v>3</v>
      </c>
      <c r="M10" s="727" t="s">
        <v>3</v>
      </c>
      <c r="N10" s="730" t="s">
        <v>3</v>
      </c>
      <c r="O10" s="730" t="s">
        <v>3</v>
      </c>
      <c r="P10" s="730" t="s">
        <v>3</v>
      </c>
      <c r="Q10" s="728">
        <v>1060.3738269805908</v>
      </c>
      <c r="R10" s="94"/>
      <c r="S10" s="94"/>
      <c r="T10" s="94"/>
      <c r="U10" s="94"/>
      <c r="V10" s="91"/>
      <c r="W10" s="77"/>
      <c r="X10" s="77"/>
      <c r="Y10" s="77"/>
      <c r="Z10" s="85"/>
      <c r="AA10" s="85"/>
      <c r="AB10" s="84"/>
      <c r="AC10" s="84"/>
    </row>
    <row r="11" spans="1:29" ht="12.75" customHeight="1" x14ac:dyDescent="0.2">
      <c r="A11" s="164" t="s">
        <v>11</v>
      </c>
      <c r="B11" s="727" t="s">
        <v>3</v>
      </c>
      <c r="C11" s="727" t="s">
        <v>3</v>
      </c>
      <c r="D11" s="727" t="s">
        <v>3</v>
      </c>
      <c r="E11" s="727" t="s">
        <v>3</v>
      </c>
      <c r="F11" s="727" t="s">
        <v>3</v>
      </c>
      <c r="G11" s="727">
        <v>288.52572819590569</v>
      </c>
      <c r="H11" s="727">
        <v>81.220938682556152</v>
      </c>
      <c r="I11" s="727" t="s">
        <v>3</v>
      </c>
      <c r="J11" s="727" t="s">
        <v>3</v>
      </c>
      <c r="K11" s="727" t="s">
        <v>3</v>
      </c>
      <c r="L11" s="727" t="s">
        <v>3</v>
      </c>
      <c r="M11" s="727">
        <v>17.324157238006592</v>
      </c>
      <c r="N11" s="730">
        <v>73.510126113891602</v>
      </c>
      <c r="O11" s="730" t="s">
        <v>3</v>
      </c>
      <c r="P11" s="730">
        <v>82.911517143249512</v>
      </c>
      <c r="Q11" s="728">
        <v>543.49246737360954</v>
      </c>
      <c r="R11" s="94"/>
      <c r="S11" s="90"/>
      <c r="T11" s="94"/>
      <c r="U11" s="94"/>
      <c r="V11" s="91"/>
      <c r="W11" s="77"/>
      <c r="X11" s="77"/>
      <c r="Y11" s="77"/>
      <c r="Z11" s="85"/>
      <c r="AA11" s="85"/>
      <c r="AB11" s="84"/>
      <c r="AC11" s="84"/>
    </row>
    <row r="12" spans="1:29" ht="12.75" customHeight="1" x14ac:dyDescent="0.2">
      <c r="A12" s="164" t="s">
        <v>12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7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30" t="s">
        <v>3</v>
      </c>
      <c r="O12" s="730" t="s">
        <v>3</v>
      </c>
      <c r="P12" s="730">
        <v>9.1540708541870117</v>
      </c>
      <c r="Q12" s="728">
        <v>9.1540708541870117</v>
      </c>
      <c r="R12" s="94"/>
      <c r="S12" s="94"/>
      <c r="T12" s="94"/>
      <c r="U12" s="94"/>
      <c r="V12" s="91"/>
      <c r="W12" s="80"/>
      <c r="X12" s="77"/>
      <c r="Y12" s="77"/>
      <c r="Z12" s="84"/>
      <c r="AA12" s="84"/>
      <c r="AB12" s="84"/>
      <c r="AC12" s="84"/>
    </row>
    <row r="13" spans="1:29" ht="12.75" customHeight="1" x14ac:dyDescent="0.2">
      <c r="A13" s="164" t="s">
        <v>13</v>
      </c>
      <c r="B13" s="727">
        <v>48.143740922212601</v>
      </c>
      <c r="C13" s="727">
        <v>2655.2228202223778</v>
      </c>
      <c r="D13" s="727" t="s">
        <v>3</v>
      </c>
      <c r="E13" s="727" t="s">
        <v>3</v>
      </c>
      <c r="F13" s="727">
        <v>114.90395307540894</v>
      </c>
      <c r="G13" s="727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30" t="s">
        <v>3</v>
      </c>
      <c r="O13" s="730" t="s">
        <v>3</v>
      </c>
      <c r="P13" s="730" t="s">
        <v>3</v>
      </c>
      <c r="Q13" s="728">
        <v>2818.2705142199993</v>
      </c>
      <c r="R13" s="94"/>
      <c r="S13" s="94"/>
      <c r="T13" s="90"/>
      <c r="U13" s="90"/>
      <c r="V13" s="91"/>
      <c r="W13" s="77"/>
      <c r="X13" s="77"/>
      <c r="Y13" s="77"/>
      <c r="Z13" s="77"/>
      <c r="AA13" s="77"/>
      <c r="AB13" s="77"/>
      <c r="AC13" s="80"/>
    </row>
    <row r="14" spans="1:29" ht="12.75" customHeight="1" x14ac:dyDescent="0.2">
      <c r="A14" s="164" t="s">
        <v>120</v>
      </c>
      <c r="B14" s="727">
        <v>237.33205270767212</v>
      </c>
      <c r="C14" s="727">
        <v>5701.5802130699158</v>
      </c>
      <c r="D14" s="727" t="s">
        <v>3</v>
      </c>
      <c r="E14" s="727" t="s">
        <v>3</v>
      </c>
      <c r="F14" s="727">
        <v>821.87422180175781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 t="s">
        <v>3</v>
      </c>
      <c r="N14" s="730" t="s">
        <v>3</v>
      </c>
      <c r="O14" s="730" t="s">
        <v>3</v>
      </c>
      <c r="P14" s="730" t="s">
        <v>3</v>
      </c>
      <c r="Q14" s="728">
        <v>6760.7864875793457</v>
      </c>
      <c r="R14" s="94"/>
      <c r="S14" s="94"/>
      <c r="T14" s="94"/>
      <c r="U14" s="94"/>
      <c r="V14" s="91"/>
      <c r="W14" s="77"/>
      <c r="X14" s="77"/>
      <c r="Y14" s="77"/>
      <c r="Z14" s="77"/>
      <c r="AA14" s="77"/>
      <c r="AB14" s="77"/>
      <c r="AC14" s="80"/>
    </row>
    <row r="15" spans="1:29" ht="12.75" customHeight="1" x14ac:dyDescent="0.2">
      <c r="A15" s="164" t="s">
        <v>317</v>
      </c>
      <c r="B15" s="727" t="s">
        <v>3</v>
      </c>
      <c r="C15" s="727" t="s">
        <v>3</v>
      </c>
      <c r="D15" s="727" t="s">
        <v>3</v>
      </c>
      <c r="E15" s="727" t="s">
        <v>3</v>
      </c>
      <c r="F15" s="727" t="s">
        <v>3</v>
      </c>
      <c r="G15" s="727" t="s">
        <v>3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 t="s">
        <v>3</v>
      </c>
      <c r="N15" s="730" t="s">
        <v>3</v>
      </c>
      <c r="O15" s="730">
        <v>88.661551952362061</v>
      </c>
      <c r="P15" s="730" t="s">
        <v>3</v>
      </c>
      <c r="Q15" s="728">
        <v>88.661551952362061</v>
      </c>
      <c r="R15" s="94"/>
      <c r="S15" s="94"/>
      <c r="T15" s="94"/>
      <c r="U15" s="94"/>
      <c r="V15" s="91"/>
      <c r="W15" s="77"/>
      <c r="X15" s="77"/>
      <c r="Y15" s="77"/>
      <c r="Z15" s="77"/>
      <c r="AA15" s="77"/>
      <c r="AB15" s="77"/>
      <c r="AC15" s="80"/>
    </row>
    <row r="16" spans="1:29" ht="12.75" customHeight="1" x14ac:dyDescent="0.2">
      <c r="A16" s="164" t="s">
        <v>14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7">
        <v>312.34704273939133</v>
      </c>
      <c r="H16" s="727">
        <v>8.6434507369995117</v>
      </c>
      <c r="I16" s="727" t="s">
        <v>3</v>
      </c>
      <c r="J16" s="727" t="s">
        <v>3</v>
      </c>
      <c r="K16" s="727" t="s">
        <v>3</v>
      </c>
      <c r="L16" s="727" t="s">
        <v>3</v>
      </c>
      <c r="M16" s="727">
        <v>159.20653104782104</v>
      </c>
      <c r="N16" s="730" t="s">
        <v>3</v>
      </c>
      <c r="O16" s="730" t="s">
        <v>3</v>
      </c>
      <c r="P16" s="730">
        <v>33.292054161429405</v>
      </c>
      <c r="Q16" s="728">
        <v>513.48907868564129</v>
      </c>
      <c r="R16" s="94"/>
      <c r="S16" s="94"/>
      <c r="T16" s="94"/>
      <c r="U16" s="94"/>
      <c r="V16" s="91"/>
      <c r="W16" s="77"/>
      <c r="X16" s="77"/>
      <c r="Y16" s="77"/>
      <c r="Z16" s="77"/>
      <c r="AA16" s="77"/>
      <c r="AB16" s="77"/>
      <c r="AC16" s="80"/>
    </row>
    <row r="17" spans="1:29" ht="12.75" customHeight="1" x14ac:dyDescent="0.2">
      <c r="A17" s="164" t="s">
        <v>185</v>
      </c>
      <c r="B17" s="727" t="s">
        <v>3</v>
      </c>
      <c r="C17" s="727" t="s">
        <v>3</v>
      </c>
      <c r="D17" s="727" t="s">
        <v>3</v>
      </c>
      <c r="E17" s="727" t="s">
        <v>3</v>
      </c>
      <c r="F17" s="727" t="s">
        <v>3</v>
      </c>
      <c r="G17" s="727">
        <v>10.138343811035156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>
        <v>7.5141980648040771</v>
      </c>
      <c r="N17" s="730" t="s">
        <v>3</v>
      </c>
      <c r="O17" s="730" t="s">
        <v>3</v>
      </c>
      <c r="P17" s="730">
        <v>9.0334835052490234</v>
      </c>
      <c r="Q17" s="728">
        <v>26.686025381088257</v>
      </c>
      <c r="R17" s="90"/>
      <c r="S17" s="94"/>
      <c r="T17" s="94"/>
      <c r="U17" s="94"/>
      <c r="V17" s="91"/>
      <c r="W17" s="77"/>
      <c r="X17" s="77"/>
      <c r="Y17" s="77"/>
      <c r="Z17" s="77"/>
      <c r="AA17" s="77"/>
      <c r="AB17" s="77"/>
      <c r="AC17" s="80"/>
    </row>
    <row r="18" spans="1:29" ht="12.75" customHeight="1" x14ac:dyDescent="0.2">
      <c r="A18" s="164" t="s">
        <v>189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>
        <v>12.412371754646301</v>
      </c>
      <c r="H18" s="727" t="s">
        <v>3</v>
      </c>
      <c r="I18" s="727" t="s">
        <v>3</v>
      </c>
      <c r="J18" s="727" t="s">
        <v>3</v>
      </c>
      <c r="K18" s="727" t="s">
        <v>3</v>
      </c>
      <c r="L18" s="727" t="s">
        <v>3</v>
      </c>
      <c r="M18" s="727">
        <v>35.073087692260742</v>
      </c>
      <c r="N18" s="730" t="s">
        <v>3</v>
      </c>
      <c r="O18" s="730" t="s">
        <v>3</v>
      </c>
      <c r="P18" s="730">
        <v>4.6223554611206055</v>
      </c>
      <c r="Q18" s="728">
        <v>52.107814908027649</v>
      </c>
      <c r="R18" s="94"/>
      <c r="S18" s="94"/>
      <c r="T18" s="94"/>
      <c r="U18" s="94"/>
      <c r="V18" s="91"/>
      <c r="W18" s="77"/>
      <c r="X18" s="77"/>
      <c r="Y18" s="77"/>
      <c r="Z18" s="77"/>
      <c r="AA18" s="77"/>
      <c r="AB18" s="77"/>
      <c r="AC18" s="80"/>
    </row>
    <row r="19" spans="1:29" ht="12.75" customHeight="1" x14ac:dyDescent="0.2">
      <c r="A19" s="164" t="s">
        <v>224</v>
      </c>
      <c r="B19" s="727" t="s">
        <v>3</v>
      </c>
      <c r="C19" s="727" t="s">
        <v>3</v>
      </c>
      <c r="D19" s="727" t="s">
        <v>3</v>
      </c>
      <c r="E19" s="727" t="s">
        <v>3</v>
      </c>
      <c r="F19" s="727" t="s">
        <v>3</v>
      </c>
      <c r="G19" s="727" t="s">
        <v>3</v>
      </c>
      <c r="H19" s="727" t="s">
        <v>3</v>
      </c>
      <c r="I19" s="727" t="s">
        <v>3</v>
      </c>
      <c r="J19" s="727" t="s">
        <v>3</v>
      </c>
      <c r="K19" s="727" t="s">
        <v>3</v>
      </c>
      <c r="L19" s="727" t="s">
        <v>3</v>
      </c>
      <c r="M19" s="727" t="s">
        <v>3</v>
      </c>
      <c r="N19" s="730" t="s">
        <v>3</v>
      </c>
      <c r="O19" s="730" t="s">
        <v>3</v>
      </c>
      <c r="P19" s="730">
        <v>30.424983024597168</v>
      </c>
      <c r="Q19" s="728">
        <v>30.424983024597168</v>
      </c>
      <c r="R19" s="90"/>
      <c r="S19" s="94"/>
      <c r="T19" s="94"/>
      <c r="U19" s="94"/>
      <c r="V19" s="91"/>
      <c r="W19" s="77"/>
      <c r="X19" s="77"/>
      <c r="Y19" s="77"/>
      <c r="Z19" s="80"/>
      <c r="AA19" s="77"/>
      <c r="AB19" s="80"/>
      <c r="AC19" s="80"/>
    </row>
    <row r="20" spans="1:29" ht="12.75" customHeight="1" x14ac:dyDescent="0.2">
      <c r="A20" s="164" t="s">
        <v>318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 t="s">
        <v>3</v>
      </c>
      <c r="H20" s="727" t="s">
        <v>3</v>
      </c>
      <c r="I20" s="727" t="s">
        <v>3</v>
      </c>
      <c r="J20" s="727" t="s">
        <v>3</v>
      </c>
      <c r="K20" s="727" t="s">
        <v>3</v>
      </c>
      <c r="L20" s="727" t="s">
        <v>3</v>
      </c>
      <c r="M20" s="727" t="s">
        <v>3</v>
      </c>
      <c r="N20" s="730" t="s">
        <v>3</v>
      </c>
      <c r="O20" s="730" t="s">
        <v>3</v>
      </c>
      <c r="P20" s="730">
        <v>61.02753908932209</v>
      </c>
      <c r="Q20" s="728">
        <v>61.02753908932209</v>
      </c>
      <c r="R20" s="94"/>
      <c r="S20" s="94"/>
      <c r="T20" s="94"/>
      <c r="U20" s="94"/>
      <c r="V20" s="91"/>
      <c r="W20" s="77"/>
      <c r="X20" s="77"/>
      <c r="Y20" s="77"/>
      <c r="Z20" s="77"/>
      <c r="AA20" s="77"/>
      <c r="AB20" s="77"/>
      <c r="AC20" s="80"/>
    </row>
    <row r="21" spans="1:29" ht="12.75" customHeight="1" x14ac:dyDescent="0.2">
      <c r="A21" s="164" t="s">
        <v>15</v>
      </c>
      <c r="B21" s="727" t="s">
        <v>3</v>
      </c>
      <c r="C21" s="727">
        <v>1332.3018870353699</v>
      </c>
      <c r="D21" s="727" t="s">
        <v>3</v>
      </c>
      <c r="E21" s="727" t="s">
        <v>3</v>
      </c>
      <c r="F21" s="727">
        <v>665.3555965423584</v>
      </c>
      <c r="G21" s="727" t="s">
        <v>3</v>
      </c>
      <c r="H21" s="727" t="s">
        <v>3</v>
      </c>
      <c r="I21" s="727" t="s">
        <v>3</v>
      </c>
      <c r="J21" s="727" t="s">
        <v>3</v>
      </c>
      <c r="K21" s="727" t="s">
        <v>3</v>
      </c>
      <c r="L21" s="727" t="s">
        <v>3</v>
      </c>
      <c r="M21" s="727" t="s">
        <v>3</v>
      </c>
      <c r="N21" s="730" t="s">
        <v>3</v>
      </c>
      <c r="O21" s="730" t="s">
        <v>3</v>
      </c>
      <c r="P21" s="730">
        <v>136.03362655639648</v>
      </c>
      <c r="Q21" s="728">
        <v>2133.6911101341248</v>
      </c>
      <c r="R21" s="94"/>
      <c r="S21" s="94"/>
      <c r="T21" s="94"/>
      <c r="U21" s="94"/>
      <c r="V21" s="91"/>
      <c r="W21" s="77"/>
      <c r="X21" s="77"/>
      <c r="Y21" s="77"/>
      <c r="Z21" s="77"/>
      <c r="AA21" s="77"/>
      <c r="AB21" s="77"/>
      <c r="AC21" s="80"/>
    </row>
    <row r="22" spans="1:29" ht="12.75" customHeight="1" x14ac:dyDescent="0.2">
      <c r="A22" s="164" t="s">
        <v>16</v>
      </c>
      <c r="B22" s="727">
        <v>38.501176595687866</v>
      </c>
      <c r="C22" s="727">
        <v>812.09758281707764</v>
      </c>
      <c r="D22" s="727" t="s">
        <v>3</v>
      </c>
      <c r="E22" s="727" t="s">
        <v>3</v>
      </c>
      <c r="F22" s="727">
        <v>31.524669408798218</v>
      </c>
      <c r="G22" s="727" t="s">
        <v>3</v>
      </c>
      <c r="H22" s="727" t="s">
        <v>3</v>
      </c>
      <c r="I22" s="727" t="s">
        <v>3</v>
      </c>
      <c r="J22" s="727" t="s">
        <v>3</v>
      </c>
      <c r="K22" s="727" t="s">
        <v>3</v>
      </c>
      <c r="L22" s="727" t="s">
        <v>3</v>
      </c>
      <c r="M22" s="727" t="s">
        <v>3</v>
      </c>
      <c r="N22" s="730" t="s">
        <v>3</v>
      </c>
      <c r="O22" s="730" t="s">
        <v>3</v>
      </c>
      <c r="P22" s="730" t="s">
        <v>3</v>
      </c>
      <c r="Q22" s="728">
        <v>882.12342882156372</v>
      </c>
      <c r="R22" s="94"/>
      <c r="S22" s="94"/>
      <c r="T22" s="94"/>
      <c r="U22" s="94"/>
      <c r="V22" s="91"/>
      <c r="W22" s="77"/>
      <c r="X22" s="77"/>
      <c r="Y22" s="77"/>
      <c r="Z22" s="77"/>
      <c r="AA22" s="77"/>
      <c r="AB22" s="77"/>
      <c r="AC22" s="80"/>
    </row>
    <row r="23" spans="1:29" ht="12.75" customHeight="1" x14ac:dyDescent="0.2">
      <c r="A23" s="164" t="s">
        <v>17</v>
      </c>
      <c r="B23" s="727" t="s">
        <v>3</v>
      </c>
      <c r="C23" s="727" t="s">
        <v>3</v>
      </c>
      <c r="D23" s="727" t="s">
        <v>3</v>
      </c>
      <c r="E23" s="727" t="s">
        <v>3</v>
      </c>
      <c r="F23" s="727" t="s">
        <v>3</v>
      </c>
      <c r="G23" s="727" t="s">
        <v>3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 t="s">
        <v>3</v>
      </c>
      <c r="N23" s="730" t="s">
        <v>3</v>
      </c>
      <c r="O23" s="730">
        <v>6.24634850025177</v>
      </c>
      <c r="P23" s="730">
        <v>42.607065632939339</v>
      </c>
      <c r="Q23" s="728">
        <v>48.853414133191109</v>
      </c>
      <c r="R23" s="94"/>
      <c r="S23" s="94"/>
      <c r="T23" s="94"/>
      <c r="U23" s="94"/>
      <c r="V23" s="91"/>
      <c r="W23" s="80"/>
      <c r="X23" s="77"/>
      <c r="Y23" s="77"/>
      <c r="Z23" s="77"/>
      <c r="AA23" s="77"/>
      <c r="AB23" s="80"/>
      <c r="AC23" s="80"/>
    </row>
    <row r="24" spans="1:29" ht="12.75" customHeight="1" x14ac:dyDescent="0.2">
      <c r="A24" s="164" t="s">
        <v>319</v>
      </c>
      <c r="B24" s="727" t="s">
        <v>305</v>
      </c>
      <c r="C24" s="727">
        <v>34.397609755396843</v>
      </c>
      <c r="D24" s="727" t="s">
        <v>3</v>
      </c>
      <c r="E24" s="727" t="s">
        <v>3</v>
      </c>
      <c r="F24" s="727">
        <v>1.6327594518661499</v>
      </c>
      <c r="G24" s="727" t="s">
        <v>3</v>
      </c>
      <c r="H24" s="727" t="s">
        <v>3</v>
      </c>
      <c r="I24" s="727" t="s">
        <v>3</v>
      </c>
      <c r="J24" s="727" t="s">
        <v>3</v>
      </c>
      <c r="K24" s="727" t="s">
        <v>3</v>
      </c>
      <c r="L24" s="727" t="s">
        <v>3</v>
      </c>
      <c r="M24" s="727" t="s">
        <v>3</v>
      </c>
      <c r="N24" s="730" t="s">
        <v>3</v>
      </c>
      <c r="O24" s="730" t="s">
        <v>3</v>
      </c>
      <c r="P24" s="730" t="s">
        <v>3</v>
      </c>
      <c r="Q24" s="728">
        <v>36.030369207262993</v>
      </c>
      <c r="R24" s="94"/>
      <c r="S24" s="94"/>
      <c r="T24" s="94"/>
      <c r="U24" s="94"/>
      <c r="V24" s="91"/>
      <c r="W24" s="77"/>
      <c r="X24" s="77"/>
      <c r="Y24" s="77"/>
      <c r="Z24" s="77"/>
      <c r="AA24" s="77"/>
      <c r="AB24" s="77"/>
      <c r="AC24" s="80"/>
    </row>
    <row r="25" spans="1:29" ht="12.75" customHeight="1" x14ac:dyDescent="0.2">
      <c r="A25" s="164" t="s">
        <v>201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>
        <v>43.27217161655426</v>
      </c>
      <c r="H25" s="727" t="s">
        <v>3</v>
      </c>
      <c r="I25" s="727" t="s">
        <v>3</v>
      </c>
      <c r="J25" s="727">
        <v>3.0111432075500488</v>
      </c>
      <c r="K25" s="727" t="s">
        <v>3</v>
      </c>
      <c r="L25" s="727" t="s">
        <v>3</v>
      </c>
      <c r="M25" s="727">
        <v>234.38629221916199</v>
      </c>
      <c r="N25" s="730" t="s">
        <v>3</v>
      </c>
      <c r="O25" s="730" t="s">
        <v>3</v>
      </c>
      <c r="P25" s="730">
        <v>360.98650693893433</v>
      </c>
      <c r="Q25" s="728">
        <v>641.65611398220062</v>
      </c>
      <c r="R25" s="94"/>
      <c r="S25" s="94"/>
      <c r="T25" s="94"/>
      <c r="U25" s="94"/>
      <c r="V25" s="91"/>
      <c r="W25" s="77"/>
      <c r="X25" s="77"/>
      <c r="Y25" s="77"/>
      <c r="Z25" s="77"/>
      <c r="AA25" s="77"/>
      <c r="AB25" s="77"/>
      <c r="AC25" s="80"/>
    </row>
    <row r="26" spans="1:29" ht="12.75" customHeight="1" x14ac:dyDescent="0.2">
      <c r="A26" s="164" t="s">
        <v>320</v>
      </c>
      <c r="B26" s="727" t="s">
        <v>3</v>
      </c>
      <c r="C26" s="727" t="s">
        <v>3</v>
      </c>
      <c r="D26" s="727" t="s">
        <v>3</v>
      </c>
      <c r="E26" s="727" t="s">
        <v>3</v>
      </c>
      <c r="F26" s="727" t="s">
        <v>3</v>
      </c>
      <c r="G26" s="727">
        <v>29.706029891967773</v>
      </c>
      <c r="H26" s="727" t="s">
        <v>3</v>
      </c>
      <c r="I26" s="727" t="s">
        <v>3</v>
      </c>
      <c r="J26" s="727" t="s">
        <v>3</v>
      </c>
      <c r="K26" s="727" t="s">
        <v>3</v>
      </c>
      <c r="L26" s="727" t="s">
        <v>3</v>
      </c>
      <c r="M26" s="727" t="s">
        <v>3</v>
      </c>
      <c r="N26" s="730" t="s">
        <v>3</v>
      </c>
      <c r="O26" s="730" t="s">
        <v>3</v>
      </c>
      <c r="P26" s="730" t="s">
        <v>3</v>
      </c>
      <c r="Q26" s="728">
        <v>29.706029891967773</v>
      </c>
      <c r="R26" s="94"/>
      <c r="S26" s="94"/>
      <c r="T26" s="94"/>
      <c r="U26" s="94"/>
      <c r="V26" s="91"/>
      <c r="W26" s="77"/>
      <c r="X26" s="77"/>
      <c r="Y26" s="77"/>
      <c r="Z26" s="77"/>
      <c r="AA26" s="77"/>
      <c r="AB26" s="77"/>
      <c r="AC26" s="80"/>
    </row>
    <row r="27" spans="1:29" ht="12.75" customHeight="1" x14ac:dyDescent="0.2">
      <c r="A27" s="164" t="s">
        <v>19</v>
      </c>
      <c r="B27" s="727" t="s">
        <v>3</v>
      </c>
      <c r="C27" s="727" t="s">
        <v>3</v>
      </c>
      <c r="D27" s="727" t="s">
        <v>3</v>
      </c>
      <c r="E27" s="727" t="s">
        <v>3</v>
      </c>
      <c r="F27" s="727" t="s">
        <v>3</v>
      </c>
      <c r="G27" s="727" t="s">
        <v>3</v>
      </c>
      <c r="H27" s="727">
        <v>1.7758277654647827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>
        <v>0.99318283796310425</v>
      </c>
      <c r="N27" s="730">
        <v>1.5898445844650269</v>
      </c>
      <c r="O27" s="730" t="s">
        <v>3</v>
      </c>
      <c r="P27" s="730">
        <v>8.9110768437385559</v>
      </c>
      <c r="Q27" s="728">
        <v>13.26993203163147</v>
      </c>
      <c r="R27" s="90"/>
      <c r="S27" s="94"/>
      <c r="T27" s="90"/>
      <c r="U27" s="90"/>
      <c r="V27" s="91"/>
      <c r="W27" s="77"/>
      <c r="X27" s="77"/>
      <c r="Y27" s="77"/>
      <c r="Z27" s="77"/>
      <c r="AA27" s="77"/>
      <c r="AB27" s="77"/>
      <c r="AC27" s="80"/>
    </row>
    <row r="28" spans="1:29" ht="12.75" customHeight="1" x14ac:dyDescent="0.2">
      <c r="A28" s="164" t="s">
        <v>20</v>
      </c>
      <c r="B28" s="727" t="s">
        <v>3</v>
      </c>
      <c r="C28" s="727" t="s">
        <v>3</v>
      </c>
      <c r="D28" s="727" t="s">
        <v>3</v>
      </c>
      <c r="E28" s="727" t="s">
        <v>3</v>
      </c>
      <c r="F28" s="727" t="s">
        <v>3</v>
      </c>
      <c r="G28" s="727">
        <v>308.9687392860651</v>
      </c>
      <c r="H28" s="727">
        <v>7.1033110618591309</v>
      </c>
      <c r="I28" s="727">
        <v>6.9247536659240723</v>
      </c>
      <c r="J28" s="727">
        <v>3.8959919214248657</v>
      </c>
      <c r="K28" s="727" t="s">
        <v>3</v>
      </c>
      <c r="L28" s="727">
        <v>7.818332314491272</v>
      </c>
      <c r="M28" s="727">
        <v>193.20004194974899</v>
      </c>
      <c r="N28" s="730">
        <v>21.06370735168457</v>
      </c>
      <c r="O28" s="730">
        <v>90.124598264694214</v>
      </c>
      <c r="P28" s="730">
        <v>268.75627318024635</v>
      </c>
      <c r="Q28" s="728">
        <v>907.85574899613857</v>
      </c>
      <c r="R28" s="94"/>
      <c r="S28" s="94"/>
      <c r="T28" s="94"/>
      <c r="U28" s="94"/>
      <c r="V28" s="91"/>
      <c r="W28" s="77"/>
      <c r="X28" s="77"/>
      <c r="Y28" s="77"/>
      <c r="Z28" s="77"/>
      <c r="AA28" s="77"/>
      <c r="AB28" s="77"/>
      <c r="AC28" s="80"/>
    </row>
    <row r="29" spans="1:29" ht="12.75" customHeight="1" x14ac:dyDescent="0.2">
      <c r="A29" s="164" t="s">
        <v>225</v>
      </c>
      <c r="B29" s="727" t="s">
        <v>3</v>
      </c>
      <c r="C29" s="727" t="s">
        <v>3</v>
      </c>
      <c r="D29" s="727" t="s">
        <v>3</v>
      </c>
      <c r="E29" s="727" t="s">
        <v>3</v>
      </c>
      <c r="F29" s="727" t="s">
        <v>3</v>
      </c>
      <c r="G29" s="727">
        <v>16.326374053955078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>
        <v>287.914057970047</v>
      </c>
      <c r="N29" s="730">
        <v>22.082553386688232</v>
      </c>
      <c r="O29" s="730" t="s">
        <v>3</v>
      </c>
      <c r="P29" s="730">
        <v>31.978498458862305</v>
      </c>
      <c r="Q29" s="728">
        <v>358.30148386955261</v>
      </c>
      <c r="R29" s="94"/>
      <c r="S29" s="94"/>
      <c r="T29" s="94"/>
      <c r="U29" s="94"/>
      <c r="V29" s="91"/>
      <c r="W29" s="77"/>
      <c r="X29" s="77"/>
      <c r="Y29" s="77"/>
      <c r="Z29" s="77"/>
      <c r="AA29" s="77"/>
      <c r="AB29" s="77"/>
      <c r="AC29" s="80"/>
    </row>
    <row r="30" spans="1:29" ht="12.75" customHeight="1" x14ac:dyDescent="0.2">
      <c r="A30" s="164" t="s">
        <v>21</v>
      </c>
      <c r="B30" s="727" t="s">
        <v>3</v>
      </c>
      <c r="C30" s="727" t="s">
        <v>3</v>
      </c>
      <c r="D30" s="727" t="s">
        <v>3</v>
      </c>
      <c r="E30" s="727" t="s">
        <v>3</v>
      </c>
      <c r="F30" s="727" t="s">
        <v>3</v>
      </c>
      <c r="G30" s="727">
        <v>45.201001644134521</v>
      </c>
      <c r="H30" s="727" t="s">
        <v>3</v>
      </c>
      <c r="I30" s="727" t="s">
        <v>3</v>
      </c>
      <c r="J30" s="727">
        <v>12.279639720916748</v>
      </c>
      <c r="K30" s="727" t="s">
        <v>3</v>
      </c>
      <c r="L30" s="727" t="s">
        <v>3</v>
      </c>
      <c r="M30" s="727">
        <v>2.133373498916626</v>
      </c>
      <c r="N30" s="730" t="s">
        <v>3</v>
      </c>
      <c r="O30" s="730">
        <v>13.950244903564453</v>
      </c>
      <c r="P30" s="730">
        <v>563.6614665389061</v>
      </c>
      <c r="Q30" s="728">
        <v>637.22572630643845</v>
      </c>
      <c r="R30" s="94"/>
      <c r="S30" s="94"/>
      <c r="T30" s="94"/>
      <c r="U30" s="94"/>
      <c r="V30" s="91"/>
      <c r="W30" s="77"/>
      <c r="X30" s="77"/>
      <c r="Y30" s="77"/>
      <c r="Z30" s="77"/>
      <c r="AA30" s="77"/>
      <c r="AB30" s="77"/>
      <c r="AC30" s="80"/>
    </row>
    <row r="31" spans="1:29" ht="12.75" customHeight="1" x14ac:dyDescent="0.2">
      <c r="A31" s="164" t="s">
        <v>22</v>
      </c>
      <c r="B31" s="727" t="s">
        <v>3</v>
      </c>
      <c r="C31" s="727" t="s">
        <v>3</v>
      </c>
      <c r="D31" s="727" t="s">
        <v>3</v>
      </c>
      <c r="E31" s="727" t="s">
        <v>3</v>
      </c>
      <c r="F31" s="727" t="s">
        <v>3</v>
      </c>
      <c r="G31" s="727">
        <v>465.63150368630886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>
        <v>141.78782224655151</v>
      </c>
      <c r="N31" s="730" t="s">
        <v>3</v>
      </c>
      <c r="O31" s="730" t="s">
        <v>3</v>
      </c>
      <c r="P31" s="730">
        <v>28.639656066894531</v>
      </c>
      <c r="Q31" s="728">
        <v>636.05898199975491</v>
      </c>
      <c r="R31" s="94"/>
      <c r="S31" s="94"/>
      <c r="T31" s="94"/>
      <c r="U31" s="94"/>
      <c r="V31" s="91"/>
      <c r="W31" s="77"/>
      <c r="X31" s="77"/>
      <c r="Y31" s="77"/>
      <c r="Z31" s="77"/>
      <c r="AA31" s="77"/>
      <c r="AB31" s="77"/>
      <c r="AC31" s="80"/>
    </row>
    <row r="32" spans="1:29" ht="12.75" customHeight="1" x14ac:dyDescent="0.2">
      <c r="A32" s="164" t="s">
        <v>23</v>
      </c>
      <c r="B32" s="727" t="s">
        <v>3</v>
      </c>
      <c r="C32" s="727" t="s">
        <v>3</v>
      </c>
      <c r="D32" s="727" t="s">
        <v>3</v>
      </c>
      <c r="E32" s="727" t="s">
        <v>3</v>
      </c>
      <c r="F32" s="727" t="s">
        <v>3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</v>
      </c>
      <c r="M32" s="727" t="s">
        <v>3</v>
      </c>
      <c r="N32" s="730">
        <v>23.599932909011841</v>
      </c>
      <c r="O32" s="730" t="s">
        <v>3</v>
      </c>
      <c r="P32" s="730">
        <v>84.133409857749939</v>
      </c>
      <c r="Q32" s="728">
        <v>107.73334276676178</v>
      </c>
      <c r="R32" s="94"/>
      <c r="S32" s="94"/>
      <c r="T32" s="94"/>
      <c r="U32" s="94"/>
      <c r="V32" s="91"/>
      <c r="W32" s="77"/>
      <c r="X32" s="80"/>
      <c r="Y32" s="77"/>
      <c r="Z32" s="80"/>
      <c r="AA32" s="80"/>
      <c r="AB32" s="80"/>
      <c r="AC32" s="80"/>
    </row>
    <row r="33" spans="1:29" ht="12.75" customHeight="1" x14ac:dyDescent="0.2">
      <c r="A33" s="164" t="s">
        <v>226</v>
      </c>
      <c r="B33" s="727" t="s">
        <v>3</v>
      </c>
      <c r="C33" s="727" t="s">
        <v>3</v>
      </c>
      <c r="D33" s="727" t="s">
        <v>3</v>
      </c>
      <c r="E33" s="727" t="s">
        <v>3</v>
      </c>
      <c r="F33" s="727" t="s">
        <v>3</v>
      </c>
      <c r="G33" s="727" t="s">
        <v>3</v>
      </c>
      <c r="H33" s="727">
        <v>2.6332025527954102</v>
      </c>
      <c r="I33" s="727" t="s">
        <v>3</v>
      </c>
      <c r="J33" s="727" t="s">
        <v>3</v>
      </c>
      <c r="K33" s="727">
        <v>1.2041329145431519</v>
      </c>
      <c r="L33" s="727" t="s">
        <v>3</v>
      </c>
      <c r="M33" s="727" t="s">
        <v>3</v>
      </c>
      <c r="N33" s="730" t="s">
        <v>3</v>
      </c>
      <c r="O33" s="730" t="s">
        <v>3</v>
      </c>
      <c r="P33" s="730" t="s">
        <v>3</v>
      </c>
      <c r="Q33" s="728">
        <v>3.837335467338562</v>
      </c>
      <c r="R33" s="94"/>
      <c r="S33" s="94"/>
      <c r="T33" s="94"/>
      <c r="U33" s="94"/>
      <c r="V33" s="91"/>
      <c r="W33" s="77"/>
      <c r="X33" s="77"/>
      <c r="Y33" s="77"/>
      <c r="Z33" s="77"/>
      <c r="AA33" s="77"/>
      <c r="AB33" s="77"/>
      <c r="AC33" s="80"/>
    </row>
    <row r="34" spans="1:29" ht="12.75" customHeight="1" x14ac:dyDescent="0.2">
      <c r="A34" s="164" t="s">
        <v>24</v>
      </c>
      <c r="B34" s="727" t="s">
        <v>3</v>
      </c>
      <c r="C34" s="727" t="s">
        <v>3</v>
      </c>
      <c r="D34" s="727">
        <v>0.83604371547698975</v>
      </c>
      <c r="E34" s="727" t="s">
        <v>3</v>
      </c>
      <c r="F34" s="727" t="s">
        <v>3</v>
      </c>
      <c r="G34" s="727">
        <v>36.171184539794922</v>
      </c>
      <c r="H34" s="727">
        <v>8.8791379928588867</v>
      </c>
      <c r="I34" s="727">
        <v>17.311883926391602</v>
      </c>
      <c r="J34" s="727" t="s">
        <v>3</v>
      </c>
      <c r="K34" s="727" t="s">
        <v>3</v>
      </c>
      <c r="L34" s="727" t="s">
        <v>3</v>
      </c>
      <c r="M34" s="727" t="s">
        <v>3</v>
      </c>
      <c r="N34" s="730">
        <v>35.616037368774414</v>
      </c>
      <c r="O34" s="730">
        <v>42.792771577835083</v>
      </c>
      <c r="P34" s="730">
        <v>338.00108742713928</v>
      </c>
      <c r="Q34" s="728">
        <v>479.60814654827118</v>
      </c>
      <c r="R34" s="90"/>
      <c r="S34" s="90"/>
      <c r="T34" s="90"/>
      <c r="U34" s="90"/>
      <c r="V34" s="91"/>
      <c r="W34" s="77"/>
      <c r="X34" s="77"/>
      <c r="Y34" s="77"/>
      <c r="Z34" s="77"/>
      <c r="AA34" s="77"/>
      <c r="AB34" s="77"/>
      <c r="AC34" s="80"/>
    </row>
    <row r="35" spans="1:29" ht="12.75" customHeight="1" x14ac:dyDescent="0.2">
      <c r="A35" s="164" t="s">
        <v>25</v>
      </c>
      <c r="B35" s="727" t="s">
        <v>3</v>
      </c>
      <c r="C35" s="727" t="s">
        <v>3</v>
      </c>
      <c r="D35" s="727" t="s">
        <v>3</v>
      </c>
      <c r="E35" s="727" t="s">
        <v>3</v>
      </c>
      <c r="F35" s="727" t="s">
        <v>3</v>
      </c>
      <c r="G35" s="727">
        <v>14.281744003295898</v>
      </c>
      <c r="H35" s="727" t="s">
        <v>3</v>
      </c>
      <c r="I35" s="727" t="s">
        <v>3</v>
      </c>
      <c r="J35" s="727" t="s">
        <v>3</v>
      </c>
      <c r="K35" s="727" t="s">
        <v>3</v>
      </c>
      <c r="L35" s="727" t="s">
        <v>3</v>
      </c>
      <c r="M35" s="727" t="s">
        <v>3</v>
      </c>
      <c r="N35" s="730" t="s">
        <v>3</v>
      </c>
      <c r="O35" s="730" t="s">
        <v>3</v>
      </c>
      <c r="P35" s="730" t="s">
        <v>3</v>
      </c>
      <c r="Q35" s="728">
        <v>14.281744003295898</v>
      </c>
      <c r="R35" s="94"/>
      <c r="S35" s="94"/>
      <c r="T35" s="94"/>
      <c r="U35" s="94"/>
      <c r="V35" s="91"/>
      <c r="W35" s="77"/>
      <c r="X35" s="77"/>
      <c r="Y35" s="77"/>
      <c r="Z35" s="77"/>
      <c r="AA35" s="77"/>
      <c r="AB35" s="77"/>
      <c r="AC35" s="80"/>
    </row>
    <row r="36" spans="1:29" ht="12.75" customHeight="1" x14ac:dyDescent="0.2">
      <c r="A36" s="164" t="s">
        <v>227</v>
      </c>
      <c r="B36" s="727" t="s">
        <v>3</v>
      </c>
      <c r="C36" s="727" t="s">
        <v>3</v>
      </c>
      <c r="D36" s="727" t="s">
        <v>3</v>
      </c>
      <c r="E36" s="727" t="s">
        <v>3</v>
      </c>
      <c r="F36" s="727" t="s">
        <v>3</v>
      </c>
      <c r="G36" s="727" t="s">
        <v>3</v>
      </c>
      <c r="H36" s="727" t="s">
        <v>3</v>
      </c>
      <c r="I36" s="727" t="s">
        <v>3</v>
      </c>
      <c r="J36" s="727" t="s">
        <v>3</v>
      </c>
      <c r="K36" s="727" t="s">
        <v>3</v>
      </c>
      <c r="L36" s="727" t="s">
        <v>3</v>
      </c>
      <c r="M36" s="727" t="s">
        <v>3</v>
      </c>
      <c r="N36" s="730">
        <v>70.212364196777344</v>
      </c>
      <c r="O36" s="730" t="s">
        <v>3</v>
      </c>
      <c r="P36" s="730">
        <v>229.67709350585937</v>
      </c>
      <c r="Q36" s="728">
        <v>299.88945770263672</v>
      </c>
      <c r="R36" s="94"/>
      <c r="S36" s="94"/>
      <c r="T36" s="94"/>
      <c r="U36" s="94"/>
      <c r="V36" s="91"/>
      <c r="W36" s="77"/>
      <c r="X36" s="77"/>
      <c r="Y36" s="77"/>
      <c r="Z36" s="77"/>
      <c r="AA36" s="77"/>
      <c r="AB36" s="77"/>
      <c r="AC36" s="80"/>
    </row>
    <row r="37" spans="1:29" s="15" customFormat="1" ht="3.75" customHeight="1" x14ac:dyDescent="0.3">
      <c r="A37" s="100"/>
      <c r="B37" s="101"/>
      <c r="C37" s="12"/>
      <c r="D37" s="102"/>
      <c r="I37" s="12"/>
      <c r="J37" s="12"/>
      <c r="K37" s="12"/>
      <c r="L37" s="12"/>
      <c r="M37" s="12"/>
      <c r="N37" s="12"/>
      <c r="O37" s="12"/>
      <c r="P37" s="12"/>
      <c r="Q37" s="12"/>
      <c r="R37" s="77"/>
      <c r="S37" s="77"/>
      <c r="T37" s="77"/>
      <c r="U37" s="77"/>
      <c r="V37" s="77"/>
      <c r="W37" s="77"/>
      <c r="X37" s="77"/>
      <c r="Y37" s="77"/>
      <c r="Z37" s="80"/>
      <c r="AA37" s="77"/>
      <c r="AB37" s="80"/>
      <c r="AC37" s="80"/>
    </row>
    <row r="38" spans="1:29" s="15" customFormat="1" x14ac:dyDescent="0.2">
      <c r="A38" s="731" t="s">
        <v>109</v>
      </c>
      <c r="B38" s="732">
        <v>457.19662621617317</v>
      </c>
      <c r="C38" s="732">
        <v>28973.501335307956</v>
      </c>
      <c r="D38" s="732">
        <v>146.81331360340118</v>
      </c>
      <c r="E38" s="732">
        <v>57.561162233352661</v>
      </c>
      <c r="F38" s="732">
        <v>3064.7946521043777</v>
      </c>
      <c r="G38" s="732">
        <v>11528.371087521315</v>
      </c>
      <c r="H38" s="732">
        <v>666.8683146238327</v>
      </c>
      <c r="I38" s="732">
        <v>24.236637592315674</v>
      </c>
      <c r="J38" s="732">
        <v>651.45408844947815</v>
      </c>
      <c r="K38" s="732">
        <v>17.972100138664246</v>
      </c>
      <c r="L38" s="732">
        <v>45.76025927066803</v>
      </c>
      <c r="M38" s="732">
        <v>6029.9094657897949</v>
      </c>
      <c r="N38" s="733">
        <v>516.54530847072601</v>
      </c>
      <c r="O38" s="733">
        <v>305.25873410701752</v>
      </c>
      <c r="P38" s="733">
        <v>9986.4182945936918</v>
      </c>
      <c r="Q38" s="733">
        <v>62472.661380022764</v>
      </c>
      <c r="R38" s="77"/>
      <c r="S38" s="77"/>
      <c r="T38" s="77"/>
      <c r="U38" s="77"/>
      <c r="V38" s="77"/>
      <c r="W38" s="77"/>
      <c r="X38" s="77"/>
      <c r="Y38" s="77"/>
      <c r="Z38" s="80"/>
      <c r="AA38" s="77"/>
      <c r="AB38" s="80"/>
      <c r="AC38" s="80"/>
    </row>
    <row r="39" spans="1:29" s="15" customFormat="1" x14ac:dyDescent="0.2">
      <c r="A39" s="12"/>
      <c r="B39" s="12"/>
      <c r="C39" s="12"/>
      <c r="D39" s="4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77"/>
      <c r="S39" s="77"/>
      <c r="T39" s="77"/>
      <c r="U39" s="77"/>
      <c r="V39" s="77"/>
      <c r="W39" s="77"/>
      <c r="X39" s="77"/>
      <c r="Y39" s="77"/>
      <c r="Z39" s="80"/>
      <c r="AA39" s="77"/>
      <c r="AB39" s="80"/>
      <c r="AC39" s="80"/>
    </row>
    <row r="40" spans="1:29" s="15" customFormat="1" x14ac:dyDescent="0.2">
      <c r="A40" s="12"/>
      <c r="B40" s="12"/>
      <c r="C40" s="12"/>
      <c r="D40" s="4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77"/>
      <c r="S40" s="77"/>
      <c r="T40" s="77"/>
      <c r="U40" s="77"/>
      <c r="V40" s="77"/>
      <c r="W40" s="77"/>
      <c r="X40" s="77"/>
      <c r="Y40" s="77"/>
      <c r="Z40" s="80"/>
      <c r="AA40" s="77"/>
      <c r="AB40" s="80"/>
      <c r="AC40" s="80"/>
    </row>
    <row r="41" spans="1:29" s="15" customFormat="1" x14ac:dyDescent="0.2">
      <c r="A41" s="12"/>
      <c r="B41" s="12"/>
      <c r="C41" s="12"/>
      <c r="D41" s="4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77"/>
      <c r="S41" s="77"/>
      <c r="T41" s="77"/>
      <c r="U41" s="77"/>
      <c r="V41" s="77"/>
      <c r="W41" s="77"/>
      <c r="X41" s="77"/>
      <c r="Y41" s="77"/>
      <c r="Z41" s="80"/>
      <c r="AA41" s="77"/>
      <c r="AB41" s="80"/>
      <c r="AC41" s="80"/>
    </row>
    <row r="42" spans="1:29" s="15" customFormat="1" x14ac:dyDescent="0.2">
      <c r="A42" s="12"/>
      <c r="D42" s="87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77"/>
      <c r="S42" s="77"/>
      <c r="T42" s="77"/>
      <c r="U42" s="77"/>
      <c r="V42" s="77"/>
      <c r="W42" s="77"/>
      <c r="X42" s="77"/>
      <c r="Y42" s="77"/>
      <c r="Z42" s="80"/>
      <c r="AA42" s="77"/>
      <c r="AB42" s="77"/>
      <c r="AC42" s="80"/>
    </row>
    <row r="43" spans="1:29" s="15" customFormat="1" x14ac:dyDescent="0.2">
      <c r="A43" s="12"/>
      <c r="B43" s="62"/>
      <c r="C43" s="62"/>
      <c r="D43" s="8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80"/>
      <c r="S43" s="80"/>
      <c r="T43" s="77"/>
      <c r="U43" s="77"/>
      <c r="V43" s="77"/>
      <c r="W43" s="77"/>
      <c r="X43" s="77"/>
      <c r="Y43" s="77"/>
      <c r="Z43" s="77"/>
      <c r="AA43" s="77"/>
      <c r="AB43" s="77"/>
      <c r="AC43" s="80"/>
    </row>
    <row r="44" spans="1:29" s="15" customFormat="1" x14ac:dyDescent="0.2">
      <c r="A44" s="12"/>
      <c r="B44" s="18"/>
      <c r="C44" s="18"/>
      <c r="D44" s="87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80"/>
      <c r="S44" s="77"/>
      <c r="T44" s="80"/>
      <c r="U44" s="77"/>
      <c r="V44" s="77"/>
      <c r="W44" s="77"/>
      <c r="X44" s="77"/>
      <c r="Y44" s="77"/>
      <c r="Z44" s="77"/>
      <c r="AA44" s="77"/>
      <c r="AB44" s="77"/>
      <c r="AC44" s="80"/>
    </row>
    <row r="45" spans="1:29" s="15" customFormat="1" x14ac:dyDescent="0.2">
      <c r="A45" s="12"/>
      <c r="B45" s="62"/>
      <c r="C45" s="62"/>
      <c r="D45" s="87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80"/>
      <c r="S45" s="80"/>
      <c r="T45" s="80"/>
      <c r="U45" s="80"/>
      <c r="V45" s="77"/>
      <c r="W45" s="77"/>
      <c r="X45" s="77"/>
      <c r="Y45" s="77"/>
      <c r="Z45" s="77"/>
      <c r="AA45" s="77"/>
      <c r="AB45" s="77"/>
      <c r="AC45" s="80"/>
    </row>
    <row r="46" spans="1:29" s="15" customFormat="1" x14ac:dyDescent="0.2">
      <c r="A46" s="12"/>
      <c r="B46" s="13"/>
      <c r="C46" s="13"/>
      <c r="D46" s="97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80"/>
      <c r="AC46" s="80"/>
    </row>
    <row r="47" spans="1:29" s="15" customFormat="1" x14ac:dyDescent="0.2">
      <c r="A47" s="12"/>
      <c r="B47" s="19"/>
      <c r="C47" s="19"/>
      <c r="D47" s="87"/>
      <c r="M47" s="12"/>
      <c r="N47" s="12"/>
      <c r="O47" s="12"/>
      <c r="P47" s="12"/>
      <c r="Q47" s="12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80"/>
    </row>
    <row r="48" spans="1:29" s="15" customFormat="1" x14ac:dyDescent="0.2">
      <c r="A48" s="12"/>
      <c r="B48" s="19"/>
      <c r="C48" s="19"/>
      <c r="D48" s="87"/>
      <c r="M48" s="12"/>
      <c r="N48" s="12"/>
      <c r="O48" s="12"/>
      <c r="P48" s="12"/>
      <c r="Q48" s="12"/>
      <c r="R48" s="80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80"/>
    </row>
    <row r="49" spans="1:29" s="15" customFormat="1" x14ac:dyDescent="0.2">
      <c r="A49" s="12"/>
      <c r="B49" s="19"/>
      <c r="C49" s="19"/>
      <c r="D49" s="87"/>
      <c r="M49" s="12"/>
      <c r="N49" s="12"/>
      <c r="O49" s="12"/>
      <c r="P49" s="12"/>
      <c r="Q49" s="12"/>
      <c r="R49" s="80"/>
      <c r="S49" s="77"/>
      <c r="T49" s="77"/>
      <c r="U49" s="77"/>
      <c r="V49" s="80"/>
      <c r="W49" s="80"/>
      <c r="X49" s="77"/>
      <c r="Y49" s="77"/>
      <c r="Z49" s="77"/>
      <c r="AA49" s="77"/>
      <c r="AB49" s="77"/>
      <c r="AC49" s="80"/>
    </row>
    <row r="50" spans="1:29" s="15" customFormat="1" x14ac:dyDescent="0.2">
      <c r="A50" s="12"/>
      <c r="B50" s="19"/>
      <c r="C50" s="19"/>
      <c r="D50" s="87"/>
      <c r="M50" s="12"/>
      <c r="N50" s="12"/>
      <c r="O50" s="12"/>
      <c r="P50" s="12"/>
      <c r="Q50" s="12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80"/>
    </row>
    <row r="51" spans="1:29" s="15" customFormat="1" x14ac:dyDescent="0.2">
      <c r="A51" s="12"/>
      <c r="B51" s="19"/>
      <c r="C51" s="19"/>
      <c r="D51" s="87"/>
      <c r="M51" s="12"/>
      <c r="N51" s="12"/>
      <c r="O51" s="12"/>
      <c r="P51" s="12"/>
      <c r="Q51" s="12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</row>
    <row r="52" spans="1:29" s="15" customFormat="1" x14ac:dyDescent="0.2">
      <c r="A52" s="12"/>
      <c r="B52" s="19"/>
      <c r="C52" s="19"/>
      <c r="D52" s="87"/>
      <c r="M52" s="12"/>
      <c r="N52" s="12"/>
      <c r="O52" s="12"/>
      <c r="P52" s="12"/>
      <c r="Q52" s="12"/>
      <c r="R52" s="68"/>
      <c r="S52" s="68"/>
      <c r="T52" s="68"/>
      <c r="U52" s="68"/>
      <c r="V52" s="68"/>
      <c r="W52" s="68"/>
      <c r="X52" s="68"/>
      <c r="Y52" s="68"/>
    </row>
    <row r="53" spans="1:29" s="15" customFormat="1" x14ac:dyDescent="0.2">
      <c r="A53" s="12"/>
      <c r="B53" s="19"/>
      <c r="C53" s="19"/>
      <c r="D53" s="87"/>
      <c r="M53" s="12"/>
      <c r="N53" s="12"/>
      <c r="O53" s="12"/>
      <c r="P53" s="12"/>
      <c r="Q53" s="12"/>
      <c r="R53" s="68"/>
      <c r="S53" s="68"/>
      <c r="T53" s="68"/>
      <c r="U53" s="68"/>
      <c r="V53" s="68"/>
      <c r="W53" s="68"/>
      <c r="X53" s="68"/>
      <c r="Y53" s="68"/>
    </row>
    <row r="54" spans="1:29" s="15" customFormat="1" x14ac:dyDescent="0.2">
      <c r="A54" s="12"/>
      <c r="B54" s="19"/>
      <c r="C54" s="19"/>
      <c r="D54" s="87"/>
      <c r="M54" s="12"/>
      <c r="N54" s="12"/>
      <c r="O54" s="12"/>
      <c r="P54" s="12"/>
      <c r="Q54" s="12"/>
      <c r="R54" s="68"/>
      <c r="S54" s="68"/>
      <c r="T54" s="68"/>
      <c r="U54" s="68"/>
      <c r="V54" s="68"/>
      <c r="W54" s="68"/>
      <c r="X54" s="68"/>
      <c r="Y54" s="68"/>
    </row>
    <row r="55" spans="1:29" s="15" customFormat="1" x14ac:dyDescent="0.2">
      <c r="A55" s="12"/>
      <c r="B55" s="19"/>
      <c r="C55" s="19"/>
      <c r="D55" s="87"/>
      <c r="M55" s="12"/>
      <c r="N55" s="12"/>
      <c r="O55" s="12"/>
      <c r="P55" s="12"/>
      <c r="Q55" s="12"/>
      <c r="R55" s="68"/>
      <c r="S55" s="68"/>
      <c r="T55" s="68"/>
      <c r="U55" s="68"/>
      <c r="V55" s="68"/>
      <c r="W55" s="68"/>
      <c r="X55" s="68"/>
      <c r="Y55" s="68"/>
    </row>
    <row r="56" spans="1:29" s="15" customFormat="1" x14ac:dyDescent="0.2">
      <c r="A56" s="12"/>
      <c r="B56" s="19"/>
      <c r="C56" s="19"/>
      <c r="D56" s="87"/>
      <c r="M56" s="12"/>
      <c r="N56" s="12"/>
      <c r="O56" s="12"/>
      <c r="P56" s="12"/>
      <c r="Q56" s="12"/>
      <c r="R56" s="68"/>
      <c r="S56" s="68"/>
      <c r="T56" s="68"/>
      <c r="U56" s="68"/>
      <c r="V56" s="68"/>
      <c r="W56" s="68"/>
      <c r="X56" s="68"/>
      <c r="Y56" s="68"/>
    </row>
    <row r="57" spans="1:29" s="15" customFormat="1" x14ac:dyDescent="0.2">
      <c r="A57" s="12"/>
      <c r="B57" s="19"/>
      <c r="C57" s="19"/>
      <c r="D57" s="87"/>
      <c r="M57" s="12"/>
      <c r="N57" s="12"/>
      <c r="O57" s="12"/>
      <c r="P57" s="12"/>
      <c r="Q57" s="12"/>
      <c r="R57" s="68"/>
      <c r="S57" s="68"/>
      <c r="T57" s="68"/>
      <c r="U57" s="68"/>
      <c r="V57" s="68"/>
      <c r="W57" s="68"/>
      <c r="X57" s="68"/>
      <c r="Y57" s="68"/>
    </row>
    <row r="58" spans="1:29" s="15" customFormat="1" x14ac:dyDescent="0.2">
      <c r="A58" s="12"/>
      <c r="B58" s="19"/>
      <c r="C58" s="19"/>
      <c r="D58" s="87"/>
      <c r="M58" s="12"/>
      <c r="N58" s="12"/>
      <c r="O58" s="12"/>
      <c r="P58" s="12"/>
      <c r="Q58" s="12"/>
      <c r="R58" s="68"/>
      <c r="S58" s="68"/>
      <c r="T58" s="68"/>
      <c r="U58" s="68"/>
      <c r="V58" s="68"/>
      <c r="W58" s="68"/>
      <c r="X58" s="68"/>
      <c r="Y58" s="68"/>
    </row>
    <row r="59" spans="1:29" s="15" customFormat="1" x14ac:dyDescent="0.2">
      <c r="A59" s="12"/>
      <c r="B59" s="19"/>
      <c r="C59" s="19"/>
      <c r="D59" s="87"/>
      <c r="M59" s="12"/>
      <c r="N59" s="12"/>
      <c r="O59" s="12"/>
      <c r="P59" s="12"/>
      <c r="Q59" s="12"/>
      <c r="R59" s="68"/>
      <c r="S59" s="68"/>
      <c r="T59" s="68"/>
      <c r="U59" s="68"/>
      <c r="V59" s="68"/>
      <c r="W59" s="68"/>
      <c r="X59" s="68"/>
      <c r="Y59" s="68"/>
    </row>
    <row r="60" spans="1:29" s="15" customFormat="1" x14ac:dyDescent="0.2">
      <c r="A60" s="12"/>
      <c r="B60" s="19"/>
      <c r="C60" s="19"/>
      <c r="D60" s="87"/>
      <c r="M60" s="12"/>
      <c r="N60" s="12"/>
      <c r="O60" s="12"/>
      <c r="P60" s="12"/>
      <c r="Q60" s="12"/>
      <c r="R60" s="68"/>
      <c r="S60" s="68"/>
      <c r="T60" s="68"/>
      <c r="U60" s="68"/>
      <c r="V60" s="68"/>
      <c r="W60" s="68"/>
      <c r="X60" s="68"/>
      <c r="Y60" s="68"/>
    </row>
    <row r="61" spans="1:29" s="15" customFormat="1" x14ac:dyDescent="0.2">
      <c r="A61" s="12"/>
      <c r="B61" s="19"/>
      <c r="C61" s="19"/>
      <c r="D61" s="87"/>
      <c r="R61" s="68"/>
      <c r="S61" s="68"/>
      <c r="T61" s="68"/>
      <c r="U61" s="68"/>
      <c r="V61" s="68"/>
      <c r="W61" s="68"/>
      <c r="X61" s="68"/>
      <c r="Y61" s="68"/>
    </row>
    <row r="62" spans="1:29" s="15" customFormat="1" ht="15" x14ac:dyDescent="0.3">
      <c r="A62" s="100"/>
      <c r="B62" s="101"/>
      <c r="C62" s="101"/>
      <c r="D62" s="102"/>
      <c r="R62" s="68"/>
      <c r="S62" s="68"/>
      <c r="T62" s="68"/>
      <c r="U62" s="68"/>
      <c r="V62" s="68"/>
      <c r="W62" s="68"/>
      <c r="X62" s="68"/>
      <c r="Y62" s="68"/>
    </row>
    <row r="63" spans="1:29" s="15" customFormat="1" x14ac:dyDescent="0.2">
      <c r="A63" s="12"/>
      <c r="D63" s="87"/>
      <c r="R63" s="68"/>
      <c r="S63" s="68"/>
      <c r="T63" s="68"/>
      <c r="U63" s="68"/>
      <c r="V63" s="68"/>
      <c r="W63" s="68"/>
      <c r="X63" s="68"/>
      <c r="Y63" s="68"/>
    </row>
    <row r="64" spans="1:29" s="15" customFormat="1" x14ac:dyDescent="0.2">
      <c r="A64" s="12"/>
      <c r="D64" s="87"/>
      <c r="R64" s="68"/>
      <c r="S64" s="68"/>
      <c r="T64" s="68"/>
      <c r="U64" s="68"/>
      <c r="V64" s="68"/>
      <c r="W64" s="68"/>
      <c r="X64" s="68"/>
      <c r="Y64" s="68"/>
    </row>
    <row r="65" spans="1:25" s="15" customFormat="1" x14ac:dyDescent="0.2">
      <c r="A65" s="12"/>
      <c r="D65" s="87"/>
      <c r="R65" s="68"/>
      <c r="S65" s="68"/>
      <c r="T65" s="68"/>
      <c r="U65" s="68"/>
      <c r="V65" s="68"/>
      <c r="W65" s="68"/>
      <c r="X65" s="68"/>
      <c r="Y65" s="68"/>
    </row>
    <row r="66" spans="1:25" s="15" customFormat="1" x14ac:dyDescent="0.2">
      <c r="A66" s="12"/>
      <c r="D66" s="87"/>
      <c r="R66" s="68"/>
      <c r="S66" s="68"/>
      <c r="T66" s="68"/>
      <c r="U66" s="68"/>
      <c r="V66" s="68"/>
      <c r="W66" s="68"/>
      <c r="X66" s="68"/>
      <c r="Y66" s="68"/>
    </row>
    <row r="67" spans="1:25" s="15" customFormat="1" x14ac:dyDescent="0.2">
      <c r="A67" s="12"/>
      <c r="D67" s="87"/>
      <c r="R67" s="68"/>
      <c r="S67" s="68"/>
      <c r="T67" s="68"/>
      <c r="U67" s="68"/>
      <c r="V67" s="68"/>
      <c r="W67" s="68"/>
      <c r="X67" s="68"/>
      <c r="Y67" s="68"/>
    </row>
    <row r="68" spans="1:25" s="15" customFormat="1" x14ac:dyDescent="0.2">
      <c r="A68" s="12"/>
      <c r="B68" s="62"/>
      <c r="C68" s="62"/>
      <c r="D68" s="87"/>
      <c r="R68" s="68"/>
      <c r="S68" s="68"/>
      <c r="T68" s="68"/>
      <c r="U68" s="68"/>
      <c r="V68" s="68"/>
      <c r="W68" s="68"/>
      <c r="X68" s="68"/>
      <c r="Y68" s="68"/>
    </row>
    <row r="69" spans="1:25" s="15" customFormat="1" x14ac:dyDescent="0.2">
      <c r="A69" s="12"/>
      <c r="B69" s="62"/>
      <c r="C69" s="62"/>
      <c r="D69" s="86"/>
      <c r="R69" s="68"/>
      <c r="S69" s="68"/>
      <c r="T69" s="68"/>
      <c r="U69" s="68"/>
      <c r="V69" s="68"/>
      <c r="W69" s="68"/>
      <c r="X69" s="68"/>
      <c r="Y69" s="68"/>
    </row>
    <row r="70" spans="1:25" s="15" customFormat="1" x14ac:dyDescent="0.2">
      <c r="A70" s="12"/>
      <c r="B70" s="18"/>
      <c r="C70" s="18"/>
      <c r="D70" s="98"/>
      <c r="R70" s="68"/>
      <c r="S70" s="68"/>
      <c r="T70" s="68"/>
      <c r="U70" s="68"/>
      <c r="V70" s="68"/>
      <c r="W70" s="68"/>
      <c r="X70" s="68"/>
      <c r="Y70" s="68"/>
    </row>
    <row r="71" spans="1:25" s="15" customFormat="1" x14ac:dyDescent="0.2">
      <c r="A71" s="95"/>
      <c r="B71" s="62"/>
      <c r="C71" s="62"/>
      <c r="D71" s="86"/>
      <c r="R71" s="68"/>
      <c r="S71" s="68"/>
      <c r="T71" s="68"/>
      <c r="U71" s="68"/>
      <c r="V71" s="68"/>
      <c r="W71" s="68"/>
      <c r="X71" s="68"/>
      <c r="Y71" s="68"/>
    </row>
    <row r="72" spans="1:25" s="15" customFormat="1" x14ac:dyDescent="0.2">
      <c r="B72" s="13"/>
      <c r="C72" s="13"/>
      <c r="D72" s="97"/>
      <c r="R72" s="68"/>
      <c r="S72" s="68"/>
      <c r="T72" s="68"/>
      <c r="U72" s="68"/>
      <c r="V72" s="68"/>
      <c r="W72" s="68"/>
      <c r="X72" s="68"/>
      <c r="Y72" s="68"/>
    </row>
    <row r="73" spans="1:25" s="15" customFormat="1" x14ac:dyDescent="0.2">
      <c r="A73" s="12"/>
      <c r="B73" s="19"/>
      <c r="C73" s="19"/>
      <c r="D73" s="46"/>
      <c r="R73" s="68"/>
      <c r="S73" s="68"/>
      <c r="T73" s="68"/>
      <c r="U73" s="68"/>
      <c r="V73" s="68"/>
      <c r="W73" s="68"/>
      <c r="X73" s="68"/>
      <c r="Y73" s="68"/>
    </row>
    <row r="74" spans="1:25" s="15" customFormat="1" x14ac:dyDescent="0.2">
      <c r="A74" s="12"/>
      <c r="B74" s="19"/>
      <c r="C74" s="19"/>
      <c r="D74" s="46"/>
      <c r="R74" s="68"/>
      <c r="S74" s="68"/>
      <c r="T74" s="68"/>
      <c r="U74" s="68"/>
      <c r="V74" s="68"/>
      <c r="W74" s="68"/>
      <c r="X74" s="68"/>
      <c r="Y74" s="68"/>
    </row>
    <row r="75" spans="1:25" s="15" customFormat="1" x14ac:dyDescent="0.2">
      <c r="A75" s="12"/>
      <c r="B75" s="19"/>
      <c r="C75" s="19"/>
      <c r="D75" s="46"/>
      <c r="R75" s="68"/>
      <c r="S75" s="68"/>
      <c r="T75" s="68"/>
      <c r="U75" s="68"/>
      <c r="V75" s="68"/>
      <c r="W75" s="68"/>
      <c r="X75" s="68"/>
      <c r="Y75" s="68"/>
    </row>
    <row r="76" spans="1:25" s="15" customFormat="1" x14ac:dyDescent="0.2">
      <c r="A76" s="12"/>
      <c r="B76" s="19"/>
      <c r="C76" s="19"/>
      <c r="D76" s="46"/>
      <c r="R76" s="68"/>
      <c r="S76" s="68"/>
      <c r="T76" s="68"/>
      <c r="U76" s="68"/>
      <c r="V76" s="68"/>
      <c r="W76" s="68"/>
      <c r="X76" s="68"/>
      <c r="Y76" s="68"/>
    </row>
    <row r="77" spans="1:25" s="15" customFormat="1" x14ac:dyDescent="0.2">
      <c r="A77" s="12"/>
      <c r="B77" s="19"/>
      <c r="C77" s="19"/>
      <c r="D77" s="46"/>
      <c r="R77" s="68"/>
      <c r="S77" s="68"/>
      <c r="T77" s="68"/>
      <c r="U77" s="68"/>
      <c r="V77" s="68"/>
      <c r="W77" s="68"/>
      <c r="X77" s="68"/>
      <c r="Y77" s="68"/>
    </row>
    <row r="78" spans="1:25" s="15" customFormat="1" x14ac:dyDescent="0.2">
      <c r="A78" s="12"/>
      <c r="B78" s="19"/>
      <c r="C78" s="19"/>
      <c r="D78" s="46"/>
      <c r="R78" s="68"/>
      <c r="S78" s="68"/>
      <c r="T78" s="68"/>
      <c r="U78" s="68"/>
      <c r="V78" s="68"/>
      <c r="W78" s="68"/>
      <c r="X78" s="68"/>
      <c r="Y78" s="68"/>
    </row>
    <row r="79" spans="1:25" s="15" customFormat="1" x14ac:dyDescent="0.2">
      <c r="A79" s="12"/>
      <c r="B79" s="19"/>
      <c r="C79" s="19"/>
      <c r="D79" s="46"/>
      <c r="R79" s="68"/>
      <c r="S79" s="68"/>
      <c r="T79" s="68"/>
      <c r="U79" s="68"/>
      <c r="V79" s="68"/>
      <c r="W79" s="68"/>
      <c r="X79" s="68"/>
      <c r="Y79" s="68"/>
    </row>
    <row r="80" spans="1:25" s="15" customFormat="1" x14ac:dyDescent="0.2">
      <c r="A80" s="12"/>
      <c r="B80" s="19"/>
      <c r="C80" s="19"/>
      <c r="D80" s="46"/>
      <c r="R80" s="68"/>
      <c r="S80" s="68"/>
      <c r="T80" s="68"/>
      <c r="U80" s="68"/>
      <c r="V80" s="68"/>
      <c r="W80" s="68"/>
      <c r="X80" s="68"/>
      <c r="Y80" s="68"/>
    </row>
    <row r="81" spans="1:25" s="15" customFormat="1" x14ac:dyDescent="0.2">
      <c r="A81" s="12"/>
      <c r="B81" s="19"/>
      <c r="C81" s="19"/>
      <c r="D81" s="46"/>
      <c r="R81" s="68"/>
      <c r="S81" s="68"/>
      <c r="T81" s="68"/>
      <c r="U81" s="68"/>
      <c r="V81" s="68"/>
      <c r="W81" s="68"/>
      <c r="X81" s="68"/>
      <c r="Y81" s="68"/>
    </row>
    <row r="82" spans="1:25" s="15" customFormat="1" x14ac:dyDescent="0.2">
      <c r="A82" s="12"/>
      <c r="B82" s="19"/>
      <c r="C82" s="19"/>
      <c r="D82" s="46"/>
      <c r="R82" s="68"/>
      <c r="S82" s="68"/>
      <c r="T82" s="68"/>
      <c r="U82" s="68"/>
      <c r="V82" s="68"/>
      <c r="W82" s="68"/>
      <c r="X82" s="68"/>
      <c r="Y82" s="68"/>
    </row>
    <row r="83" spans="1:25" s="15" customFormat="1" x14ac:dyDescent="0.2">
      <c r="A83" s="12"/>
      <c r="B83" s="19"/>
      <c r="C83" s="19"/>
      <c r="D83" s="46"/>
      <c r="R83" s="68"/>
      <c r="S83" s="68"/>
      <c r="T83" s="68"/>
      <c r="U83" s="68"/>
      <c r="V83" s="68"/>
      <c r="W83" s="68"/>
      <c r="X83" s="68"/>
      <c r="Y83" s="68"/>
    </row>
    <row r="84" spans="1:25" s="15" customFormat="1" x14ac:dyDescent="0.2">
      <c r="A84" s="12"/>
      <c r="B84" s="19"/>
      <c r="C84" s="19"/>
      <c r="D84" s="46"/>
      <c r="R84" s="68"/>
      <c r="S84" s="68"/>
      <c r="T84" s="68"/>
      <c r="U84" s="68"/>
      <c r="V84" s="68"/>
      <c r="W84" s="68"/>
      <c r="X84" s="68"/>
      <c r="Y84" s="68"/>
    </row>
    <row r="85" spans="1:25" s="15" customFormat="1" x14ac:dyDescent="0.2">
      <c r="A85" s="12"/>
      <c r="B85" s="19"/>
      <c r="C85" s="19"/>
      <c r="D85" s="46"/>
      <c r="R85" s="68"/>
      <c r="S85" s="68"/>
      <c r="T85" s="68"/>
      <c r="U85" s="68"/>
      <c r="V85" s="68"/>
      <c r="W85" s="68"/>
      <c r="X85" s="68"/>
      <c r="Y85" s="68"/>
    </row>
    <row r="86" spans="1:25" s="15" customFormat="1" x14ac:dyDescent="0.2">
      <c r="A86" s="12"/>
      <c r="B86" s="19"/>
      <c r="C86" s="19"/>
      <c r="D86" s="46"/>
      <c r="R86" s="68"/>
      <c r="S86" s="68"/>
      <c r="T86" s="68"/>
      <c r="U86" s="68"/>
      <c r="V86" s="68"/>
      <c r="W86" s="68"/>
      <c r="X86" s="68"/>
      <c r="Y86" s="68"/>
    </row>
    <row r="87" spans="1:25" s="15" customFormat="1" x14ac:dyDescent="0.2">
      <c r="A87" s="12"/>
      <c r="B87" s="19"/>
      <c r="C87" s="19"/>
      <c r="D87" s="46"/>
      <c r="R87" s="68"/>
      <c r="S87" s="68"/>
      <c r="T87" s="68"/>
      <c r="U87" s="68"/>
      <c r="V87" s="68"/>
      <c r="W87" s="68"/>
      <c r="X87" s="68"/>
      <c r="Y87" s="68"/>
    </row>
    <row r="88" spans="1:25" s="15" customFormat="1" ht="15" x14ac:dyDescent="0.3">
      <c r="A88" s="100"/>
      <c r="B88" s="101"/>
      <c r="C88" s="101"/>
      <c r="D88" s="102"/>
      <c r="R88" s="68"/>
      <c r="S88" s="68"/>
      <c r="T88" s="68"/>
      <c r="U88" s="68"/>
      <c r="V88" s="68"/>
      <c r="W88" s="68"/>
      <c r="X88" s="68"/>
      <c r="Y88" s="68"/>
    </row>
    <row r="89" spans="1:25" s="15" customFormat="1" ht="13.5" x14ac:dyDescent="0.25">
      <c r="A89" s="12"/>
      <c r="B89" s="70"/>
      <c r="C89" s="70"/>
      <c r="D89" s="87"/>
      <c r="R89" s="68"/>
      <c r="S89" s="68"/>
      <c r="T89" s="68"/>
      <c r="U89" s="68"/>
      <c r="V89" s="68"/>
      <c r="W89" s="68"/>
      <c r="X89" s="68"/>
      <c r="Y89" s="68"/>
    </row>
    <row r="90" spans="1:25" s="15" customFormat="1" x14ac:dyDescent="0.2">
      <c r="A90" s="12"/>
      <c r="B90" s="19"/>
      <c r="C90" s="19"/>
      <c r="D90" s="46"/>
      <c r="E90" s="19"/>
      <c r="R90" s="68"/>
      <c r="S90" s="68"/>
      <c r="T90" s="68"/>
      <c r="U90" s="68"/>
      <c r="V90" s="68"/>
      <c r="W90" s="68"/>
      <c r="X90" s="68"/>
      <c r="Y90" s="68"/>
    </row>
    <row r="91" spans="1:25" s="15" customFormat="1" x14ac:dyDescent="0.2">
      <c r="A91" s="12"/>
      <c r="B91" s="19"/>
      <c r="C91" s="19"/>
      <c r="D91" s="46"/>
      <c r="E91" s="19"/>
      <c r="R91" s="68"/>
      <c r="S91" s="68"/>
      <c r="T91" s="68"/>
      <c r="U91" s="68"/>
      <c r="V91" s="68"/>
      <c r="W91" s="68"/>
      <c r="X91" s="68"/>
      <c r="Y91" s="68"/>
    </row>
    <row r="92" spans="1:25" s="15" customFormat="1" x14ac:dyDescent="0.2">
      <c r="A92" s="12"/>
      <c r="B92" s="19"/>
      <c r="C92" s="19"/>
      <c r="D92" s="46"/>
      <c r="E92" s="19"/>
      <c r="R92" s="68"/>
      <c r="S92" s="68"/>
      <c r="T92" s="68"/>
      <c r="U92" s="68"/>
      <c r="V92" s="68"/>
      <c r="W92" s="68"/>
      <c r="X92" s="68"/>
      <c r="Y92" s="68"/>
    </row>
    <row r="93" spans="1:25" s="15" customFormat="1" x14ac:dyDescent="0.2">
      <c r="A93" s="12"/>
      <c r="D93" s="46"/>
      <c r="R93" s="68"/>
      <c r="S93" s="68"/>
      <c r="T93" s="68"/>
      <c r="U93" s="68"/>
      <c r="V93" s="68"/>
      <c r="W93" s="68"/>
      <c r="X93" s="68"/>
      <c r="Y93" s="68"/>
    </row>
    <row r="94" spans="1:25" s="15" customFormat="1" x14ac:dyDescent="0.2">
      <c r="A94" s="12"/>
      <c r="D94" s="46"/>
      <c r="R94" s="68"/>
      <c r="S94" s="68"/>
      <c r="T94" s="68"/>
      <c r="U94" s="68"/>
      <c r="V94" s="68"/>
      <c r="W94" s="68"/>
      <c r="X94" s="68"/>
      <c r="Y94" s="68"/>
    </row>
    <row r="95" spans="1:25" s="15" customFormat="1" x14ac:dyDescent="0.2">
      <c r="A95" s="12"/>
      <c r="B95" s="13"/>
      <c r="C95" s="13"/>
      <c r="D95" s="87"/>
      <c r="R95" s="68"/>
      <c r="S95" s="68"/>
      <c r="T95" s="68"/>
      <c r="U95" s="68"/>
      <c r="V95" s="68"/>
      <c r="W95" s="68"/>
      <c r="X95" s="68"/>
      <c r="Y95" s="68"/>
    </row>
    <row r="96" spans="1:25" s="15" customFormat="1" x14ac:dyDescent="0.2">
      <c r="A96" s="12"/>
      <c r="B96" s="18"/>
      <c r="C96" s="18"/>
      <c r="D96" s="87"/>
      <c r="R96" s="68"/>
      <c r="S96" s="68"/>
      <c r="T96" s="68"/>
      <c r="U96" s="68"/>
      <c r="V96" s="68"/>
      <c r="W96" s="68"/>
      <c r="X96" s="68"/>
      <c r="Y96" s="68"/>
    </row>
    <row r="97" spans="1:25" s="15" customFormat="1" x14ac:dyDescent="0.2">
      <c r="A97" s="12"/>
      <c r="B97" s="62"/>
      <c r="C97" s="62"/>
      <c r="D97" s="87"/>
      <c r="R97" s="68"/>
      <c r="S97" s="68"/>
      <c r="T97" s="68"/>
      <c r="U97" s="68"/>
      <c r="V97" s="68"/>
      <c r="W97" s="68"/>
      <c r="X97" s="68"/>
      <c r="Y97" s="68"/>
    </row>
    <row r="98" spans="1:25" s="15" customFormat="1" x14ac:dyDescent="0.2">
      <c r="A98" s="95"/>
      <c r="B98" s="13"/>
      <c r="C98" s="13"/>
      <c r="D98" s="97"/>
      <c r="R98" s="68"/>
      <c r="S98" s="68"/>
      <c r="T98" s="68"/>
      <c r="U98" s="68"/>
      <c r="V98" s="68"/>
      <c r="W98" s="68"/>
      <c r="X98" s="68"/>
      <c r="Y98" s="68"/>
    </row>
    <row r="99" spans="1:25" s="15" customFormat="1" x14ac:dyDescent="0.2">
      <c r="A99" s="12"/>
      <c r="B99" s="19"/>
      <c r="C99" s="19"/>
      <c r="D99" s="87"/>
      <c r="R99" s="68"/>
      <c r="S99" s="68"/>
      <c r="T99" s="68"/>
      <c r="U99" s="68"/>
      <c r="V99" s="68"/>
      <c r="W99" s="68"/>
      <c r="X99" s="68"/>
      <c r="Y99" s="68"/>
    </row>
    <row r="100" spans="1:25" s="15" customFormat="1" x14ac:dyDescent="0.2">
      <c r="A100" s="12"/>
      <c r="B100" s="19"/>
      <c r="C100" s="19"/>
      <c r="D100" s="87"/>
      <c r="R100" s="68"/>
      <c r="S100" s="68"/>
      <c r="T100" s="68"/>
      <c r="U100" s="68"/>
      <c r="V100" s="68"/>
      <c r="W100" s="68"/>
      <c r="X100" s="68"/>
      <c r="Y100" s="68"/>
    </row>
    <row r="101" spans="1:25" s="15" customFormat="1" x14ac:dyDescent="0.2">
      <c r="A101" s="12"/>
      <c r="B101" s="19"/>
      <c r="C101" s="19"/>
      <c r="D101" s="87"/>
      <c r="R101" s="68"/>
      <c r="S101" s="68"/>
      <c r="T101" s="68"/>
      <c r="U101" s="68"/>
      <c r="V101" s="68"/>
      <c r="W101" s="68"/>
      <c r="X101" s="68"/>
      <c r="Y101" s="68"/>
    </row>
    <row r="102" spans="1:25" s="15" customFormat="1" x14ac:dyDescent="0.2">
      <c r="A102" s="12"/>
      <c r="B102" s="19"/>
      <c r="C102" s="19"/>
      <c r="D102" s="87"/>
      <c r="R102" s="68"/>
      <c r="S102" s="68"/>
      <c r="T102" s="68"/>
      <c r="U102" s="68"/>
      <c r="V102" s="68"/>
      <c r="W102" s="68"/>
      <c r="X102" s="68"/>
      <c r="Y102" s="68"/>
    </row>
    <row r="103" spans="1:25" s="15" customFormat="1" x14ac:dyDescent="0.2">
      <c r="A103" s="12"/>
      <c r="B103" s="19"/>
      <c r="C103" s="19"/>
      <c r="D103" s="87"/>
      <c r="R103" s="68"/>
      <c r="S103" s="68"/>
      <c r="T103" s="68"/>
      <c r="U103" s="68"/>
      <c r="V103" s="68"/>
      <c r="W103" s="68"/>
      <c r="X103" s="68"/>
      <c r="Y103" s="68"/>
    </row>
    <row r="104" spans="1:25" s="15" customFormat="1" x14ac:dyDescent="0.2">
      <c r="A104" s="12"/>
      <c r="B104" s="19"/>
      <c r="C104" s="19"/>
      <c r="D104" s="87"/>
      <c r="R104" s="68"/>
      <c r="S104" s="68"/>
      <c r="T104" s="68"/>
      <c r="U104" s="68"/>
      <c r="V104" s="68"/>
      <c r="W104" s="68"/>
      <c r="X104" s="68"/>
      <c r="Y104" s="68"/>
    </row>
    <row r="105" spans="1:25" s="15" customFormat="1" x14ac:dyDescent="0.2">
      <c r="A105" s="12"/>
      <c r="B105" s="19"/>
      <c r="C105" s="19"/>
      <c r="D105" s="87"/>
      <c r="R105" s="68"/>
      <c r="S105" s="68"/>
      <c r="T105" s="68"/>
      <c r="U105" s="68"/>
      <c r="V105" s="68"/>
      <c r="W105" s="68"/>
      <c r="X105" s="68"/>
      <c r="Y105" s="68"/>
    </row>
    <row r="106" spans="1:25" s="15" customFormat="1" x14ac:dyDescent="0.2">
      <c r="A106" s="12"/>
      <c r="B106" s="19"/>
      <c r="C106" s="19"/>
      <c r="D106" s="87"/>
      <c r="R106" s="68"/>
      <c r="S106" s="68"/>
      <c r="T106" s="68"/>
      <c r="U106" s="68"/>
      <c r="V106" s="68"/>
      <c r="W106" s="68"/>
      <c r="X106" s="68"/>
      <c r="Y106" s="68"/>
    </row>
    <row r="107" spans="1:25" s="15" customFormat="1" x14ac:dyDescent="0.2">
      <c r="A107" s="12"/>
      <c r="B107" s="19"/>
      <c r="C107" s="19"/>
      <c r="D107" s="87"/>
      <c r="R107" s="68"/>
      <c r="S107" s="68"/>
      <c r="T107" s="68"/>
      <c r="U107" s="68"/>
      <c r="V107" s="68"/>
      <c r="W107" s="68"/>
      <c r="X107" s="68"/>
      <c r="Y107" s="68"/>
    </row>
    <row r="108" spans="1:25" s="15" customFormat="1" x14ac:dyDescent="0.2">
      <c r="A108" s="12"/>
      <c r="B108" s="19"/>
      <c r="C108" s="19"/>
      <c r="D108" s="87"/>
      <c r="R108" s="68"/>
      <c r="S108" s="68"/>
      <c r="T108" s="68"/>
      <c r="U108" s="68"/>
      <c r="V108" s="68"/>
      <c r="W108" s="68"/>
      <c r="X108" s="68"/>
      <c r="Y108" s="68"/>
    </row>
    <row r="109" spans="1:25" s="15" customFormat="1" x14ac:dyDescent="0.2">
      <c r="A109" s="12"/>
      <c r="B109" s="19"/>
      <c r="C109" s="19"/>
      <c r="D109" s="87"/>
      <c r="R109" s="68"/>
      <c r="S109" s="68"/>
      <c r="T109" s="68"/>
      <c r="U109" s="68"/>
      <c r="V109" s="68"/>
      <c r="W109" s="68"/>
      <c r="X109" s="68"/>
      <c r="Y109" s="68"/>
    </row>
    <row r="110" spans="1:25" s="15" customFormat="1" x14ac:dyDescent="0.2">
      <c r="A110" s="12"/>
      <c r="B110" s="19"/>
      <c r="C110" s="19"/>
      <c r="D110" s="87"/>
      <c r="R110" s="68"/>
      <c r="S110" s="68"/>
      <c r="T110" s="68"/>
      <c r="U110" s="68"/>
      <c r="V110" s="68"/>
      <c r="W110" s="68"/>
      <c r="X110" s="68"/>
      <c r="Y110" s="68"/>
    </row>
    <row r="111" spans="1:25" s="15" customFormat="1" x14ac:dyDescent="0.2">
      <c r="A111" s="12"/>
      <c r="B111" s="19"/>
      <c r="C111" s="19"/>
      <c r="D111" s="87"/>
      <c r="R111" s="68"/>
      <c r="S111" s="68"/>
      <c r="T111" s="68"/>
      <c r="U111" s="68"/>
      <c r="V111" s="68"/>
      <c r="W111" s="68"/>
      <c r="X111" s="68"/>
      <c r="Y111" s="68"/>
    </row>
    <row r="112" spans="1:25" s="15" customFormat="1" x14ac:dyDescent="0.2">
      <c r="A112" s="12"/>
      <c r="B112" s="19"/>
      <c r="C112" s="19"/>
      <c r="D112" s="87"/>
      <c r="R112" s="68"/>
      <c r="S112" s="68"/>
      <c r="T112" s="68"/>
      <c r="U112" s="68"/>
      <c r="V112" s="68"/>
      <c r="W112" s="68"/>
      <c r="X112" s="68"/>
      <c r="Y112" s="68"/>
    </row>
    <row r="113" spans="1:25" s="15" customFormat="1" ht="15" x14ac:dyDescent="0.3">
      <c r="A113" s="100"/>
      <c r="B113" s="101"/>
      <c r="C113" s="101"/>
      <c r="D113" s="102"/>
      <c r="R113" s="68"/>
      <c r="S113" s="68"/>
      <c r="T113" s="68"/>
      <c r="U113" s="68"/>
      <c r="V113" s="68"/>
      <c r="W113" s="68"/>
      <c r="X113" s="68"/>
      <c r="Y113" s="68"/>
    </row>
    <row r="114" spans="1:25" s="15" customFormat="1" ht="15" x14ac:dyDescent="0.3">
      <c r="A114" s="100"/>
      <c r="B114" s="101"/>
      <c r="C114" s="101"/>
      <c r="D114" s="102"/>
      <c r="R114" s="68"/>
      <c r="S114" s="68"/>
      <c r="T114" s="68"/>
      <c r="U114" s="68"/>
      <c r="V114" s="68"/>
      <c r="W114" s="68"/>
      <c r="X114" s="68"/>
      <c r="Y114" s="68"/>
    </row>
    <row r="115" spans="1:25" s="15" customFormat="1" x14ac:dyDescent="0.2">
      <c r="A115" s="12"/>
      <c r="D115" s="87"/>
      <c r="R115" s="68"/>
      <c r="S115" s="68"/>
      <c r="T115" s="68"/>
      <c r="U115" s="68"/>
      <c r="V115" s="68"/>
      <c r="W115" s="68"/>
      <c r="X115" s="68"/>
      <c r="Y115" s="68"/>
    </row>
    <row r="116" spans="1:25" s="15" customFormat="1" x14ac:dyDescent="0.2">
      <c r="A116" s="12"/>
      <c r="B116" s="19"/>
      <c r="C116" s="19"/>
      <c r="D116" s="87"/>
      <c r="R116" s="68"/>
      <c r="S116" s="68"/>
      <c r="T116" s="68"/>
      <c r="U116" s="68"/>
      <c r="V116" s="68"/>
      <c r="W116" s="68"/>
      <c r="X116" s="68"/>
      <c r="Y116" s="68"/>
    </row>
    <row r="117" spans="1:25" s="15" customFormat="1" x14ac:dyDescent="0.2">
      <c r="A117" s="12"/>
      <c r="B117" s="19"/>
      <c r="C117" s="19"/>
      <c r="D117" s="87"/>
      <c r="R117" s="68"/>
      <c r="S117" s="68"/>
      <c r="T117" s="68"/>
      <c r="U117" s="68"/>
      <c r="V117" s="68"/>
      <c r="W117" s="68"/>
      <c r="X117" s="68"/>
      <c r="Y117" s="68"/>
    </row>
    <row r="118" spans="1:25" s="15" customFormat="1" x14ac:dyDescent="0.2">
      <c r="A118" s="12"/>
      <c r="B118" s="19"/>
      <c r="C118" s="19"/>
      <c r="D118" s="87"/>
      <c r="R118" s="68"/>
      <c r="S118" s="68"/>
      <c r="T118" s="68"/>
      <c r="U118" s="68"/>
      <c r="V118" s="68"/>
      <c r="W118" s="68"/>
      <c r="X118" s="68"/>
      <c r="Y118" s="68"/>
    </row>
    <row r="119" spans="1:25" s="15" customFormat="1" x14ac:dyDescent="0.2">
      <c r="A119" s="12"/>
      <c r="B119" s="19"/>
      <c r="C119" s="19"/>
      <c r="D119" s="87"/>
      <c r="R119" s="68"/>
      <c r="S119" s="68"/>
      <c r="T119" s="68"/>
      <c r="U119" s="68"/>
      <c r="V119" s="68"/>
      <c r="W119" s="68"/>
      <c r="X119" s="68"/>
      <c r="Y119" s="68"/>
    </row>
    <row r="120" spans="1:25" s="15" customFormat="1" x14ac:dyDescent="0.2">
      <c r="A120" s="12"/>
      <c r="B120" s="19"/>
      <c r="C120" s="19"/>
      <c r="D120" s="87"/>
      <c r="R120" s="68"/>
      <c r="S120" s="68"/>
      <c r="T120" s="68"/>
      <c r="U120" s="68"/>
      <c r="V120" s="68"/>
      <c r="W120" s="68"/>
      <c r="X120" s="68"/>
      <c r="Y120" s="68"/>
    </row>
    <row r="121" spans="1:25" s="15" customFormat="1" x14ac:dyDescent="0.2">
      <c r="A121" s="12"/>
      <c r="B121" s="18"/>
      <c r="C121" s="18"/>
      <c r="D121" s="87"/>
      <c r="R121" s="68"/>
      <c r="S121" s="68"/>
      <c r="T121" s="68"/>
      <c r="U121" s="68"/>
      <c r="V121" s="68"/>
      <c r="W121" s="68"/>
      <c r="X121" s="68"/>
      <c r="Y121" s="68"/>
    </row>
    <row r="122" spans="1:25" s="15" customFormat="1" x14ac:dyDescent="0.2">
      <c r="A122" s="12"/>
      <c r="B122" s="62"/>
      <c r="C122" s="62"/>
      <c r="D122" s="87"/>
      <c r="R122" s="68"/>
      <c r="S122" s="68"/>
      <c r="T122" s="68"/>
      <c r="U122" s="68"/>
      <c r="V122" s="68"/>
      <c r="W122" s="68"/>
      <c r="X122" s="68"/>
      <c r="Y122" s="68"/>
    </row>
    <row r="123" spans="1:25" s="15" customFormat="1" x14ac:dyDescent="0.2">
      <c r="A123" s="12"/>
      <c r="B123" s="103"/>
      <c r="C123" s="103"/>
      <c r="D123" s="87"/>
      <c r="R123" s="68"/>
      <c r="S123" s="68"/>
      <c r="T123" s="68"/>
      <c r="U123" s="68"/>
      <c r="V123" s="68"/>
      <c r="W123" s="68"/>
      <c r="X123" s="68"/>
      <c r="Y123" s="68"/>
    </row>
    <row r="124" spans="1:25" s="15" customFormat="1" x14ac:dyDescent="0.2">
      <c r="A124" s="12"/>
      <c r="B124" s="13"/>
      <c r="C124" s="13"/>
      <c r="D124" s="97"/>
      <c r="R124" s="68"/>
      <c r="S124" s="68"/>
      <c r="T124" s="68"/>
      <c r="U124" s="68"/>
      <c r="V124" s="68"/>
      <c r="W124" s="68"/>
      <c r="X124" s="68"/>
      <c r="Y124" s="68"/>
    </row>
    <row r="125" spans="1:25" s="15" customFormat="1" x14ac:dyDescent="0.2">
      <c r="A125" s="12"/>
      <c r="B125" s="19"/>
      <c r="C125" s="19"/>
      <c r="D125" s="87"/>
      <c r="R125" s="68"/>
      <c r="S125" s="68"/>
      <c r="T125" s="68"/>
      <c r="U125" s="68"/>
      <c r="V125" s="68"/>
      <c r="W125" s="68"/>
      <c r="X125" s="68"/>
      <c r="Y125" s="68"/>
    </row>
    <row r="126" spans="1:25" s="15" customFormat="1" x14ac:dyDescent="0.2">
      <c r="A126" s="12"/>
      <c r="B126" s="19"/>
      <c r="C126" s="19"/>
      <c r="D126" s="87"/>
      <c r="R126" s="68"/>
      <c r="S126" s="68"/>
      <c r="T126" s="68"/>
      <c r="U126" s="68"/>
      <c r="V126" s="68"/>
      <c r="W126" s="68"/>
      <c r="X126" s="68"/>
      <c r="Y126" s="68"/>
    </row>
    <row r="127" spans="1:25" s="15" customFormat="1" x14ac:dyDescent="0.2">
      <c r="A127" s="12"/>
      <c r="B127" s="19"/>
      <c r="C127" s="19"/>
      <c r="D127" s="87"/>
      <c r="R127" s="68"/>
      <c r="S127" s="68"/>
      <c r="T127" s="68"/>
      <c r="U127" s="68"/>
      <c r="V127" s="68"/>
      <c r="W127" s="68"/>
      <c r="X127" s="68"/>
      <c r="Y127" s="68"/>
    </row>
    <row r="128" spans="1:25" s="15" customFormat="1" x14ac:dyDescent="0.2">
      <c r="A128" s="12"/>
      <c r="B128" s="19"/>
      <c r="C128" s="19"/>
      <c r="D128" s="87"/>
      <c r="R128" s="68"/>
      <c r="S128" s="68"/>
      <c r="T128" s="68"/>
      <c r="U128" s="68"/>
      <c r="V128" s="68"/>
      <c r="W128" s="68"/>
      <c r="X128" s="68"/>
      <c r="Y128" s="68"/>
    </row>
    <row r="129" spans="1:25" s="15" customFormat="1" x14ac:dyDescent="0.2">
      <c r="A129" s="12"/>
      <c r="B129" s="19"/>
      <c r="C129" s="19"/>
      <c r="D129" s="87"/>
      <c r="R129" s="68"/>
      <c r="S129" s="68"/>
      <c r="T129" s="68"/>
      <c r="U129" s="68"/>
      <c r="V129" s="68"/>
      <c r="W129" s="68"/>
      <c r="X129" s="68"/>
      <c r="Y129" s="68"/>
    </row>
    <row r="130" spans="1:25" s="15" customFormat="1" x14ac:dyDescent="0.2">
      <c r="A130" s="12"/>
      <c r="B130" s="19"/>
      <c r="C130" s="19"/>
      <c r="D130" s="87"/>
      <c r="R130" s="68"/>
      <c r="S130" s="68"/>
      <c r="T130" s="68"/>
      <c r="U130" s="68"/>
      <c r="V130" s="68"/>
      <c r="W130" s="68"/>
      <c r="X130" s="68"/>
      <c r="Y130" s="68"/>
    </row>
    <row r="131" spans="1:25" s="15" customFormat="1" x14ac:dyDescent="0.2">
      <c r="A131" s="12"/>
      <c r="B131" s="19"/>
      <c r="C131" s="19"/>
      <c r="D131" s="87"/>
      <c r="R131" s="68"/>
      <c r="S131" s="68"/>
      <c r="T131" s="68"/>
      <c r="U131" s="68"/>
      <c r="V131" s="68"/>
      <c r="W131" s="68"/>
      <c r="X131" s="68"/>
      <c r="Y131" s="68"/>
    </row>
    <row r="132" spans="1:25" s="15" customFormat="1" x14ac:dyDescent="0.2">
      <c r="A132" s="12"/>
      <c r="B132" s="19"/>
      <c r="C132" s="19"/>
      <c r="D132" s="87"/>
      <c r="R132" s="68"/>
      <c r="S132" s="68"/>
      <c r="T132" s="68"/>
      <c r="U132" s="68"/>
      <c r="V132" s="68"/>
      <c r="W132" s="68"/>
      <c r="X132" s="68"/>
      <c r="Y132" s="68"/>
    </row>
    <row r="133" spans="1:25" s="15" customFormat="1" x14ac:dyDescent="0.2">
      <c r="A133" s="12"/>
      <c r="B133" s="19"/>
      <c r="C133" s="19"/>
      <c r="D133" s="87"/>
      <c r="R133" s="68"/>
      <c r="S133" s="68"/>
      <c r="T133" s="68"/>
      <c r="U133" s="68"/>
      <c r="V133" s="68"/>
      <c r="W133" s="68"/>
      <c r="X133" s="68"/>
      <c r="Y133" s="68"/>
    </row>
    <row r="134" spans="1:25" s="15" customFormat="1" x14ac:dyDescent="0.2">
      <c r="A134" s="12"/>
      <c r="B134" s="19"/>
      <c r="C134" s="19"/>
      <c r="D134" s="87"/>
      <c r="R134" s="68"/>
      <c r="S134" s="68"/>
      <c r="T134" s="68"/>
      <c r="U134" s="68"/>
      <c r="V134" s="68"/>
      <c r="W134" s="68"/>
      <c r="X134" s="68"/>
      <c r="Y134" s="68"/>
    </row>
    <row r="135" spans="1:25" s="15" customFormat="1" x14ac:dyDescent="0.2">
      <c r="A135" s="12"/>
      <c r="B135" s="19"/>
      <c r="C135" s="19"/>
      <c r="D135" s="87"/>
      <c r="R135" s="68"/>
      <c r="S135" s="68"/>
      <c r="T135" s="68"/>
      <c r="U135" s="68"/>
      <c r="V135" s="68"/>
      <c r="W135" s="68"/>
      <c r="X135" s="68"/>
      <c r="Y135" s="68"/>
    </row>
    <row r="136" spans="1:25" s="15" customFormat="1" ht="15" x14ac:dyDescent="0.3">
      <c r="A136" s="100"/>
      <c r="B136" s="101"/>
      <c r="C136" s="101"/>
      <c r="D136" s="102"/>
      <c r="R136" s="68"/>
      <c r="S136" s="68"/>
      <c r="T136" s="68"/>
      <c r="U136" s="68"/>
      <c r="V136" s="68"/>
      <c r="W136" s="68"/>
      <c r="X136" s="68"/>
      <c r="Y136" s="68"/>
    </row>
    <row r="137" spans="1:25" s="15" customFormat="1" ht="15" x14ac:dyDescent="0.3">
      <c r="A137" s="100"/>
      <c r="B137" s="101"/>
      <c r="C137" s="101"/>
      <c r="D137" s="102"/>
      <c r="R137" s="68"/>
      <c r="S137" s="68"/>
      <c r="T137" s="68"/>
      <c r="U137" s="68"/>
      <c r="V137" s="68"/>
      <c r="W137" s="68"/>
      <c r="X137" s="68"/>
      <c r="Y137" s="68"/>
    </row>
    <row r="138" spans="1:25" s="15" customFormat="1" ht="15" x14ac:dyDescent="0.3">
      <c r="A138" s="100"/>
      <c r="B138" s="101"/>
      <c r="C138" s="101"/>
      <c r="D138" s="102"/>
      <c r="R138" s="68"/>
      <c r="S138" s="68"/>
      <c r="T138" s="68"/>
      <c r="U138" s="68"/>
      <c r="V138" s="68"/>
      <c r="W138" s="68"/>
      <c r="X138" s="68"/>
      <c r="Y138" s="68"/>
    </row>
    <row r="139" spans="1:25" s="15" customFormat="1" ht="15" x14ac:dyDescent="0.3">
      <c r="A139" s="100"/>
      <c r="B139" s="101"/>
      <c r="C139" s="101"/>
      <c r="D139" s="102"/>
      <c r="R139" s="68"/>
      <c r="S139" s="68"/>
      <c r="T139" s="68"/>
      <c r="U139" s="68"/>
      <c r="V139" s="68"/>
      <c r="W139" s="68"/>
      <c r="X139" s="68"/>
      <c r="Y139" s="68"/>
    </row>
    <row r="140" spans="1:25" s="15" customFormat="1" ht="15" x14ac:dyDescent="0.3">
      <c r="A140" s="100"/>
      <c r="B140" s="101"/>
      <c r="C140" s="101"/>
      <c r="D140" s="102"/>
      <c r="R140" s="68"/>
      <c r="S140" s="68"/>
      <c r="T140" s="68"/>
      <c r="U140" s="68"/>
      <c r="V140" s="68"/>
      <c r="W140" s="68"/>
      <c r="X140" s="68"/>
      <c r="Y140" s="68"/>
    </row>
    <row r="141" spans="1:25" s="15" customFormat="1" x14ac:dyDescent="0.2">
      <c r="A141" s="12"/>
      <c r="B141" s="19"/>
      <c r="C141" s="19"/>
      <c r="D141" s="87"/>
      <c r="R141" s="68"/>
      <c r="S141" s="68"/>
      <c r="T141" s="68"/>
      <c r="U141" s="68"/>
      <c r="V141" s="68"/>
      <c r="W141" s="68"/>
      <c r="X141" s="68"/>
      <c r="Y141" s="68"/>
    </row>
    <row r="142" spans="1:25" s="15" customFormat="1" x14ac:dyDescent="0.2">
      <c r="A142" s="12"/>
      <c r="B142" s="19"/>
      <c r="C142" s="19"/>
      <c r="D142" s="87"/>
      <c r="R142" s="68"/>
      <c r="S142" s="68"/>
      <c r="T142" s="68"/>
      <c r="U142" s="68"/>
      <c r="V142" s="68"/>
      <c r="W142" s="68"/>
      <c r="X142" s="68"/>
      <c r="Y142" s="68"/>
    </row>
    <row r="143" spans="1:25" s="15" customFormat="1" x14ac:dyDescent="0.2">
      <c r="A143" s="12"/>
      <c r="B143" s="19"/>
      <c r="C143" s="19"/>
      <c r="D143" s="87"/>
      <c r="R143" s="68"/>
      <c r="S143" s="68"/>
      <c r="T143" s="68"/>
      <c r="U143" s="68"/>
      <c r="V143" s="68"/>
      <c r="W143" s="68"/>
      <c r="X143" s="68"/>
      <c r="Y143" s="68"/>
    </row>
    <row r="144" spans="1:25" s="15" customFormat="1" x14ac:dyDescent="0.2">
      <c r="A144" s="12"/>
      <c r="R144" s="68"/>
      <c r="S144" s="68"/>
      <c r="T144" s="68"/>
      <c r="U144" s="68"/>
      <c r="V144" s="68"/>
      <c r="W144" s="68"/>
      <c r="X144" s="68"/>
      <c r="Y144" s="68"/>
    </row>
    <row r="145" spans="1:25" s="15" customFormat="1" x14ac:dyDescent="0.2">
      <c r="A145" s="12"/>
      <c r="R145" s="68"/>
      <c r="S145" s="68"/>
      <c r="T145" s="68"/>
      <c r="U145" s="68"/>
      <c r="V145" s="68"/>
      <c r="W145" s="68"/>
      <c r="X145" s="68"/>
      <c r="Y145" s="68"/>
    </row>
    <row r="146" spans="1:25" s="15" customFormat="1" x14ac:dyDescent="0.2">
      <c r="A146" s="12"/>
      <c r="R146" s="68"/>
      <c r="S146" s="68"/>
      <c r="T146" s="68"/>
      <c r="U146" s="68"/>
      <c r="V146" s="68"/>
      <c r="W146" s="68"/>
      <c r="X146" s="68"/>
      <c r="Y146" s="68"/>
    </row>
    <row r="147" spans="1:25" s="15" customFormat="1" x14ac:dyDescent="0.2">
      <c r="A147" s="12"/>
      <c r="R147" s="68"/>
      <c r="S147" s="68"/>
      <c r="T147" s="68"/>
      <c r="U147" s="68"/>
      <c r="V147" s="68"/>
      <c r="W147" s="68"/>
      <c r="X147" s="68"/>
      <c r="Y147" s="68"/>
    </row>
    <row r="148" spans="1:25" s="15" customFormat="1" x14ac:dyDescent="0.2">
      <c r="A148" s="95"/>
      <c r="R148" s="68"/>
      <c r="S148" s="68"/>
      <c r="T148" s="68"/>
      <c r="U148" s="68"/>
      <c r="V148" s="68"/>
      <c r="W148" s="68"/>
      <c r="X148" s="68"/>
      <c r="Y148" s="68"/>
    </row>
    <row r="149" spans="1:25" s="15" customFormat="1" x14ac:dyDescent="0.2">
      <c r="B149" s="88"/>
      <c r="C149" s="88"/>
      <c r="D149" s="88"/>
      <c r="R149" s="68"/>
      <c r="S149" s="68"/>
      <c r="T149" s="68"/>
      <c r="U149" s="68"/>
      <c r="V149" s="68"/>
      <c r="W149" s="68"/>
      <c r="X149" s="68"/>
      <c r="Y149" s="68"/>
    </row>
    <row r="150" spans="1:25" s="15" customFormat="1" x14ac:dyDescent="0.2">
      <c r="A150" s="12"/>
      <c r="B150" s="19"/>
      <c r="C150" s="19"/>
      <c r="D150" s="87"/>
      <c r="R150" s="68"/>
      <c r="S150" s="68"/>
      <c r="T150" s="68"/>
      <c r="U150" s="68"/>
      <c r="V150" s="68"/>
      <c r="W150" s="68"/>
      <c r="X150" s="68"/>
      <c r="Y150" s="68"/>
    </row>
    <row r="151" spans="1:25" s="15" customFormat="1" x14ac:dyDescent="0.2">
      <c r="A151" s="12"/>
      <c r="B151" s="19"/>
      <c r="C151" s="19"/>
      <c r="D151" s="87"/>
      <c r="R151" s="68"/>
      <c r="S151" s="68"/>
      <c r="T151" s="68"/>
      <c r="U151" s="68"/>
      <c r="V151" s="68"/>
      <c r="W151" s="68"/>
      <c r="X151" s="68"/>
      <c r="Y151" s="68"/>
    </row>
    <row r="152" spans="1:25" s="15" customFormat="1" x14ac:dyDescent="0.2">
      <c r="A152" s="12"/>
      <c r="B152" s="19"/>
      <c r="C152" s="19"/>
      <c r="D152" s="87"/>
      <c r="R152" s="68"/>
      <c r="S152" s="68"/>
      <c r="T152" s="68"/>
      <c r="U152" s="68"/>
      <c r="V152" s="68"/>
      <c r="W152" s="68"/>
      <c r="X152" s="68"/>
      <c r="Y152" s="68"/>
    </row>
    <row r="153" spans="1:25" s="15" customFormat="1" x14ac:dyDescent="0.2">
      <c r="A153" s="12"/>
      <c r="B153" s="19"/>
      <c r="C153" s="19"/>
      <c r="D153" s="87"/>
      <c r="R153" s="68"/>
      <c r="S153" s="68"/>
      <c r="T153" s="68"/>
      <c r="U153" s="68"/>
      <c r="V153" s="68"/>
      <c r="W153" s="68"/>
      <c r="X153" s="68"/>
      <c r="Y153" s="68"/>
    </row>
    <row r="154" spans="1:25" s="15" customFormat="1" x14ac:dyDescent="0.2">
      <c r="A154" s="12"/>
      <c r="B154" s="19"/>
      <c r="C154" s="19"/>
      <c r="D154" s="87"/>
      <c r="R154" s="68"/>
      <c r="S154" s="68"/>
      <c r="T154" s="68"/>
      <c r="U154" s="68"/>
      <c r="V154" s="68"/>
      <c r="W154" s="68"/>
      <c r="X154" s="68"/>
      <c r="Y154" s="68"/>
    </row>
    <row r="155" spans="1:25" s="15" customFormat="1" x14ac:dyDescent="0.2">
      <c r="A155" s="12"/>
      <c r="B155" s="19"/>
      <c r="C155" s="19"/>
      <c r="D155" s="87"/>
      <c r="R155" s="68"/>
      <c r="S155" s="68"/>
      <c r="T155" s="68"/>
      <c r="U155" s="68"/>
      <c r="V155" s="68"/>
      <c r="W155" s="68"/>
      <c r="X155" s="68"/>
      <c r="Y155" s="68"/>
    </row>
    <row r="156" spans="1:25" s="15" customFormat="1" x14ac:dyDescent="0.2">
      <c r="A156" s="12"/>
      <c r="B156" s="19"/>
      <c r="C156" s="19"/>
      <c r="D156" s="87"/>
      <c r="R156" s="68"/>
      <c r="S156" s="68"/>
      <c r="T156" s="68"/>
      <c r="U156" s="68"/>
      <c r="V156" s="68"/>
      <c r="W156" s="68"/>
      <c r="X156" s="68"/>
      <c r="Y156" s="68"/>
    </row>
    <row r="157" spans="1:25" s="15" customFormat="1" x14ac:dyDescent="0.2">
      <c r="A157" s="12"/>
      <c r="B157" s="19"/>
      <c r="C157" s="19"/>
      <c r="D157" s="87"/>
      <c r="R157" s="68"/>
      <c r="S157" s="68"/>
      <c r="T157" s="68"/>
      <c r="U157" s="68"/>
      <c r="V157" s="68"/>
      <c r="W157" s="68"/>
      <c r="X157" s="68"/>
      <c r="Y157" s="68"/>
    </row>
    <row r="158" spans="1:25" s="15" customFormat="1" x14ac:dyDescent="0.2">
      <c r="A158" s="12"/>
      <c r="B158" s="19"/>
      <c r="C158" s="19"/>
      <c r="D158" s="87"/>
      <c r="R158" s="68"/>
      <c r="S158" s="68"/>
      <c r="T158" s="68"/>
      <c r="U158" s="68"/>
      <c r="V158" s="68"/>
      <c r="W158" s="68"/>
      <c r="X158" s="68"/>
      <c r="Y158" s="68"/>
    </row>
    <row r="159" spans="1:25" s="15" customFormat="1" x14ac:dyDescent="0.2">
      <c r="A159" s="12"/>
      <c r="B159" s="19"/>
      <c r="C159" s="19"/>
      <c r="D159" s="87"/>
      <c r="R159" s="68"/>
      <c r="S159" s="68"/>
      <c r="T159" s="68"/>
      <c r="U159" s="68"/>
      <c r="V159" s="68"/>
      <c r="W159" s="68"/>
      <c r="X159" s="68"/>
      <c r="Y159" s="68"/>
    </row>
    <row r="160" spans="1:25" s="15" customFormat="1" x14ac:dyDescent="0.2">
      <c r="A160" s="12"/>
      <c r="B160" s="19"/>
      <c r="C160" s="19"/>
      <c r="D160" s="87"/>
      <c r="R160" s="68"/>
      <c r="S160" s="68"/>
      <c r="T160" s="68"/>
      <c r="U160" s="68"/>
      <c r="V160" s="68"/>
      <c r="W160" s="68"/>
      <c r="X160" s="68"/>
      <c r="Y160" s="68"/>
    </row>
    <row r="161" spans="1:25" s="15" customFormat="1" x14ac:dyDescent="0.2">
      <c r="A161" s="12"/>
      <c r="D161" s="87"/>
      <c r="R161" s="68"/>
      <c r="S161" s="68"/>
      <c r="T161" s="68"/>
      <c r="U161" s="68"/>
      <c r="V161" s="68"/>
      <c r="W161" s="68"/>
      <c r="X161" s="68"/>
      <c r="Y161" s="68"/>
    </row>
    <row r="162" spans="1:25" s="15" customFormat="1" x14ac:dyDescent="0.2">
      <c r="A162" s="12"/>
      <c r="B162" s="19"/>
      <c r="C162" s="19"/>
      <c r="D162" s="87"/>
      <c r="R162" s="68"/>
      <c r="S162" s="68"/>
      <c r="T162" s="68"/>
      <c r="U162" s="68"/>
      <c r="V162" s="68"/>
      <c r="W162" s="68"/>
      <c r="X162" s="68"/>
      <c r="Y162" s="68"/>
    </row>
    <row r="163" spans="1:25" s="15" customFormat="1" x14ac:dyDescent="0.2">
      <c r="A163" s="12"/>
      <c r="B163" s="19"/>
      <c r="C163" s="19"/>
      <c r="D163" s="87"/>
      <c r="R163" s="68"/>
      <c r="S163" s="68"/>
      <c r="T163" s="68"/>
      <c r="U163" s="68"/>
      <c r="V163" s="68"/>
      <c r="W163" s="68"/>
      <c r="X163" s="68"/>
      <c r="Y163" s="68"/>
    </row>
    <row r="164" spans="1:25" s="15" customFormat="1" x14ac:dyDescent="0.2">
      <c r="A164" s="12"/>
      <c r="B164" s="19"/>
      <c r="C164" s="19"/>
      <c r="D164" s="87"/>
      <c r="R164" s="68"/>
      <c r="S164" s="68"/>
      <c r="T164" s="68"/>
      <c r="U164" s="68"/>
      <c r="V164" s="68"/>
      <c r="W164" s="68"/>
      <c r="X164" s="68"/>
      <c r="Y164" s="68"/>
    </row>
    <row r="165" spans="1:25" s="15" customFormat="1" x14ac:dyDescent="0.2">
      <c r="A165" s="12"/>
      <c r="B165" s="19"/>
      <c r="C165" s="19"/>
      <c r="D165" s="87"/>
      <c r="R165" s="68"/>
      <c r="S165" s="68"/>
      <c r="T165" s="68"/>
      <c r="U165" s="68"/>
      <c r="V165" s="68"/>
      <c r="W165" s="68"/>
      <c r="X165" s="68"/>
      <c r="Y165" s="68"/>
    </row>
    <row r="166" spans="1:25" s="15" customFormat="1" x14ac:dyDescent="0.2">
      <c r="A166" s="12"/>
      <c r="B166" s="19"/>
      <c r="C166" s="19"/>
      <c r="D166" s="87"/>
      <c r="R166" s="68"/>
      <c r="S166" s="68"/>
      <c r="T166" s="68"/>
      <c r="U166" s="68"/>
      <c r="V166" s="68"/>
      <c r="W166" s="68"/>
      <c r="X166" s="68"/>
      <c r="Y166" s="68"/>
    </row>
    <row r="167" spans="1:25" s="15" customFormat="1" x14ac:dyDescent="0.2">
      <c r="A167" s="12"/>
      <c r="R167" s="68"/>
      <c r="S167" s="68"/>
      <c r="T167" s="68"/>
      <c r="U167" s="68"/>
      <c r="V167" s="68"/>
      <c r="W167" s="68"/>
      <c r="X167" s="68"/>
      <c r="Y167" s="68"/>
    </row>
    <row r="168" spans="1:25" s="15" customFormat="1" x14ac:dyDescent="0.2">
      <c r="A168" s="12"/>
      <c r="R168" s="68"/>
      <c r="S168" s="68"/>
      <c r="T168" s="68"/>
      <c r="U168" s="68"/>
      <c r="V168" s="68"/>
      <c r="W168" s="68"/>
      <c r="X168" s="68"/>
      <c r="Y168" s="68"/>
    </row>
    <row r="169" spans="1:25" s="15" customFormat="1" x14ac:dyDescent="0.2">
      <c r="A169" s="12"/>
      <c r="R169" s="68"/>
      <c r="S169" s="68"/>
      <c r="T169" s="68"/>
      <c r="U169" s="68"/>
      <c r="V169" s="68"/>
      <c r="W169" s="68"/>
      <c r="X169" s="68"/>
      <c r="Y169" s="68"/>
    </row>
    <row r="170" spans="1:25" s="15" customFormat="1" x14ac:dyDescent="0.2">
      <c r="A170" s="12"/>
      <c r="R170" s="68"/>
      <c r="S170" s="68"/>
      <c r="T170" s="68"/>
      <c r="U170" s="68"/>
      <c r="V170" s="68"/>
      <c r="W170" s="68"/>
      <c r="X170" s="68"/>
      <c r="Y170" s="68"/>
    </row>
    <row r="171" spans="1:25" s="15" customFormat="1" x14ac:dyDescent="0.2">
      <c r="R171" s="68"/>
      <c r="S171" s="68"/>
      <c r="T171" s="68"/>
      <c r="U171" s="68"/>
      <c r="V171" s="68"/>
      <c r="W171" s="68"/>
      <c r="X171" s="68"/>
      <c r="Y171" s="68"/>
    </row>
    <row r="172" spans="1:25" s="15" customFormat="1" x14ac:dyDescent="0.2">
      <c r="R172" s="68"/>
      <c r="S172" s="68"/>
      <c r="T172" s="68"/>
      <c r="U172" s="68"/>
      <c r="V172" s="68"/>
      <c r="W172" s="68"/>
      <c r="X172" s="68"/>
      <c r="Y172" s="68"/>
    </row>
    <row r="173" spans="1:25" s="15" customFormat="1" x14ac:dyDescent="0.2">
      <c r="A173" s="12"/>
      <c r="R173" s="68"/>
      <c r="S173" s="68"/>
      <c r="T173" s="68"/>
      <c r="U173" s="68"/>
      <c r="V173" s="68"/>
      <c r="W173" s="68"/>
      <c r="X173" s="68"/>
      <c r="Y173" s="68"/>
    </row>
    <row r="174" spans="1:25" s="15" customFormat="1" x14ac:dyDescent="0.2">
      <c r="A174" s="12"/>
      <c r="R174" s="68"/>
      <c r="S174" s="68"/>
      <c r="T174" s="68"/>
      <c r="U174" s="68"/>
      <c r="V174" s="68"/>
      <c r="W174" s="68"/>
      <c r="X174" s="68"/>
      <c r="Y174" s="68"/>
    </row>
    <row r="175" spans="1:25" s="15" customFormat="1" x14ac:dyDescent="0.2">
      <c r="A175" s="12"/>
      <c r="R175" s="68"/>
      <c r="S175" s="68"/>
      <c r="T175" s="68"/>
      <c r="U175" s="68"/>
      <c r="V175" s="68"/>
      <c r="W175" s="68"/>
      <c r="X175" s="68"/>
      <c r="Y175" s="68"/>
    </row>
    <row r="176" spans="1:25" s="15" customFormat="1" x14ac:dyDescent="0.2">
      <c r="A176" s="12"/>
      <c r="R176" s="68"/>
      <c r="S176" s="68"/>
      <c r="T176" s="68"/>
      <c r="U176" s="68"/>
      <c r="V176" s="68"/>
      <c r="W176" s="68"/>
      <c r="X176" s="68"/>
      <c r="Y176" s="68"/>
    </row>
    <row r="177" spans="1:25" s="15" customFormat="1" x14ac:dyDescent="0.2">
      <c r="A177" s="12"/>
      <c r="R177" s="68"/>
      <c r="S177" s="68"/>
      <c r="T177" s="68"/>
      <c r="U177" s="68"/>
      <c r="V177" s="68"/>
      <c r="W177" s="68"/>
      <c r="X177" s="68"/>
      <c r="Y177" s="68"/>
    </row>
    <row r="178" spans="1:25" s="15" customFormat="1" x14ac:dyDescent="0.2">
      <c r="A178" s="12"/>
      <c r="R178" s="68"/>
      <c r="S178" s="68"/>
      <c r="T178" s="68"/>
      <c r="U178" s="68"/>
      <c r="V178" s="68"/>
      <c r="W178" s="68"/>
      <c r="X178" s="68"/>
      <c r="Y178" s="68"/>
    </row>
    <row r="179" spans="1:25" s="15" customFormat="1" x14ac:dyDescent="0.2">
      <c r="A179" s="12"/>
      <c r="R179" s="68"/>
      <c r="S179" s="68"/>
      <c r="T179" s="68"/>
      <c r="U179" s="68"/>
      <c r="V179" s="68"/>
      <c r="W179" s="68"/>
      <c r="X179" s="68"/>
      <c r="Y179" s="68"/>
    </row>
    <row r="180" spans="1:25" s="15" customFormat="1" x14ac:dyDescent="0.2">
      <c r="A180" s="12"/>
      <c r="R180" s="68"/>
      <c r="S180" s="68"/>
      <c r="T180" s="68"/>
      <c r="U180" s="68"/>
      <c r="V180" s="68"/>
      <c r="W180" s="68"/>
      <c r="X180" s="68"/>
      <c r="Y180" s="68"/>
    </row>
    <row r="181" spans="1:25" s="15" customFormat="1" x14ac:dyDescent="0.2">
      <c r="A181" s="12"/>
      <c r="R181" s="68"/>
      <c r="S181" s="68"/>
      <c r="T181" s="68"/>
      <c r="U181" s="68"/>
      <c r="V181" s="68"/>
      <c r="W181" s="68"/>
      <c r="X181" s="68"/>
      <c r="Y181" s="68"/>
    </row>
    <row r="182" spans="1:25" s="15" customFormat="1" x14ac:dyDescent="0.2">
      <c r="A182" s="12"/>
      <c r="R182" s="68"/>
      <c r="S182" s="68"/>
      <c r="T182" s="68"/>
      <c r="U182" s="68"/>
      <c r="V182" s="68"/>
      <c r="W182" s="68"/>
      <c r="X182" s="68"/>
      <c r="Y182" s="68"/>
    </row>
    <row r="183" spans="1:25" s="15" customFormat="1" x14ac:dyDescent="0.2">
      <c r="A183" s="12"/>
      <c r="R183" s="68"/>
      <c r="S183" s="68"/>
      <c r="T183" s="68"/>
      <c r="U183" s="68"/>
      <c r="V183" s="68"/>
      <c r="W183" s="68"/>
      <c r="X183" s="68"/>
      <c r="Y183" s="68"/>
    </row>
    <row r="184" spans="1:25" s="15" customFormat="1" x14ac:dyDescent="0.2">
      <c r="A184" s="12"/>
      <c r="R184" s="68"/>
      <c r="S184" s="68"/>
      <c r="T184" s="68"/>
      <c r="U184" s="68"/>
      <c r="V184" s="68"/>
      <c r="W184" s="68"/>
      <c r="X184" s="68"/>
      <c r="Y184" s="68"/>
    </row>
    <row r="185" spans="1:25" s="15" customFormat="1" x14ac:dyDescent="0.2">
      <c r="A185" s="12"/>
      <c r="R185" s="68"/>
      <c r="S185" s="68"/>
      <c r="T185" s="68"/>
      <c r="U185" s="68"/>
      <c r="V185" s="68"/>
      <c r="W185" s="68"/>
      <c r="X185" s="68"/>
      <c r="Y185" s="68"/>
    </row>
    <row r="186" spans="1:25" s="15" customFormat="1" x14ac:dyDescent="0.2">
      <c r="A186" s="12"/>
      <c r="R186" s="68"/>
      <c r="S186" s="68"/>
      <c r="T186" s="68"/>
      <c r="U186" s="68"/>
      <c r="V186" s="68"/>
      <c r="W186" s="68"/>
      <c r="X186" s="68"/>
      <c r="Y186" s="68"/>
    </row>
    <row r="187" spans="1:25" s="15" customFormat="1" x14ac:dyDescent="0.2">
      <c r="A187" s="12"/>
      <c r="R187" s="68"/>
      <c r="S187" s="68"/>
      <c r="T187" s="68"/>
      <c r="U187" s="68"/>
      <c r="V187" s="68"/>
      <c r="W187" s="68"/>
      <c r="X187" s="68"/>
      <c r="Y187" s="68"/>
    </row>
    <row r="188" spans="1:25" s="15" customFormat="1" x14ac:dyDescent="0.2">
      <c r="A188" s="12"/>
      <c r="R188" s="68"/>
      <c r="S188" s="68"/>
      <c r="T188" s="68"/>
      <c r="U188" s="68"/>
      <c r="V188" s="68"/>
      <c r="W188" s="68"/>
      <c r="X188" s="68"/>
      <c r="Y188" s="68"/>
    </row>
    <row r="189" spans="1:25" s="15" customFormat="1" x14ac:dyDescent="0.2">
      <c r="A189" s="12"/>
      <c r="R189" s="68"/>
      <c r="S189" s="68"/>
      <c r="T189" s="68"/>
      <c r="U189" s="68"/>
      <c r="V189" s="68"/>
      <c r="W189" s="68"/>
      <c r="X189" s="68"/>
      <c r="Y189" s="68"/>
    </row>
    <row r="190" spans="1:25" s="15" customFormat="1" x14ac:dyDescent="0.2">
      <c r="R190" s="68"/>
      <c r="S190" s="68"/>
      <c r="T190" s="68"/>
      <c r="U190" s="68"/>
      <c r="V190" s="68"/>
      <c r="W190" s="68"/>
      <c r="X190" s="68"/>
      <c r="Y190" s="68"/>
    </row>
    <row r="191" spans="1:25" s="15" customFormat="1" x14ac:dyDescent="0.2">
      <c r="R191" s="68"/>
      <c r="S191" s="68"/>
      <c r="T191" s="68"/>
      <c r="U191" s="68"/>
      <c r="V191" s="68"/>
      <c r="W191" s="68"/>
      <c r="X191" s="68"/>
      <c r="Y191" s="68"/>
    </row>
    <row r="192" spans="1:25" s="15" customFormat="1" x14ac:dyDescent="0.2">
      <c r="A192" s="12"/>
      <c r="R192" s="68"/>
      <c r="S192" s="68"/>
      <c r="T192" s="68"/>
      <c r="U192" s="68"/>
      <c r="V192" s="68"/>
      <c r="W192" s="68"/>
      <c r="X192" s="68"/>
      <c r="Y192" s="68"/>
    </row>
    <row r="193" spans="1:25" s="15" customFormat="1" x14ac:dyDescent="0.2">
      <c r="A193" s="12"/>
      <c r="R193" s="68"/>
      <c r="S193" s="68"/>
      <c r="T193" s="68"/>
      <c r="U193" s="68"/>
      <c r="V193" s="68"/>
      <c r="W193" s="68"/>
      <c r="X193" s="68"/>
      <c r="Y193" s="68"/>
    </row>
    <row r="194" spans="1:25" s="15" customFormat="1" x14ac:dyDescent="0.2">
      <c r="A194" s="12"/>
      <c r="R194" s="68"/>
      <c r="S194" s="68"/>
      <c r="T194" s="68"/>
      <c r="U194" s="68"/>
      <c r="V194" s="68"/>
      <c r="W194" s="68"/>
      <c r="X194" s="68"/>
      <c r="Y194" s="68"/>
    </row>
    <row r="195" spans="1:25" s="15" customFormat="1" x14ac:dyDescent="0.2">
      <c r="A195" s="12"/>
      <c r="R195" s="68"/>
      <c r="S195" s="68"/>
      <c r="T195" s="68"/>
      <c r="U195" s="68"/>
      <c r="V195" s="68"/>
      <c r="W195" s="68"/>
      <c r="X195" s="68"/>
      <c r="Y195" s="68"/>
    </row>
    <row r="196" spans="1:25" s="15" customFormat="1" x14ac:dyDescent="0.2">
      <c r="A196" s="12"/>
      <c r="R196" s="68"/>
      <c r="S196" s="68"/>
      <c r="T196" s="68"/>
      <c r="U196" s="68"/>
      <c r="V196" s="68"/>
      <c r="W196" s="68"/>
      <c r="X196" s="68"/>
      <c r="Y196" s="68"/>
    </row>
    <row r="197" spans="1:25" s="15" customFormat="1" x14ac:dyDescent="0.2">
      <c r="A197" s="12"/>
      <c r="R197" s="68"/>
      <c r="S197" s="68"/>
      <c r="T197" s="68"/>
      <c r="U197" s="68"/>
      <c r="V197" s="68"/>
      <c r="W197" s="68"/>
      <c r="X197" s="68"/>
      <c r="Y197" s="68"/>
    </row>
    <row r="198" spans="1:25" s="15" customFormat="1" x14ac:dyDescent="0.2">
      <c r="A198" s="12"/>
      <c r="R198" s="68"/>
      <c r="S198" s="68"/>
      <c r="T198" s="68"/>
      <c r="U198" s="68"/>
      <c r="V198" s="68"/>
      <c r="W198" s="68"/>
      <c r="X198" s="68"/>
      <c r="Y198" s="68"/>
    </row>
    <row r="199" spans="1:25" s="15" customFormat="1" x14ac:dyDescent="0.2">
      <c r="A199" s="12"/>
      <c r="R199" s="68"/>
      <c r="S199" s="68"/>
      <c r="T199" s="68"/>
      <c r="U199" s="68"/>
      <c r="V199" s="68"/>
      <c r="W199" s="68"/>
      <c r="X199" s="68"/>
      <c r="Y199" s="68"/>
    </row>
    <row r="200" spans="1:25" s="15" customFormat="1" x14ac:dyDescent="0.2">
      <c r="A200" s="12"/>
      <c r="R200" s="68"/>
      <c r="S200" s="68"/>
      <c r="T200" s="68"/>
      <c r="U200" s="68"/>
      <c r="V200" s="68"/>
      <c r="W200" s="68"/>
      <c r="X200" s="68"/>
      <c r="Y200" s="68"/>
    </row>
    <row r="201" spans="1:25" s="15" customFormat="1" x14ac:dyDescent="0.2">
      <c r="A201" s="12"/>
      <c r="R201" s="68"/>
      <c r="S201" s="68"/>
      <c r="T201" s="68"/>
      <c r="U201" s="68"/>
      <c r="V201" s="68"/>
      <c r="W201" s="68"/>
      <c r="X201" s="68"/>
      <c r="Y201" s="68"/>
    </row>
    <row r="202" spans="1:25" s="15" customFormat="1" x14ac:dyDescent="0.2">
      <c r="A202" s="12"/>
      <c r="R202" s="68"/>
      <c r="S202" s="68"/>
      <c r="T202" s="68"/>
      <c r="U202" s="68"/>
      <c r="V202" s="68"/>
      <c r="W202" s="68"/>
      <c r="X202" s="68"/>
      <c r="Y202" s="68"/>
    </row>
    <row r="203" spans="1:25" s="15" customFormat="1" x14ac:dyDescent="0.2">
      <c r="A203" s="12"/>
      <c r="R203" s="68"/>
      <c r="S203" s="68"/>
      <c r="T203" s="68"/>
      <c r="U203" s="68"/>
      <c r="V203" s="68"/>
      <c r="W203" s="68"/>
      <c r="X203" s="68"/>
      <c r="Y203" s="68"/>
    </row>
    <row r="204" spans="1:25" s="15" customFormat="1" x14ac:dyDescent="0.2">
      <c r="A204" s="12"/>
      <c r="R204" s="68"/>
      <c r="S204" s="68"/>
      <c r="T204" s="68"/>
      <c r="U204" s="68"/>
      <c r="V204" s="68"/>
      <c r="W204" s="68"/>
      <c r="X204" s="68"/>
      <c r="Y204" s="68"/>
    </row>
    <row r="205" spans="1:25" s="15" customFormat="1" x14ac:dyDescent="0.2">
      <c r="A205" s="12"/>
      <c r="R205" s="68"/>
      <c r="S205" s="68"/>
      <c r="T205" s="68"/>
      <c r="U205" s="68"/>
      <c r="V205" s="68"/>
      <c r="W205" s="68"/>
      <c r="X205" s="68"/>
      <c r="Y205" s="68"/>
    </row>
    <row r="206" spans="1:25" s="15" customFormat="1" x14ac:dyDescent="0.2">
      <c r="A206" s="12"/>
      <c r="R206" s="68"/>
      <c r="S206" s="68"/>
      <c r="T206" s="68"/>
      <c r="U206" s="68"/>
      <c r="V206" s="68"/>
      <c r="W206" s="68"/>
      <c r="X206" s="68"/>
      <c r="Y206" s="68"/>
    </row>
    <row r="207" spans="1:25" s="15" customFormat="1" x14ac:dyDescent="0.2">
      <c r="A207" s="12"/>
      <c r="R207" s="68"/>
      <c r="S207" s="68"/>
      <c r="T207" s="68"/>
      <c r="U207" s="68"/>
      <c r="V207" s="68"/>
      <c r="W207" s="68"/>
      <c r="X207" s="68"/>
      <c r="Y207" s="68"/>
    </row>
    <row r="208" spans="1:25" s="15" customFormat="1" x14ac:dyDescent="0.2">
      <c r="A208" s="12"/>
      <c r="R208" s="68"/>
      <c r="S208" s="68"/>
      <c r="T208" s="68"/>
      <c r="U208" s="68"/>
      <c r="V208" s="68"/>
      <c r="W208" s="68"/>
      <c r="X208" s="68"/>
      <c r="Y208" s="68"/>
    </row>
    <row r="209" spans="1:25" s="15" customFormat="1" x14ac:dyDescent="0.2">
      <c r="R209" s="68"/>
      <c r="S209" s="68"/>
      <c r="T209" s="68"/>
      <c r="U209" s="68"/>
      <c r="V209" s="68"/>
      <c r="W209" s="68"/>
      <c r="X209" s="68"/>
      <c r="Y209" s="68"/>
    </row>
    <row r="210" spans="1:25" s="15" customFormat="1" x14ac:dyDescent="0.2">
      <c r="R210" s="68"/>
      <c r="S210" s="68"/>
      <c r="T210" s="68"/>
      <c r="U210" s="68"/>
      <c r="V210" s="68"/>
      <c r="W210" s="68"/>
      <c r="X210" s="68"/>
      <c r="Y210" s="68"/>
    </row>
    <row r="211" spans="1:25" s="15" customFormat="1" x14ac:dyDescent="0.2">
      <c r="A211" s="12"/>
      <c r="R211" s="68"/>
      <c r="S211" s="68"/>
      <c r="T211" s="68"/>
      <c r="U211" s="68"/>
      <c r="V211" s="68"/>
      <c r="W211" s="68"/>
      <c r="X211" s="68"/>
      <c r="Y211" s="68"/>
    </row>
    <row r="212" spans="1:25" s="15" customFormat="1" x14ac:dyDescent="0.2">
      <c r="A212" s="12"/>
      <c r="R212" s="68"/>
      <c r="S212" s="68"/>
      <c r="T212" s="68"/>
      <c r="U212" s="68"/>
      <c r="V212" s="68"/>
      <c r="W212" s="68"/>
      <c r="X212" s="68"/>
      <c r="Y212" s="68"/>
    </row>
    <row r="213" spans="1:25" s="15" customFormat="1" x14ac:dyDescent="0.2">
      <c r="A213" s="12"/>
      <c r="R213" s="68"/>
      <c r="S213" s="68"/>
      <c r="T213" s="68"/>
      <c r="U213" s="68"/>
      <c r="V213" s="68"/>
      <c r="W213" s="68"/>
      <c r="X213" s="68"/>
      <c r="Y213" s="68"/>
    </row>
    <row r="214" spans="1:25" s="15" customFormat="1" x14ac:dyDescent="0.2">
      <c r="A214" s="12"/>
      <c r="R214" s="68"/>
      <c r="S214" s="68"/>
      <c r="T214" s="68"/>
      <c r="U214" s="68"/>
      <c r="V214" s="68"/>
      <c r="W214" s="68"/>
      <c r="X214" s="68"/>
      <c r="Y214" s="68"/>
    </row>
    <row r="215" spans="1:25" s="15" customFormat="1" x14ac:dyDescent="0.2">
      <c r="A215" s="12"/>
      <c r="R215" s="68"/>
      <c r="S215" s="68"/>
      <c r="T215" s="68"/>
      <c r="U215" s="68"/>
      <c r="V215" s="68"/>
      <c r="W215" s="68"/>
      <c r="X215" s="68"/>
      <c r="Y215" s="68"/>
    </row>
    <row r="216" spans="1:25" s="15" customFormat="1" x14ac:dyDescent="0.2">
      <c r="A216" s="12"/>
      <c r="R216" s="68"/>
      <c r="S216" s="68"/>
      <c r="T216" s="68"/>
      <c r="U216" s="68"/>
      <c r="V216" s="68"/>
      <c r="W216" s="68"/>
      <c r="X216" s="68"/>
      <c r="Y216" s="68"/>
    </row>
    <row r="217" spans="1:25" s="15" customFormat="1" x14ac:dyDescent="0.2">
      <c r="A217" s="12"/>
      <c r="R217" s="68"/>
      <c r="S217" s="68"/>
      <c r="T217" s="68"/>
      <c r="U217" s="68"/>
      <c r="V217" s="68"/>
      <c r="W217" s="68"/>
      <c r="X217" s="68"/>
      <c r="Y217" s="68"/>
    </row>
    <row r="218" spans="1:25" s="15" customFormat="1" x14ac:dyDescent="0.2">
      <c r="A218" s="12"/>
      <c r="R218" s="68"/>
      <c r="S218" s="68"/>
      <c r="T218" s="68"/>
      <c r="U218" s="68"/>
      <c r="V218" s="68"/>
      <c r="W218" s="68"/>
      <c r="X218" s="68"/>
      <c r="Y218" s="68"/>
    </row>
    <row r="219" spans="1:25" s="15" customFormat="1" x14ac:dyDescent="0.2">
      <c r="A219" s="12"/>
      <c r="R219" s="68"/>
      <c r="S219" s="68"/>
      <c r="T219" s="68"/>
      <c r="U219" s="68"/>
      <c r="V219" s="68"/>
      <c r="W219" s="68"/>
      <c r="X219" s="68"/>
      <c r="Y219" s="68"/>
    </row>
    <row r="220" spans="1:25" s="15" customFormat="1" x14ac:dyDescent="0.2">
      <c r="A220" s="12"/>
      <c r="R220" s="68"/>
      <c r="S220" s="68"/>
      <c r="T220" s="68"/>
      <c r="U220" s="68"/>
      <c r="V220" s="68"/>
      <c r="W220" s="68"/>
      <c r="X220" s="68"/>
      <c r="Y220" s="68"/>
    </row>
    <row r="221" spans="1:25" s="15" customFormat="1" x14ac:dyDescent="0.2">
      <c r="A221" s="12"/>
      <c r="R221" s="68"/>
      <c r="S221" s="68"/>
      <c r="T221" s="68"/>
      <c r="U221" s="68"/>
      <c r="V221" s="68"/>
      <c r="W221" s="68"/>
      <c r="X221" s="68"/>
      <c r="Y221" s="68"/>
    </row>
    <row r="222" spans="1:25" s="15" customFormat="1" x14ac:dyDescent="0.2">
      <c r="A222" s="12"/>
      <c r="R222" s="68"/>
      <c r="S222" s="68"/>
      <c r="T222" s="68"/>
      <c r="U222" s="68"/>
      <c r="V222" s="68"/>
      <c r="W222" s="68"/>
      <c r="X222" s="68"/>
      <c r="Y222" s="68"/>
    </row>
    <row r="223" spans="1:25" s="15" customFormat="1" x14ac:dyDescent="0.2">
      <c r="A223" s="12"/>
      <c r="R223" s="68"/>
      <c r="S223" s="68"/>
      <c r="T223" s="68"/>
      <c r="U223" s="68"/>
      <c r="V223" s="68"/>
      <c r="W223" s="68"/>
      <c r="X223" s="68"/>
      <c r="Y223" s="68"/>
    </row>
    <row r="224" spans="1:25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</sheetData>
  <mergeCells count="18">
    <mergeCell ref="P5:P6"/>
    <mergeCell ref="Q5:Q6"/>
    <mergeCell ref="B3:P3"/>
    <mergeCell ref="K5:K6"/>
    <mergeCell ref="L5:L6"/>
    <mergeCell ref="C5:C6"/>
    <mergeCell ref="M5:M6"/>
    <mergeCell ref="N5:N6"/>
    <mergeCell ref="O5:O6"/>
    <mergeCell ref="G5:G6"/>
    <mergeCell ref="H5:H6"/>
    <mergeCell ref="I5:I6"/>
    <mergeCell ref="J5:J6"/>
    <mergeCell ref="A5:A6"/>
    <mergeCell ref="B5:B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7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50.7109375" customWidth="1"/>
    <col min="2" max="2" width="7.7109375" customWidth="1"/>
    <col min="3" max="3" width="8.7109375" customWidth="1"/>
    <col min="4" max="8" width="7.7109375" customWidth="1"/>
    <col min="9" max="9" width="10.7109375" customWidth="1"/>
    <col min="10" max="11" width="7.7109375" customWidth="1"/>
    <col min="12" max="12" width="9.7109375" customWidth="1"/>
    <col min="13" max="14" width="7.7109375" style="15" customWidth="1"/>
    <col min="15" max="15" width="10.7109375" style="15" customWidth="1"/>
    <col min="16" max="17" width="7.7109375" style="15" customWidth="1"/>
    <col min="23" max="23" width="13.28515625" customWidth="1"/>
    <col min="24" max="24" width="17.28515625" customWidth="1"/>
  </cols>
  <sheetData>
    <row r="1" spans="1:24" ht="15" customHeight="1" x14ac:dyDescent="0.2">
      <c r="A1" s="184" t="s">
        <v>343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78"/>
      <c r="T1" s="78"/>
      <c r="U1" s="78"/>
      <c r="V1" s="78"/>
      <c r="W1" s="78"/>
      <c r="X1" s="78"/>
    </row>
    <row r="2" spans="1:24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13"/>
      <c r="N2" s="13"/>
      <c r="O2" s="13"/>
      <c r="P2" s="13"/>
      <c r="Q2" s="13"/>
      <c r="R2" s="92"/>
      <c r="S2" s="78"/>
      <c r="T2" s="78"/>
      <c r="U2" s="78"/>
      <c r="V2" s="78"/>
      <c r="W2" s="78"/>
      <c r="X2" s="78"/>
    </row>
    <row r="3" spans="1:24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78"/>
      <c r="T3" s="78"/>
      <c r="U3" s="78"/>
      <c r="V3" s="78"/>
      <c r="W3" s="78"/>
      <c r="X3" s="78"/>
    </row>
    <row r="4" spans="1:24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3"/>
      <c r="N4" s="13"/>
      <c r="O4" s="13"/>
      <c r="P4" s="13"/>
      <c r="Q4" s="13"/>
      <c r="R4" s="92"/>
      <c r="S4" s="78"/>
      <c r="T4" s="78"/>
      <c r="U4" s="78"/>
      <c r="V4" s="78"/>
      <c r="W4" s="78"/>
      <c r="X4" s="78"/>
    </row>
    <row r="5" spans="1:24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77"/>
      <c r="T5" s="77"/>
      <c r="U5" s="85"/>
      <c r="V5" s="85"/>
      <c r="W5" s="85"/>
      <c r="X5" s="84"/>
    </row>
    <row r="6" spans="1:24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77"/>
      <c r="T6" s="77"/>
      <c r="U6" s="85"/>
      <c r="V6" s="85"/>
      <c r="W6" s="85"/>
      <c r="X6" s="84"/>
    </row>
    <row r="7" spans="1:24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77"/>
      <c r="T7" s="77"/>
      <c r="U7" s="85"/>
      <c r="V7" s="85"/>
      <c r="W7" s="85"/>
      <c r="X7" s="84"/>
    </row>
    <row r="8" spans="1:24" ht="19.5" customHeight="1" x14ac:dyDescent="0.3">
      <c r="A8" s="169" t="s">
        <v>106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0"/>
      <c r="S8" s="77"/>
      <c r="T8" s="77"/>
      <c r="U8" s="85"/>
      <c r="V8" s="85"/>
      <c r="W8" s="85"/>
      <c r="X8" s="84"/>
    </row>
    <row r="9" spans="1:24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77"/>
      <c r="T9" s="77"/>
      <c r="U9" s="85"/>
      <c r="V9" s="85"/>
      <c r="W9" s="85"/>
      <c r="X9" s="84"/>
    </row>
    <row r="10" spans="1:24" ht="12.75" customHeight="1" x14ac:dyDescent="0.2">
      <c r="A10" s="171" t="s">
        <v>184</v>
      </c>
      <c r="B10" s="725" t="s">
        <v>3</v>
      </c>
      <c r="C10" s="725" t="s">
        <v>3</v>
      </c>
      <c r="D10" s="725" t="s">
        <v>3</v>
      </c>
      <c r="E10" s="725" t="s">
        <v>3</v>
      </c>
      <c r="F10" s="725" t="s">
        <v>3</v>
      </c>
      <c r="G10" s="725">
        <v>121.76603507995605</v>
      </c>
      <c r="H10" s="725" t="s">
        <v>3</v>
      </c>
      <c r="I10" s="725" t="s">
        <v>3</v>
      </c>
      <c r="J10" s="725" t="s">
        <v>3</v>
      </c>
      <c r="K10" s="725" t="s">
        <v>3</v>
      </c>
      <c r="L10" s="725">
        <v>60.707079410552979</v>
      </c>
      <c r="M10" s="725" t="s">
        <v>3</v>
      </c>
      <c r="N10" s="729" t="s">
        <v>3</v>
      </c>
      <c r="O10" s="729" t="s">
        <v>3</v>
      </c>
      <c r="P10" s="729" t="s">
        <v>3</v>
      </c>
      <c r="Q10" s="726">
        <f>SUM(B10:P10)</f>
        <v>182.47311449050903</v>
      </c>
      <c r="R10" s="94"/>
      <c r="S10" s="77"/>
      <c r="T10" s="77"/>
      <c r="U10" s="85"/>
      <c r="V10" s="85"/>
      <c r="W10" s="85"/>
      <c r="X10" s="84"/>
    </row>
    <row r="11" spans="1:24" ht="12.75" customHeight="1" x14ac:dyDescent="0.2">
      <c r="A11" s="172" t="s">
        <v>89</v>
      </c>
      <c r="B11" s="727" t="s">
        <v>3</v>
      </c>
      <c r="C11" s="727" t="s">
        <v>3</v>
      </c>
      <c r="D11" s="727" t="s">
        <v>3</v>
      </c>
      <c r="E11" s="727" t="s">
        <v>3</v>
      </c>
      <c r="F11" s="727" t="s">
        <v>3</v>
      </c>
      <c r="G11" s="727">
        <v>2.8357844352722168</v>
      </c>
      <c r="H11" s="727" t="s">
        <v>3</v>
      </c>
      <c r="I11" s="727" t="s">
        <v>3</v>
      </c>
      <c r="J11" s="727" t="s">
        <v>3</v>
      </c>
      <c r="K11" s="727" t="s">
        <v>3</v>
      </c>
      <c r="L11" s="727" t="s">
        <v>3</v>
      </c>
      <c r="M11" s="727" t="s">
        <v>3</v>
      </c>
      <c r="N11" s="729" t="s">
        <v>3</v>
      </c>
      <c r="O11" s="729" t="s">
        <v>3</v>
      </c>
      <c r="P11" s="729" t="s">
        <v>3</v>
      </c>
      <c r="Q11" s="726">
        <f t="shared" ref="Q11:Q44" si="0">SUM(B11:P11)</f>
        <v>2.8357844352722168</v>
      </c>
      <c r="R11" s="94"/>
      <c r="S11" s="77"/>
      <c r="T11" s="77"/>
      <c r="U11" s="85"/>
      <c r="V11" s="85"/>
      <c r="W11" s="85"/>
      <c r="X11" s="84"/>
    </row>
    <row r="12" spans="1:24" ht="12.75" customHeight="1" x14ac:dyDescent="0.2">
      <c r="A12" s="172" t="s">
        <v>229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5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29" t="s">
        <v>3</v>
      </c>
      <c r="O12" s="729">
        <v>48.764823913574219</v>
      </c>
      <c r="P12" s="729" t="s">
        <v>3</v>
      </c>
      <c r="Q12" s="726">
        <f t="shared" si="0"/>
        <v>48.764823913574219</v>
      </c>
      <c r="R12" s="94"/>
      <c r="S12" s="77"/>
      <c r="T12" s="77"/>
      <c r="U12" s="85"/>
      <c r="V12" s="85"/>
      <c r="W12" s="84"/>
      <c r="X12" s="84"/>
    </row>
    <row r="13" spans="1:24" ht="12.75" customHeight="1" x14ac:dyDescent="0.2">
      <c r="A13" s="172" t="s">
        <v>202</v>
      </c>
      <c r="B13" s="727" t="s">
        <v>3</v>
      </c>
      <c r="C13" s="727" t="s">
        <v>3</v>
      </c>
      <c r="D13" s="727">
        <v>89.867771148681641</v>
      </c>
      <c r="E13" s="727" t="s">
        <v>3</v>
      </c>
      <c r="F13" s="727" t="s">
        <v>3</v>
      </c>
      <c r="G13" s="725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29" t="s">
        <v>3</v>
      </c>
      <c r="O13" s="729" t="s">
        <v>3</v>
      </c>
      <c r="P13" s="729" t="s">
        <v>3</v>
      </c>
      <c r="Q13" s="726">
        <f t="shared" si="0"/>
        <v>89.867771148681641</v>
      </c>
      <c r="R13" s="94"/>
      <c r="S13" s="77"/>
      <c r="T13" s="77"/>
      <c r="U13" s="85"/>
      <c r="V13" s="85"/>
      <c r="W13" s="84"/>
      <c r="X13" s="84"/>
    </row>
    <row r="14" spans="1:24" ht="12.75" customHeight="1" x14ac:dyDescent="0.2">
      <c r="A14" s="172" t="s">
        <v>321</v>
      </c>
      <c r="B14" s="727" t="s">
        <v>3</v>
      </c>
      <c r="C14" s="727" t="s">
        <v>3</v>
      </c>
      <c r="D14" s="727" t="s">
        <v>3</v>
      </c>
      <c r="E14" s="727" t="s">
        <v>3</v>
      </c>
      <c r="F14" s="727" t="s">
        <v>3</v>
      </c>
      <c r="G14" s="727" t="s">
        <v>3</v>
      </c>
      <c r="H14" s="725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>
        <v>14.57422924041748</v>
      </c>
      <c r="N14" s="729" t="s">
        <v>3</v>
      </c>
      <c r="O14" s="729" t="s">
        <v>3</v>
      </c>
      <c r="P14" s="729" t="s">
        <v>3</v>
      </c>
      <c r="Q14" s="726">
        <f t="shared" si="0"/>
        <v>14.57422924041748</v>
      </c>
      <c r="R14" s="94"/>
      <c r="S14" s="77"/>
      <c r="T14" s="77"/>
      <c r="U14" s="84"/>
      <c r="V14" s="84"/>
      <c r="W14" s="84"/>
      <c r="X14" s="84"/>
    </row>
    <row r="15" spans="1:24" ht="12.75" customHeight="1" x14ac:dyDescent="0.2">
      <c r="A15" s="172" t="s">
        <v>26</v>
      </c>
      <c r="B15" s="727" t="s">
        <v>3</v>
      </c>
      <c r="C15" s="727">
        <v>16.787808299064636</v>
      </c>
      <c r="D15" s="727" t="s">
        <v>3</v>
      </c>
      <c r="E15" s="727" t="s">
        <v>3</v>
      </c>
      <c r="F15" s="727">
        <v>6.0045789480209351</v>
      </c>
      <c r="G15" s="727">
        <v>7.2806863784790039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 t="s">
        <v>3</v>
      </c>
      <c r="N15" s="729" t="s">
        <v>3</v>
      </c>
      <c r="O15" s="729" t="s">
        <v>3</v>
      </c>
      <c r="P15" s="729">
        <v>2.4770441055297852</v>
      </c>
      <c r="Q15" s="726">
        <f t="shared" si="0"/>
        <v>32.55011773109436</v>
      </c>
      <c r="R15" s="90"/>
      <c r="S15" s="77"/>
      <c r="T15" s="77"/>
      <c r="U15" s="77"/>
      <c r="V15" s="77"/>
      <c r="W15" s="77"/>
      <c r="X15" s="80"/>
    </row>
    <row r="16" spans="1:24" ht="12.75" customHeight="1" x14ac:dyDescent="0.2">
      <c r="A16" s="172" t="s">
        <v>230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5">
        <v>67.409828186035156</v>
      </c>
      <c r="H16" s="725" t="s">
        <v>3</v>
      </c>
      <c r="I16" s="727" t="s">
        <v>3</v>
      </c>
      <c r="J16" s="727" t="s">
        <v>3</v>
      </c>
      <c r="K16" s="727" t="s">
        <v>3</v>
      </c>
      <c r="L16" s="727" t="s">
        <v>3</v>
      </c>
      <c r="M16" s="727">
        <v>412.15627002716064</v>
      </c>
      <c r="N16" s="729" t="s">
        <v>3</v>
      </c>
      <c r="O16" s="729" t="s">
        <v>3</v>
      </c>
      <c r="P16" s="729">
        <v>94.902081489562988</v>
      </c>
      <c r="Q16" s="726">
        <f t="shared" si="0"/>
        <v>574.46817970275879</v>
      </c>
      <c r="R16" s="94"/>
      <c r="S16" s="77"/>
      <c r="T16" s="77"/>
      <c r="U16" s="77"/>
      <c r="V16" s="77"/>
      <c r="W16" s="77"/>
      <c r="X16" s="80"/>
    </row>
    <row r="17" spans="1:24" ht="12.75" customHeight="1" x14ac:dyDescent="0.2">
      <c r="A17" s="172" t="s">
        <v>322</v>
      </c>
      <c r="B17" s="727" t="s">
        <v>3</v>
      </c>
      <c r="C17" s="727" t="s">
        <v>3</v>
      </c>
      <c r="D17" s="727">
        <v>2.736032247543335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 t="s">
        <v>3</v>
      </c>
      <c r="N17" s="729" t="s">
        <v>3</v>
      </c>
      <c r="O17" s="729">
        <v>6.8392753601074219</v>
      </c>
      <c r="P17" s="729" t="s">
        <v>3</v>
      </c>
      <c r="Q17" s="726">
        <f t="shared" si="0"/>
        <v>9.5753076076507568</v>
      </c>
      <c r="R17" s="94"/>
      <c r="S17" s="77"/>
      <c r="T17" s="77"/>
      <c r="U17" s="77"/>
      <c r="V17" s="77"/>
      <c r="W17" s="77"/>
      <c r="X17" s="80"/>
    </row>
    <row r="18" spans="1:24" ht="12.75" customHeight="1" x14ac:dyDescent="0.2">
      <c r="A18" s="172" t="s">
        <v>323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>
        <v>1.0768973827362061</v>
      </c>
      <c r="H18" s="725" t="s">
        <v>3</v>
      </c>
      <c r="I18" s="727" t="s">
        <v>3</v>
      </c>
      <c r="J18" s="727" t="s">
        <v>3</v>
      </c>
      <c r="K18" s="727" t="s">
        <v>3</v>
      </c>
      <c r="L18" s="727" t="s">
        <v>3</v>
      </c>
      <c r="M18" s="727" t="s">
        <v>3</v>
      </c>
      <c r="N18" s="729" t="s">
        <v>3</v>
      </c>
      <c r="O18" s="729" t="s">
        <v>3</v>
      </c>
      <c r="P18" s="729" t="s">
        <v>3</v>
      </c>
      <c r="Q18" s="726">
        <f t="shared" si="0"/>
        <v>1.0768973827362061</v>
      </c>
      <c r="R18" s="94"/>
      <c r="S18" s="77"/>
      <c r="T18" s="77"/>
      <c r="U18" s="77"/>
      <c r="V18" s="77"/>
      <c r="W18" s="77"/>
      <c r="X18" s="80"/>
    </row>
    <row r="19" spans="1:24" ht="12.75" customHeight="1" x14ac:dyDescent="0.2">
      <c r="A19" s="172" t="s">
        <v>231</v>
      </c>
      <c r="B19" s="727" t="s">
        <v>3</v>
      </c>
      <c r="C19" s="727" t="s">
        <v>3</v>
      </c>
      <c r="D19" s="727" t="s">
        <v>3</v>
      </c>
      <c r="E19" s="727" t="s">
        <v>3</v>
      </c>
      <c r="F19" s="727" t="s">
        <v>3</v>
      </c>
      <c r="G19" s="725">
        <v>19.302284240722656</v>
      </c>
      <c r="H19" s="727" t="s">
        <v>3</v>
      </c>
      <c r="I19" s="727" t="s">
        <v>3</v>
      </c>
      <c r="J19" s="727" t="s">
        <v>3</v>
      </c>
      <c r="K19" s="727" t="s">
        <v>3</v>
      </c>
      <c r="L19" s="727" t="s">
        <v>3</v>
      </c>
      <c r="M19" s="727">
        <v>11.644599914550781</v>
      </c>
      <c r="N19" s="729" t="s">
        <v>3</v>
      </c>
      <c r="O19" s="729" t="s">
        <v>3</v>
      </c>
      <c r="P19" s="729" t="s">
        <v>3</v>
      </c>
      <c r="Q19" s="726">
        <f t="shared" si="0"/>
        <v>30.946884155273437</v>
      </c>
      <c r="R19" s="94"/>
      <c r="S19" s="77"/>
      <c r="T19" s="77"/>
      <c r="U19" s="77"/>
      <c r="V19" s="77"/>
      <c r="W19" s="77"/>
      <c r="X19" s="80"/>
    </row>
    <row r="20" spans="1:24" ht="12.75" customHeight="1" x14ac:dyDescent="0.2">
      <c r="A20" s="172" t="s">
        <v>28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 t="s">
        <v>3</v>
      </c>
      <c r="H20" s="725" t="s">
        <v>3</v>
      </c>
      <c r="I20" s="727" t="s">
        <v>3</v>
      </c>
      <c r="J20" s="727" t="s">
        <v>3</v>
      </c>
      <c r="K20" s="727" t="s">
        <v>3</v>
      </c>
      <c r="L20" s="727" t="s">
        <v>3</v>
      </c>
      <c r="M20" s="727" t="s">
        <v>3</v>
      </c>
      <c r="N20" s="729" t="s">
        <v>3</v>
      </c>
      <c r="O20" s="729">
        <v>26.794893026351929</v>
      </c>
      <c r="P20" s="729" t="s">
        <v>3</v>
      </c>
      <c r="Q20" s="726">
        <f t="shared" si="0"/>
        <v>26.794893026351929</v>
      </c>
      <c r="R20" s="94"/>
      <c r="S20" s="77"/>
      <c r="T20" s="77"/>
      <c r="U20" s="77"/>
      <c r="V20" s="77"/>
      <c r="W20" s="77"/>
      <c r="X20" s="80"/>
    </row>
    <row r="21" spans="1:24" ht="12.75" customHeight="1" x14ac:dyDescent="0.2">
      <c r="A21" s="172" t="s">
        <v>325</v>
      </c>
      <c r="B21" s="727" t="s">
        <v>3</v>
      </c>
      <c r="C21" s="727" t="s">
        <v>3</v>
      </c>
      <c r="D21" s="727" t="s">
        <v>3</v>
      </c>
      <c r="E21" s="727" t="s">
        <v>3</v>
      </c>
      <c r="F21" s="727">
        <v>67.856376647949219</v>
      </c>
      <c r="G21" s="725">
        <v>949.37545490264893</v>
      </c>
      <c r="H21" s="727">
        <v>101.15885734558105</v>
      </c>
      <c r="I21" s="727" t="s">
        <v>3</v>
      </c>
      <c r="J21" s="727" t="s">
        <v>3</v>
      </c>
      <c r="K21" s="727" t="s">
        <v>3</v>
      </c>
      <c r="L21" s="727" t="s">
        <v>3</v>
      </c>
      <c r="M21" s="727" t="s">
        <v>3</v>
      </c>
      <c r="N21" s="729" t="s">
        <v>3</v>
      </c>
      <c r="O21" s="729" t="s">
        <v>3</v>
      </c>
      <c r="P21" s="729" t="s">
        <v>3</v>
      </c>
      <c r="Q21" s="726">
        <f t="shared" si="0"/>
        <v>1118.3906888961792</v>
      </c>
      <c r="R21" s="94"/>
      <c r="S21" s="77"/>
      <c r="T21" s="77"/>
      <c r="U21" s="77"/>
      <c r="V21" s="77"/>
      <c r="W21" s="77"/>
      <c r="X21" s="80"/>
    </row>
    <row r="22" spans="1:24" ht="12.75" customHeight="1" x14ac:dyDescent="0.2">
      <c r="A22" s="172" t="s">
        <v>326</v>
      </c>
      <c r="B22" s="727" t="s">
        <v>3</v>
      </c>
      <c r="C22" s="727" t="s">
        <v>3</v>
      </c>
      <c r="D22" s="727" t="s">
        <v>3</v>
      </c>
      <c r="E22" s="727" t="s">
        <v>3</v>
      </c>
      <c r="F22" s="727" t="s">
        <v>3</v>
      </c>
      <c r="G22" s="727">
        <v>1510.4901459217072</v>
      </c>
      <c r="H22" s="727">
        <v>140.41622924804687</v>
      </c>
      <c r="I22" s="727" t="s">
        <v>3</v>
      </c>
      <c r="J22" s="727">
        <v>137.5844202041626</v>
      </c>
      <c r="K22" s="727" t="s">
        <v>3</v>
      </c>
      <c r="L22" s="727" t="s">
        <v>3</v>
      </c>
      <c r="M22" s="727">
        <v>231.70984077453613</v>
      </c>
      <c r="N22" s="729">
        <v>39.8609619140625</v>
      </c>
      <c r="O22" s="729" t="s">
        <v>3</v>
      </c>
      <c r="P22" s="729" t="s">
        <v>3</v>
      </c>
      <c r="Q22" s="726">
        <f t="shared" si="0"/>
        <v>2060.0615980625153</v>
      </c>
      <c r="R22" s="94"/>
      <c r="S22" s="77"/>
      <c r="T22" s="77"/>
      <c r="U22" s="77"/>
      <c r="V22" s="77"/>
      <c r="W22" s="77"/>
      <c r="X22" s="80"/>
    </row>
    <row r="23" spans="1:24" ht="12.75" customHeight="1" x14ac:dyDescent="0.2">
      <c r="A23" s="172" t="s">
        <v>29</v>
      </c>
      <c r="B23" s="727" t="s">
        <v>3</v>
      </c>
      <c r="C23" s="727" t="s">
        <v>3</v>
      </c>
      <c r="D23" s="727" t="s">
        <v>3</v>
      </c>
      <c r="E23" s="727" t="s">
        <v>3</v>
      </c>
      <c r="F23" s="727" t="s">
        <v>3</v>
      </c>
      <c r="G23" s="727">
        <v>20.046513080596924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>
        <v>107.19806915521622</v>
      </c>
      <c r="N23" s="729" t="s">
        <v>3</v>
      </c>
      <c r="O23" s="729" t="s">
        <v>3</v>
      </c>
      <c r="P23" s="729">
        <v>37.86626660823822</v>
      </c>
      <c r="Q23" s="726">
        <f t="shared" si="0"/>
        <v>165.11084884405136</v>
      </c>
      <c r="R23" s="94"/>
      <c r="S23" s="77"/>
      <c r="T23" s="77"/>
      <c r="U23" s="77"/>
      <c r="V23" s="77"/>
      <c r="W23" s="77"/>
      <c r="X23" s="80"/>
    </row>
    <row r="24" spans="1:24" ht="12.75" customHeight="1" x14ac:dyDescent="0.2">
      <c r="A24" s="172" t="s">
        <v>30</v>
      </c>
      <c r="B24" s="727" t="s">
        <v>3</v>
      </c>
      <c r="C24" s="727" t="s">
        <v>3</v>
      </c>
      <c r="D24" s="727" t="s">
        <v>3</v>
      </c>
      <c r="E24" s="727">
        <v>15.793486356735229</v>
      </c>
      <c r="F24" s="727" t="s">
        <v>3</v>
      </c>
      <c r="G24" s="725">
        <v>157.40456695854664</v>
      </c>
      <c r="H24" s="727" t="s">
        <v>3</v>
      </c>
      <c r="I24" s="727" t="s">
        <v>3</v>
      </c>
      <c r="J24" s="727">
        <v>9.0678534507751465</v>
      </c>
      <c r="K24" s="727">
        <v>1.9440162181854248</v>
      </c>
      <c r="L24" s="727" t="s">
        <v>3</v>
      </c>
      <c r="M24" s="727">
        <v>339.19688111543655</v>
      </c>
      <c r="N24" s="729">
        <v>14.356701374053955</v>
      </c>
      <c r="O24" s="729" t="s">
        <v>3</v>
      </c>
      <c r="P24" s="729">
        <v>56.433304071426392</v>
      </c>
      <c r="Q24" s="726">
        <f t="shared" si="0"/>
        <v>594.19680954515934</v>
      </c>
      <c r="R24" s="94"/>
      <c r="S24" s="77"/>
      <c r="T24" s="77"/>
      <c r="U24" s="77"/>
      <c r="V24" s="77"/>
      <c r="W24" s="80"/>
      <c r="X24" s="80"/>
    </row>
    <row r="25" spans="1:24" ht="12.75" customHeight="1" x14ac:dyDescent="0.2">
      <c r="A25" s="172" t="s">
        <v>232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 t="s">
        <v>3</v>
      </c>
      <c r="H25" s="727" t="s">
        <v>3</v>
      </c>
      <c r="I25" s="727" t="s">
        <v>3</v>
      </c>
      <c r="J25" s="727" t="s">
        <v>3</v>
      </c>
      <c r="K25" s="727" t="s">
        <v>3</v>
      </c>
      <c r="L25" s="727" t="s">
        <v>3</v>
      </c>
      <c r="M25" s="727">
        <v>154.08134055137634</v>
      </c>
      <c r="N25" s="729" t="s">
        <v>3</v>
      </c>
      <c r="O25" s="729" t="s">
        <v>3</v>
      </c>
      <c r="P25" s="729">
        <v>246.13675689697266</v>
      </c>
      <c r="Q25" s="726">
        <f t="shared" si="0"/>
        <v>400.218097448349</v>
      </c>
      <c r="R25" s="94"/>
      <c r="S25" s="77"/>
      <c r="T25" s="77"/>
      <c r="U25" s="77"/>
      <c r="V25" s="77"/>
      <c r="W25" s="77"/>
      <c r="X25" s="80"/>
    </row>
    <row r="26" spans="1:24" ht="12.75" customHeight="1" x14ac:dyDescent="0.2">
      <c r="A26" s="172" t="s">
        <v>327</v>
      </c>
      <c r="B26" s="727" t="s">
        <v>3</v>
      </c>
      <c r="C26" s="727" t="s">
        <v>3</v>
      </c>
      <c r="D26" s="727" t="s">
        <v>3</v>
      </c>
      <c r="E26" s="727" t="s">
        <v>3</v>
      </c>
      <c r="F26" s="727" t="s">
        <v>3</v>
      </c>
      <c r="G26" s="727" t="s">
        <v>3</v>
      </c>
      <c r="H26" s="727" t="s">
        <v>3</v>
      </c>
      <c r="I26" s="727" t="s">
        <v>3</v>
      </c>
      <c r="J26" s="727" t="s">
        <v>3</v>
      </c>
      <c r="K26" s="727" t="s">
        <v>3</v>
      </c>
      <c r="L26" s="727" t="s">
        <v>3</v>
      </c>
      <c r="M26" s="727" t="s">
        <v>3</v>
      </c>
      <c r="N26" s="729">
        <v>5.5276384353637695</v>
      </c>
      <c r="O26" s="729" t="s">
        <v>3</v>
      </c>
      <c r="P26" s="729" t="s">
        <v>3</v>
      </c>
      <c r="Q26" s="726">
        <f t="shared" si="0"/>
        <v>5.5276384353637695</v>
      </c>
      <c r="R26" s="94"/>
      <c r="S26" s="77"/>
      <c r="T26" s="77"/>
      <c r="U26" s="77"/>
      <c r="V26" s="77"/>
      <c r="W26" s="77"/>
      <c r="X26" s="80"/>
    </row>
    <row r="27" spans="1:24" ht="12.75" customHeight="1" x14ac:dyDescent="0.2">
      <c r="A27" s="172" t="s">
        <v>186</v>
      </c>
      <c r="B27" s="727" t="s">
        <v>3</v>
      </c>
      <c r="C27" s="727" t="s">
        <v>3</v>
      </c>
      <c r="D27" s="727" t="s">
        <v>3</v>
      </c>
      <c r="E27" s="727" t="s">
        <v>3</v>
      </c>
      <c r="F27" s="727" t="s">
        <v>3</v>
      </c>
      <c r="G27" s="725" t="s">
        <v>3</v>
      </c>
      <c r="H27" s="727" t="s">
        <v>3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>
        <v>2.3750069141387939</v>
      </c>
      <c r="N27" s="729" t="s">
        <v>3</v>
      </c>
      <c r="O27" s="729" t="s">
        <v>3</v>
      </c>
      <c r="P27" s="729">
        <v>166.37398254871368</v>
      </c>
      <c r="Q27" s="726">
        <f t="shared" si="0"/>
        <v>168.74898946285248</v>
      </c>
      <c r="R27" s="94"/>
      <c r="S27" s="77"/>
      <c r="T27" s="77"/>
      <c r="U27" s="77"/>
      <c r="V27" s="77"/>
      <c r="W27" s="77"/>
      <c r="X27" s="80"/>
    </row>
    <row r="28" spans="1:24" ht="12.75" customHeight="1" x14ac:dyDescent="0.2">
      <c r="A28" s="172" t="s">
        <v>233</v>
      </c>
      <c r="B28" s="727" t="s">
        <v>3</v>
      </c>
      <c r="C28" s="727" t="s">
        <v>3</v>
      </c>
      <c r="D28" s="727" t="s">
        <v>3</v>
      </c>
      <c r="E28" s="727" t="s">
        <v>3</v>
      </c>
      <c r="F28" s="727" t="s">
        <v>3</v>
      </c>
      <c r="G28" s="727">
        <v>4.4979524612426758</v>
      </c>
      <c r="H28" s="727" t="s">
        <v>3</v>
      </c>
      <c r="I28" s="727" t="s">
        <v>3</v>
      </c>
      <c r="J28" s="727" t="s">
        <v>3</v>
      </c>
      <c r="K28" s="727" t="s">
        <v>3</v>
      </c>
      <c r="L28" s="727" t="s">
        <v>3</v>
      </c>
      <c r="M28" s="727" t="s">
        <v>3</v>
      </c>
      <c r="N28" s="729" t="s">
        <v>3</v>
      </c>
      <c r="O28" s="729" t="s">
        <v>3</v>
      </c>
      <c r="P28" s="729" t="s">
        <v>3</v>
      </c>
      <c r="Q28" s="726">
        <f t="shared" si="0"/>
        <v>4.4979524612426758</v>
      </c>
      <c r="R28" s="90"/>
      <c r="S28" s="77"/>
      <c r="T28" s="77"/>
      <c r="U28" s="77"/>
      <c r="V28" s="77"/>
      <c r="W28" s="77"/>
      <c r="X28" s="80"/>
    </row>
    <row r="29" spans="1:24" ht="12.75" customHeight="1" x14ac:dyDescent="0.2">
      <c r="A29" s="172" t="s">
        <v>328</v>
      </c>
      <c r="B29" s="727" t="s">
        <v>3</v>
      </c>
      <c r="C29" s="727" t="s">
        <v>3</v>
      </c>
      <c r="D29" s="727" t="s">
        <v>3</v>
      </c>
      <c r="E29" s="727" t="s">
        <v>3</v>
      </c>
      <c r="F29" s="727" t="s">
        <v>3</v>
      </c>
      <c r="G29" s="727" t="s">
        <v>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 t="s">
        <v>3</v>
      </c>
      <c r="N29" s="729" t="s">
        <v>3</v>
      </c>
      <c r="O29" s="729" t="s">
        <v>3</v>
      </c>
      <c r="P29" s="729">
        <v>27.371774673461914</v>
      </c>
      <c r="Q29" s="726">
        <f t="shared" si="0"/>
        <v>27.371774673461914</v>
      </c>
      <c r="R29" s="94"/>
      <c r="S29" s="77"/>
      <c r="T29" s="77"/>
      <c r="U29" s="77"/>
      <c r="V29" s="77"/>
      <c r="W29" s="77"/>
      <c r="X29" s="80"/>
    </row>
    <row r="30" spans="1:24" ht="12.75" customHeight="1" x14ac:dyDescent="0.2">
      <c r="A30" s="172" t="s">
        <v>234</v>
      </c>
      <c r="B30" s="727" t="s">
        <v>3</v>
      </c>
      <c r="C30" s="727" t="s">
        <v>3</v>
      </c>
      <c r="D30" s="727" t="s">
        <v>3</v>
      </c>
      <c r="E30" s="727" t="s">
        <v>3</v>
      </c>
      <c r="F30" s="727" t="s">
        <v>3</v>
      </c>
      <c r="G30" s="725" t="s">
        <v>3</v>
      </c>
      <c r="H30" s="727" t="s">
        <v>3</v>
      </c>
      <c r="I30" s="727" t="s">
        <v>3</v>
      </c>
      <c r="J30" s="727" t="s">
        <v>3</v>
      </c>
      <c r="K30" s="727" t="s">
        <v>3</v>
      </c>
      <c r="L30" s="727" t="s">
        <v>3</v>
      </c>
      <c r="M30" s="727" t="s">
        <v>3</v>
      </c>
      <c r="N30" s="729" t="s">
        <v>3</v>
      </c>
      <c r="O30" s="729">
        <v>483.98782730102539</v>
      </c>
      <c r="P30" s="729" t="s">
        <v>3</v>
      </c>
      <c r="Q30" s="726">
        <f t="shared" si="0"/>
        <v>483.98782730102539</v>
      </c>
      <c r="R30" s="94"/>
      <c r="S30" s="77"/>
      <c r="T30" s="77"/>
      <c r="U30" s="77"/>
      <c r="V30" s="77"/>
      <c r="W30" s="77"/>
      <c r="X30" s="80"/>
    </row>
    <row r="31" spans="1:24" ht="12.75" customHeight="1" x14ac:dyDescent="0.2">
      <c r="A31" s="172" t="s">
        <v>31</v>
      </c>
      <c r="B31" s="727">
        <v>83.884272009134293</v>
      </c>
      <c r="C31" s="727">
        <v>2856.2800187468529</v>
      </c>
      <c r="D31" s="727">
        <v>35.507121801376343</v>
      </c>
      <c r="E31" s="727" t="s">
        <v>3</v>
      </c>
      <c r="F31" s="727">
        <v>355.86303043365479</v>
      </c>
      <c r="G31" s="727">
        <v>24.268953323364258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 t="s">
        <v>3</v>
      </c>
      <c r="N31" s="729" t="s">
        <v>3</v>
      </c>
      <c r="O31" s="729" t="s">
        <v>3</v>
      </c>
      <c r="P31" s="729">
        <v>8.2568130493164062</v>
      </c>
      <c r="Q31" s="726">
        <f t="shared" si="0"/>
        <v>3364.060209363699</v>
      </c>
      <c r="R31" s="94"/>
      <c r="S31" s="77"/>
      <c r="T31" s="77"/>
      <c r="U31" s="77"/>
      <c r="V31" s="77"/>
      <c r="W31" s="77"/>
      <c r="X31" s="80"/>
    </row>
    <row r="32" spans="1:24" ht="12.75" customHeight="1" x14ac:dyDescent="0.2">
      <c r="A32" s="172" t="s">
        <v>235</v>
      </c>
      <c r="B32" s="727" t="s">
        <v>3</v>
      </c>
      <c r="C32" s="727" t="s">
        <v>3</v>
      </c>
      <c r="D32" s="727" t="s">
        <v>3</v>
      </c>
      <c r="E32" s="727" t="s">
        <v>3</v>
      </c>
      <c r="F32" s="727" t="s">
        <v>3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</v>
      </c>
      <c r="M32" s="727" t="s">
        <v>3</v>
      </c>
      <c r="N32" s="729" t="s">
        <v>3</v>
      </c>
      <c r="O32" s="729">
        <v>2.920724630355835</v>
      </c>
      <c r="P32" s="729" t="s">
        <v>3</v>
      </c>
      <c r="Q32" s="726">
        <f t="shared" si="0"/>
        <v>2.920724630355835</v>
      </c>
      <c r="R32" s="94"/>
      <c r="S32" s="77"/>
      <c r="T32" s="77"/>
      <c r="U32" s="77"/>
      <c r="V32" s="77"/>
      <c r="W32" s="77"/>
      <c r="X32" s="80"/>
    </row>
    <row r="33" spans="1:24" ht="12.75" customHeight="1" x14ac:dyDescent="0.2">
      <c r="A33" s="172" t="s">
        <v>329</v>
      </c>
      <c r="B33" s="727" t="s">
        <v>3</v>
      </c>
      <c r="C33" s="727" t="s">
        <v>3</v>
      </c>
      <c r="D33" s="727" t="s">
        <v>3</v>
      </c>
      <c r="E33" s="727" t="s">
        <v>3</v>
      </c>
      <c r="F33" s="727" t="s">
        <v>3</v>
      </c>
      <c r="G33" s="725" t="s">
        <v>3</v>
      </c>
      <c r="H33" s="727" t="s">
        <v>3</v>
      </c>
      <c r="I33" s="727" t="s">
        <v>3</v>
      </c>
      <c r="J33" s="727" t="s">
        <v>3</v>
      </c>
      <c r="K33" s="727" t="s">
        <v>3</v>
      </c>
      <c r="L33" s="727" t="s">
        <v>3</v>
      </c>
      <c r="M33" s="727" t="s">
        <v>3</v>
      </c>
      <c r="N33" s="729" t="s">
        <v>3</v>
      </c>
      <c r="O33" s="729" t="s">
        <v>3</v>
      </c>
      <c r="P33" s="729">
        <v>3.1771953105926514</v>
      </c>
      <c r="Q33" s="726">
        <f t="shared" si="0"/>
        <v>3.1771953105926514</v>
      </c>
      <c r="R33" s="94"/>
      <c r="S33" s="80"/>
      <c r="T33" s="77"/>
      <c r="U33" s="80"/>
      <c r="V33" s="80"/>
      <c r="W33" s="80"/>
      <c r="X33" s="80"/>
    </row>
    <row r="34" spans="1:24" ht="12.75" customHeight="1" x14ac:dyDescent="0.2">
      <c r="A34" s="172" t="s">
        <v>194</v>
      </c>
      <c r="B34" s="727" t="s">
        <v>3</v>
      </c>
      <c r="C34" s="727" t="s">
        <v>3</v>
      </c>
      <c r="D34" s="727" t="s">
        <v>3</v>
      </c>
      <c r="E34" s="727" t="s">
        <v>3</v>
      </c>
      <c r="F34" s="727" t="s">
        <v>3</v>
      </c>
      <c r="G34" s="727">
        <v>4.9094965755939484</v>
      </c>
      <c r="H34" s="727">
        <v>0.54697901010513306</v>
      </c>
      <c r="I34" s="727" t="s">
        <v>3</v>
      </c>
      <c r="J34" s="727" t="s">
        <v>305</v>
      </c>
      <c r="K34" s="727" t="s">
        <v>3</v>
      </c>
      <c r="L34" s="727" t="s">
        <v>3</v>
      </c>
      <c r="M34" s="727" t="s">
        <v>3</v>
      </c>
      <c r="N34" s="729" t="s">
        <v>3</v>
      </c>
      <c r="O34" s="729" t="s">
        <v>3</v>
      </c>
      <c r="P34" s="729" t="s">
        <v>305</v>
      </c>
      <c r="Q34" s="726">
        <f t="shared" si="0"/>
        <v>5.4564755856990814</v>
      </c>
      <c r="R34" s="94"/>
      <c r="S34" s="77"/>
      <c r="T34" s="77"/>
      <c r="U34" s="77"/>
      <c r="V34" s="77"/>
      <c r="W34" s="77"/>
      <c r="X34" s="80"/>
    </row>
    <row r="35" spans="1:24" ht="12.75" customHeight="1" x14ac:dyDescent="0.2">
      <c r="A35" s="172" t="s">
        <v>32</v>
      </c>
      <c r="B35" s="727" t="s">
        <v>3</v>
      </c>
      <c r="C35" s="727" t="s">
        <v>3</v>
      </c>
      <c r="D35" s="727" t="s">
        <v>3</v>
      </c>
      <c r="E35" s="727" t="s">
        <v>3</v>
      </c>
      <c r="F35" s="727" t="s">
        <v>3</v>
      </c>
      <c r="G35" s="727">
        <v>70.541728734970093</v>
      </c>
      <c r="H35" s="727">
        <v>11.548748016357422</v>
      </c>
      <c r="I35" s="727" t="s">
        <v>3</v>
      </c>
      <c r="J35" s="727">
        <v>4.9381237030029297</v>
      </c>
      <c r="K35" s="727" t="s">
        <v>3</v>
      </c>
      <c r="L35" s="727" t="s">
        <v>3</v>
      </c>
      <c r="M35" s="727">
        <v>10.69901967048645</v>
      </c>
      <c r="N35" s="729">
        <v>11.846518516540527</v>
      </c>
      <c r="O35" s="729" t="s">
        <v>3</v>
      </c>
      <c r="P35" s="729">
        <v>0.74383062124252319</v>
      </c>
      <c r="Q35" s="726">
        <f t="shared" si="0"/>
        <v>110.31796926259995</v>
      </c>
      <c r="R35" s="90"/>
      <c r="S35" s="77"/>
      <c r="T35" s="77"/>
      <c r="U35" s="77"/>
      <c r="V35" s="77"/>
      <c r="W35" s="77"/>
      <c r="X35" s="80"/>
    </row>
    <row r="36" spans="1:24" ht="12.75" customHeight="1" x14ac:dyDescent="0.2">
      <c r="A36" s="172" t="s">
        <v>330</v>
      </c>
      <c r="B36" s="727" t="s">
        <v>3</v>
      </c>
      <c r="C36" s="727" t="s">
        <v>3</v>
      </c>
      <c r="D36" s="727" t="s">
        <v>3</v>
      </c>
      <c r="E36" s="727" t="s">
        <v>3</v>
      </c>
      <c r="F36" s="727" t="s">
        <v>3</v>
      </c>
      <c r="G36" s="725">
        <v>14.852171666920185</v>
      </c>
      <c r="H36" s="727" t="s">
        <v>3</v>
      </c>
      <c r="I36" s="727" t="s">
        <v>3</v>
      </c>
      <c r="J36" s="727">
        <v>0.84078872203826904</v>
      </c>
      <c r="K36" s="727" t="s">
        <v>3</v>
      </c>
      <c r="L36" s="727" t="s">
        <v>3</v>
      </c>
      <c r="M36" s="727">
        <v>2.2845575734972954</v>
      </c>
      <c r="N36" s="729" t="s">
        <v>3</v>
      </c>
      <c r="O36" s="729" t="s">
        <v>3</v>
      </c>
      <c r="P36" s="729">
        <v>4.1129956990480423</v>
      </c>
      <c r="Q36" s="726">
        <f t="shared" si="0"/>
        <v>22.090513661503792</v>
      </c>
      <c r="R36" s="94"/>
      <c r="S36" s="77"/>
      <c r="T36" s="77"/>
      <c r="U36" s="77"/>
      <c r="V36" s="77"/>
      <c r="W36" s="77"/>
      <c r="X36" s="80"/>
    </row>
    <row r="37" spans="1:24" ht="12.75" customHeight="1" x14ac:dyDescent="0.2">
      <c r="A37" s="172" t="s">
        <v>236</v>
      </c>
      <c r="B37" s="727" t="s">
        <v>3</v>
      </c>
      <c r="C37" s="727" t="s">
        <v>3</v>
      </c>
      <c r="D37" s="727" t="s">
        <v>3</v>
      </c>
      <c r="E37" s="727" t="s">
        <v>3</v>
      </c>
      <c r="F37" s="727" t="s">
        <v>3</v>
      </c>
      <c r="G37" s="727" t="s">
        <v>3</v>
      </c>
      <c r="H37" s="727" t="s">
        <v>3</v>
      </c>
      <c r="I37" s="727" t="s">
        <v>3</v>
      </c>
      <c r="J37" s="727" t="s">
        <v>305</v>
      </c>
      <c r="K37" s="727" t="s">
        <v>3</v>
      </c>
      <c r="L37" s="727" t="s">
        <v>3</v>
      </c>
      <c r="M37" s="727" t="s">
        <v>3</v>
      </c>
      <c r="N37" s="729" t="s">
        <v>3</v>
      </c>
      <c r="O37" s="729" t="s">
        <v>3</v>
      </c>
      <c r="P37" s="729">
        <v>5.4833723958581686</v>
      </c>
      <c r="Q37" s="726">
        <f t="shared" si="0"/>
        <v>5.4833723958581686</v>
      </c>
      <c r="R37" s="94"/>
      <c r="S37" s="77"/>
      <c r="T37" s="77"/>
      <c r="U37" s="77"/>
      <c r="V37" s="77"/>
      <c r="W37" s="77"/>
      <c r="X37" s="80"/>
    </row>
    <row r="38" spans="1:24" ht="12.75" customHeight="1" x14ac:dyDescent="0.2">
      <c r="A38" s="172" t="s">
        <v>177</v>
      </c>
      <c r="B38" s="727" t="s">
        <v>3</v>
      </c>
      <c r="C38" s="727" t="s">
        <v>3</v>
      </c>
      <c r="D38" s="727" t="s">
        <v>3</v>
      </c>
      <c r="E38" s="727" t="s">
        <v>3</v>
      </c>
      <c r="F38" s="727" t="s">
        <v>3</v>
      </c>
      <c r="G38" s="727" t="s">
        <v>3</v>
      </c>
      <c r="H38" s="727" t="s">
        <v>3</v>
      </c>
      <c r="I38" s="727" t="s">
        <v>3</v>
      </c>
      <c r="J38" s="727" t="s">
        <v>3</v>
      </c>
      <c r="K38" s="727" t="s">
        <v>3</v>
      </c>
      <c r="L38" s="727" t="s">
        <v>3</v>
      </c>
      <c r="M38" s="727">
        <v>4.4597282409667969</v>
      </c>
      <c r="N38" s="729" t="s">
        <v>3</v>
      </c>
      <c r="O38" s="729" t="s">
        <v>3</v>
      </c>
      <c r="P38" s="729" t="s">
        <v>3</v>
      </c>
      <c r="Q38" s="726">
        <f t="shared" si="0"/>
        <v>4.4597282409667969</v>
      </c>
      <c r="R38" s="94"/>
      <c r="S38" s="77"/>
      <c r="T38" s="77"/>
      <c r="U38" s="77"/>
      <c r="V38" s="77"/>
      <c r="W38" s="77"/>
      <c r="X38" s="80"/>
    </row>
    <row r="39" spans="1:24" ht="12.75" customHeight="1" x14ac:dyDescent="0.2">
      <c r="A39" s="172" t="s">
        <v>237</v>
      </c>
      <c r="B39" s="727" t="s">
        <v>3</v>
      </c>
      <c r="C39" s="727">
        <v>123.65838623046875</v>
      </c>
      <c r="D39" s="727" t="s">
        <v>3</v>
      </c>
      <c r="E39" s="727" t="s">
        <v>3</v>
      </c>
      <c r="F39" s="727" t="s">
        <v>3</v>
      </c>
      <c r="G39" s="725" t="s">
        <v>3</v>
      </c>
      <c r="H39" s="727" t="s">
        <v>3</v>
      </c>
      <c r="I39" s="727" t="s">
        <v>3</v>
      </c>
      <c r="J39" s="727" t="s">
        <v>3</v>
      </c>
      <c r="K39" s="727" t="s">
        <v>3</v>
      </c>
      <c r="L39" s="727" t="s">
        <v>3</v>
      </c>
      <c r="M39" s="727" t="s">
        <v>3</v>
      </c>
      <c r="N39" s="729" t="s">
        <v>3</v>
      </c>
      <c r="O39" s="729" t="s">
        <v>3</v>
      </c>
      <c r="P39" s="729" t="s">
        <v>3</v>
      </c>
      <c r="Q39" s="726">
        <f t="shared" si="0"/>
        <v>123.65838623046875</v>
      </c>
      <c r="R39" s="94"/>
      <c r="S39" s="77"/>
      <c r="T39" s="77"/>
      <c r="U39" s="80"/>
      <c r="V39" s="80"/>
      <c r="W39" s="80"/>
      <c r="X39" s="80"/>
    </row>
    <row r="40" spans="1:24" ht="12.75" customHeight="1" x14ac:dyDescent="0.2">
      <c r="A40" s="172" t="s">
        <v>33</v>
      </c>
      <c r="B40" s="727" t="s">
        <v>3</v>
      </c>
      <c r="C40" s="727" t="s">
        <v>3</v>
      </c>
      <c r="D40" s="727" t="s">
        <v>3</v>
      </c>
      <c r="E40" s="727" t="s">
        <v>3</v>
      </c>
      <c r="F40" s="727" t="s">
        <v>3</v>
      </c>
      <c r="G40" s="727">
        <v>92.892818450927734</v>
      </c>
      <c r="H40" s="727" t="s">
        <v>3</v>
      </c>
      <c r="I40" s="727" t="s">
        <v>3</v>
      </c>
      <c r="J40" s="727" t="s">
        <v>3</v>
      </c>
      <c r="K40" s="727" t="s">
        <v>3</v>
      </c>
      <c r="L40" s="727" t="s">
        <v>3</v>
      </c>
      <c r="M40" s="727">
        <v>2071.340033531189</v>
      </c>
      <c r="N40" s="729" t="s">
        <v>3</v>
      </c>
      <c r="O40" s="729" t="s">
        <v>3</v>
      </c>
      <c r="P40" s="729">
        <v>1124.0108771324158</v>
      </c>
      <c r="Q40" s="726">
        <f t="shared" si="0"/>
        <v>3288.2437291145325</v>
      </c>
      <c r="R40" s="90"/>
      <c r="S40" s="77"/>
      <c r="T40" s="77"/>
      <c r="U40" s="77"/>
      <c r="V40" s="77"/>
      <c r="W40" s="77"/>
      <c r="X40" s="80"/>
    </row>
    <row r="41" spans="1:24" ht="12.75" customHeight="1" x14ac:dyDescent="0.2">
      <c r="A41" s="172" t="s">
        <v>331</v>
      </c>
      <c r="B41" s="727" t="s">
        <v>3</v>
      </c>
      <c r="C41" s="727" t="s">
        <v>3</v>
      </c>
      <c r="D41" s="727" t="s">
        <v>3</v>
      </c>
      <c r="E41" s="727" t="s">
        <v>3</v>
      </c>
      <c r="F41" s="727" t="s">
        <v>3</v>
      </c>
      <c r="G41" s="727" t="s">
        <v>3</v>
      </c>
      <c r="H41" s="727" t="s">
        <v>3</v>
      </c>
      <c r="I41" s="727" t="s">
        <v>3</v>
      </c>
      <c r="J41" s="727" t="s">
        <v>3</v>
      </c>
      <c r="K41" s="727" t="s">
        <v>3</v>
      </c>
      <c r="L41" s="727" t="s">
        <v>3</v>
      </c>
      <c r="M41" s="727" t="s">
        <v>3</v>
      </c>
      <c r="N41" s="729" t="s">
        <v>3</v>
      </c>
      <c r="O41" s="729" t="s">
        <v>3</v>
      </c>
      <c r="P41" s="729" t="s">
        <v>305</v>
      </c>
      <c r="Q41" s="726">
        <f t="shared" si="0"/>
        <v>0</v>
      </c>
      <c r="R41" s="94"/>
      <c r="S41" s="77"/>
      <c r="T41" s="77"/>
      <c r="U41" s="77"/>
      <c r="V41" s="77"/>
      <c r="W41" s="77"/>
      <c r="X41" s="80"/>
    </row>
    <row r="42" spans="1:24" ht="12.75" customHeight="1" x14ac:dyDescent="0.2">
      <c r="A42" s="172" t="s">
        <v>34</v>
      </c>
      <c r="B42" s="727" t="s">
        <v>3</v>
      </c>
      <c r="C42" s="727" t="s">
        <v>3</v>
      </c>
      <c r="D42" s="727" t="s">
        <v>3</v>
      </c>
      <c r="E42" s="727" t="s">
        <v>3</v>
      </c>
      <c r="F42" s="727" t="s">
        <v>3</v>
      </c>
      <c r="G42" s="725">
        <v>903.42083358764648</v>
      </c>
      <c r="H42" s="727">
        <v>65.026665687561035</v>
      </c>
      <c r="I42" s="727" t="s">
        <v>3</v>
      </c>
      <c r="J42" s="727">
        <v>53.001082301139832</v>
      </c>
      <c r="K42" s="727">
        <v>1.6055104732513428</v>
      </c>
      <c r="L42" s="727" t="s">
        <v>3</v>
      </c>
      <c r="M42" s="727">
        <v>191.63307642936707</v>
      </c>
      <c r="N42" s="729">
        <v>34.615637302398682</v>
      </c>
      <c r="O42" s="729" t="s">
        <v>3</v>
      </c>
      <c r="P42" s="729">
        <v>137.45525741577148</v>
      </c>
      <c r="Q42" s="726">
        <f t="shared" si="0"/>
        <v>1386.7580631971359</v>
      </c>
      <c r="R42" s="94"/>
      <c r="S42" s="77"/>
      <c r="T42" s="77"/>
      <c r="U42" s="77"/>
      <c r="V42" s="77"/>
      <c r="W42" s="77"/>
      <c r="X42" s="80"/>
    </row>
    <row r="43" spans="1:24" ht="12.75" customHeight="1" x14ac:dyDescent="0.2">
      <c r="A43" s="172" t="s">
        <v>332</v>
      </c>
      <c r="B43" s="727" t="s">
        <v>3</v>
      </c>
      <c r="C43" s="727" t="s">
        <v>3</v>
      </c>
      <c r="D43" s="727" t="s">
        <v>3</v>
      </c>
      <c r="E43" s="727" t="s">
        <v>3</v>
      </c>
      <c r="F43" s="727" t="s">
        <v>3</v>
      </c>
      <c r="G43" s="727">
        <v>235.6708168387413</v>
      </c>
      <c r="H43" s="727">
        <v>10.398373603820801</v>
      </c>
      <c r="I43" s="727" t="s">
        <v>3</v>
      </c>
      <c r="J43" s="727">
        <v>2.1981344223022461</v>
      </c>
      <c r="K43" s="727" t="s">
        <v>3</v>
      </c>
      <c r="L43" s="727" t="s">
        <v>3</v>
      </c>
      <c r="M43" s="727">
        <v>67.409269332885742</v>
      </c>
      <c r="N43" s="729" t="s">
        <v>3</v>
      </c>
      <c r="O43" s="729" t="s">
        <v>3</v>
      </c>
      <c r="P43" s="729">
        <v>146.17985838651657</v>
      </c>
      <c r="Q43" s="726">
        <f t="shared" si="0"/>
        <v>461.85645258426666</v>
      </c>
      <c r="R43" s="94"/>
      <c r="S43" s="77"/>
      <c r="T43" s="80"/>
      <c r="U43" s="80"/>
      <c r="V43" s="80"/>
      <c r="W43" s="80"/>
      <c r="X43" s="80"/>
    </row>
    <row r="44" spans="1:24" ht="12.75" customHeight="1" x14ac:dyDescent="0.2">
      <c r="A44" s="172" t="s">
        <v>333</v>
      </c>
      <c r="B44" s="727" t="s">
        <v>3</v>
      </c>
      <c r="C44" s="727" t="s">
        <v>3</v>
      </c>
      <c r="D44" s="727" t="s">
        <v>3</v>
      </c>
      <c r="E44" s="727" t="s">
        <v>3</v>
      </c>
      <c r="F44" s="727" t="s">
        <v>3</v>
      </c>
      <c r="G44" s="727" t="s">
        <v>3</v>
      </c>
      <c r="H44" s="727" t="s">
        <v>3</v>
      </c>
      <c r="I44" s="727" t="s">
        <v>3</v>
      </c>
      <c r="J44" s="727" t="s">
        <v>3</v>
      </c>
      <c r="K44" s="727" t="s">
        <v>3</v>
      </c>
      <c r="L44" s="727" t="s">
        <v>3</v>
      </c>
      <c r="M44" s="727">
        <v>28.269108772277832</v>
      </c>
      <c r="N44" s="729" t="s">
        <v>3</v>
      </c>
      <c r="O44" s="729" t="s">
        <v>3</v>
      </c>
      <c r="P44" s="729" t="s">
        <v>3</v>
      </c>
      <c r="Q44" s="726">
        <f t="shared" si="0"/>
        <v>28.269108772277832</v>
      </c>
      <c r="R44" s="90"/>
      <c r="S44" s="77"/>
      <c r="T44" s="77"/>
      <c r="U44" s="77"/>
      <c r="V44" s="77"/>
      <c r="W44" s="77"/>
      <c r="X44" s="80"/>
    </row>
    <row r="45" spans="1:24" s="15" customFormat="1" x14ac:dyDescent="0.2">
      <c r="A45" s="12"/>
      <c r="D45" s="87"/>
      <c r="R45" s="68"/>
      <c r="S45" s="68"/>
      <c r="T45" s="68"/>
    </row>
    <row r="46" spans="1:24" s="15" customFormat="1" x14ac:dyDescent="0.2">
      <c r="A46" s="12"/>
      <c r="D46" s="87"/>
      <c r="R46" s="68"/>
      <c r="S46" s="68"/>
      <c r="T46" s="68"/>
    </row>
    <row r="47" spans="1:24" s="15" customFormat="1" x14ac:dyDescent="0.2">
      <c r="A47" s="12"/>
      <c r="D47" s="87"/>
      <c r="R47" s="68"/>
      <c r="S47" s="68"/>
      <c r="T47" s="68"/>
    </row>
    <row r="48" spans="1:24" s="15" customFormat="1" x14ac:dyDescent="0.2">
      <c r="A48" s="12"/>
      <c r="B48" s="62"/>
      <c r="C48" s="62"/>
      <c r="D48" s="87"/>
      <c r="R48" s="68"/>
      <c r="S48" s="68"/>
      <c r="T48" s="68"/>
    </row>
    <row r="49" spans="1:20" s="15" customFormat="1" x14ac:dyDescent="0.2">
      <c r="A49" s="12"/>
      <c r="B49" s="62"/>
      <c r="C49" s="62"/>
      <c r="D49" s="86"/>
      <c r="R49" s="68"/>
      <c r="S49" s="68"/>
      <c r="T49" s="68"/>
    </row>
    <row r="50" spans="1:20" s="15" customFormat="1" x14ac:dyDescent="0.2">
      <c r="A50" s="12"/>
      <c r="B50" s="18"/>
      <c r="C50" s="18"/>
      <c r="D50" s="98"/>
      <c r="R50" s="68"/>
      <c r="S50" s="68"/>
      <c r="T50" s="68"/>
    </row>
    <row r="51" spans="1:20" s="15" customFormat="1" x14ac:dyDescent="0.2">
      <c r="A51" s="95"/>
      <c r="B51" s="62"/>
      <c r="C51" s="62"/>
      <c r="D51" s="86"/>
      <c r="R51" s="68"/>
      <c r="S51" s="68"/>
      <c r="T51" s="68"/>
    </row>
    <row r="52" spans="1:20" s="15" customFormat="1" x14ac:dyDescent="0.2">
      <c r="B52" s="13"/>
      <c r="C52" s="13"/>
      <c r="D52" s="97"/>
      <c r="R52" s="68"/>
      <c r="S52" s="68"/>
      <c r="T52" s="68"/>
    </row>
    <row r="53" spans="1:20" s="15" customFormat="1" x14ac:dyDescent="0.2">
      <c r="A53" s="12"/>
      <c r="B53" s="19"/>
      <c r="C53" s="19"/>
      <c r="D53" s="46"/>
      <c r="R53" s="68"/>
      <c r="S53" s="68"/>
      <c r="T53" s="68"/>
    </row>
    <row r="54" spans="1:20" s="15" customFormat="1" x14ac:dyDescent="0.2">
      <c r="A54" s="12"/>
      <c r="B54" s="19"/>
      <c r="C54" s="19"/>
      <c r="D54" s="46"/>
      <c r="R54" s="68"/>
      <c r="S54" s="68"/>
      <c r="T54" s="68"/>
    </row>
    <row r="55" spans="1:20" s="15" customFormat="1" x14ac:dyDescent="0.2">
      <c r="A55" s="12"/>
      <c r="B55" s="19"/>
      <c r="C55" s="19"/>
      <c r="D55" s="46"/>
      <c r="R55" s="68"/>
      <c r="S55" s="68"/>
      <c r="T55" s="68"/>
    </row>
    <row r="56" spans="1:20" s="15" customFormat="1" x14ac:dyDescent="0.2">
      <c r="A56" s="12"/>
      <c r="B56" s="19"/>
      <c r="C56" s="19"/>
      <c r="D56" s="46"/>
      <c r="R56" s="68"/>
      <c r="S56" s="68"/>
      <c r="T56" s="68"/>
    </row>
    <row r="57" spans="1:20" s="15" customFormat="1" x14ac:dyDescent="0.2">
      <c r="A57" s="12"/>
      <c r="B57" s="19"/>
      <c r="C57" s="19"/>
      <c r="D57" s="46"/>
      <c r="R57" s="68"/>
      <c r="S57" s="68"/>
      <c r="T57" s="68"/>
    </row>
    <row r="58" spans="1:20" s="15" customFormat="1" x14ac:dyDescent="0.2">
      <c r="A58" s="12"/>
      <c r="B58" s="19"/>
      <c r="C58" s="19"/>
      <c r="D58" s="46"/>
      <c r="R58" s="68"/>
      <c r="S58" s="68"/>
      <c r="T58" s="68"/>
    </row>
    <row r="59" spans="1:20" s="15" customFormat="1" x14ac:dyDescent="0.2">
      <c r="A59" s="12"/>
      <c r="B59" s="19"/>
      <c r="C59" s="19"/>
      <c r="D59" s="46"/>
      <c r="R59" s="68"/>
      <c r="S59" s="68"/>
      <c r="T59" s="68"/>
    </row>
    <row r="60" spans="1:20" s="15" customFormat="1" x14ac:dyDescent="0.2">
      <c r="A60" s="12"/>
      <c r="B60" s="19"/>
      <c r="C60" s="19"/>
      <c r="D60" s="46"/>
      <c r="R60" s="68"/>
      <c r="S60" s="68"/>
      <c r="T60" s="68"/>
    </row>
    <row r="61" spans="1:20" s="15" customFormat="1" x14ac:dyDescent="0.2">
      <c r="A61" s="12"/>
      <c r="B61" s="19"/>
      <c r="C61" s="19"/>
      <c r="D61" s="46"/>
      <c r="R61" s="68"/>
      <c r="S61" s="68"/>
      <c r="T61" s="68"/>
    </row>
    <row r="62" spans="1:20" s="15" customFormat="1" x14ac:dyDescent="0.2">
      <c r="A62" s="12"/>
      <c r="B62" s="19"/>
      <c r="C62" s="19"/>
      <c r="D62" s="46"/>
      <c r="R62" s="68"/>
      <c r="S62" s="68"/>
      <c r="T62" s="68"/>
    </row>
    <row r="63" spans="1:20" s="15" customFormat="1" x14ac:dyDescent="0.2">
      <c r="A63" s="12"/>
      <c r="B63" s="19"/>
      <c r="C63" s="19"/>
      <c r="D63" s="46"/>
      <c r="R63" s="68"/>
      <c r="S63" s="68"/>
      <c r="T63" s="68"/>
    </row>
    <row r="64" spans="1:20" s="15" customFormat="1" x14ac:dyDescent="0.2">
      <c r="A64" s="12"/>
      <c r="B64" s="19"/>
      <c r="C64" s="19"/>
      <c r="D64" s="46"/>
      <c r="R64" s="68"/>
      <c r="S64" s="68"/>
      <c r="T64" s="68"/>
    </row>
    <row r="65" spans="1:20" s="15" customFormat="1" x14ac:dyDescent="0.2">
      <c r="A65" s="12"/>
      <c r="B65" s="19"/>
      <c r="C65" s="19"/>
      <c r="D65" s="46"/>
      <c r="R65" s="68"/>
      <c r="S65" s="68"/>
      <c r="T65" s="68"/>
    </row>
    <row r="66" spans="1:20" s="15" customFormat="1" x14ac:dyDescent="0.2">
      <c r="A66" s="12"/>
      <c r="B66" s="19"/>
      <c r="C66" s="19"/>
      <c r="D66" s="46"/>
      <c r="R66" s="68"/>
      <c r="S66" s="68"/>
      <c r="T66" s="68"/>
    </row>
    <row r="67" spans="1:20" s="15" customFormat="1" x14ac:dyDescent="0.2">
      <c r="A67" s="12"/>
      <c r="B67" s="19"/>
      <c r="C67" s="19"/>
      <c r="D67" s="46"/>
      <c r="R67" s="68"/>
      <c r="S67" s="68"/>
      <c r="T67" s="68"/>
    </row>
    <row r="68" spans="1:20" s="15" customFormat="1" ht="15" x14ac:dyDescent="0.3">
      <c r="A68" s="100"/>
      <c r="B68" s="101"/>
      <c r="C68" s="101"/>
      <c r="D68" s="102"/>
      <c r="R68" s="68"/>
      <c r="S68" s="68"/>
      <c r="T68" s="68"/>
    </row>
    <row r="69" spans="1:20" s="15" customFormat="1" ht="13.5" x14ac:dyDescent="0.25">
      <c r="A69" s="12"/>
      <c r="B69" s="70"/>
      <c r="C69" s="70"/>
      <c r="D69" s="87"/>
      <c r="R69" s="68"/>
      <c r="S69" s="68"/>
      <c r="T69" s="68"/>
    </row>
    <row r="70" spans="1:20" s="15" customFormat="1" x14ac:dyDescent="0.2">
      <c r="A70" s="12"/>
      <c r="B70" s="19"/>
      <c r="C70" s="19"/>
      <c r="D70" s="46"/>
      <c r="E70" s="19"/>
      <c r="R70" s="68"/>
      <c r="S70" s="68"/>
      <c r="T70" s="68"/>
    </row>
    <row r="71" spans="1:20" s="15" customFormat="1" x14ac:dyDescent="0.2">
      <c r="A71" s="12"/>
      <c r="B71" s="19"/>
      <c r="C71" s="19"/>
      <c r="D71" s="46"/>
      <c r="E71" s="19"/>
      <c r="R71" s="68"/>
      <c r="S71" s="68"/>
      <c r="T71" s="68"/>
    </row>
    <row r="72" spans="1:20" s="15" customFormat="1" x14ac:dyDescent="0.2">
      <c r="A72" s="12"/>
      <c r="B72" s="19"/>
      <c r="C72" s="19"/>
      <c r="D72" s="46"/>
      <c r="E72" s="19"/>
      <c r="R72" s="68"/>
      <c r="S72" s="68"/>
      <c r="T72" s="68"/>
    </row>
    <row r="73" spans="1:20" s="15" customFormat="1" x14ac:dyDescent="0.2">
      <c r="A73" s="12"/>
      <c r="D73" s="46"/>
      <c r="R73" s="68"/>
      <c r="S73" s="68"/>
      <c r="T73" s="68"/>
    </row>
    <row r="74" spans="1:20" s="15" customFormat="1" x14ac:dyDescent="0.2">
      <c r="A74" s="12"/>
      <c r="D74" s="46"/>
      <c r="R74" s="68"/>
      <c r="S74" s="68"/>
      <c r="T74" s="68"/>
    </row>
    <row r="75" spans="1:20" s="15" customFormat="1" x14ac:dyDescent="0.2">
      <c r="A75" s="12"/>
      <c r="B75" s="13"/>
      <c r="C75" s="13"/>
      <c r="D75" s="87"/>
      <c r="R75" s="68"/>
      <c r="S75" s="68"/>
      <c r="T75" s="68"/>
    </row>
    <row r="76" spans="1:20" s="15" customFormat="1" x14ac:dyDescent="0.2">
      <c r="A76" s="12"/>
      <c r="B76" s="18"/>
      <c r="C76" s="18"/>
      <c r="D76" s="87"/>
      <c r="R76" s="68"/>
      <c r="S76" s="68"/>
      <c r="T76" s="68"/>
    </row>
    <row r="77" spans="1:20" s="15" customFormat="1" x14ac:dyDescent="0.2">
      <c r="A77" s="12"/>
      <c r="B77" s="62"/>
      <c r="C77" s="62"/>
      <c r="D77" s="87"/>
      <c r="R77" s="68"/>
      <c r="S77" s="68"/>
      <c r="T77" s="68"/>
    </row>
    <row r="78" spans="1:20" s="15" customFormat="1" x14ac:dyDescent="0.2">
      <c r="A78" s="95"/>
      <c r="B78" s="13"/>
      <c r="C78" s="13"/>
      <c r="D78" s="97"/>
      <c r="R78" s="68"/>
      <c r="S78" s="68"/>
      <c r="T78" s="68"/>
    </row>
    <row r="79" spans="1:20" s="15" customFormat="1" x14ac:dyDescent="0.2">
      <c r="A79" s="12"/>
      <c r="B79" s="19"/>
      <c r="C79" s="19"/>
      <c r="D79" s="87"/>
      <c r="R79" s="68"/>
      <c r="S79" s="68"/>
      <c r="T79" s="68"/>
    </row>
    <row r="80" spans="1:20" s="15" customFormat="1" x14ac:dyDescent="0.2">
      <c r="A80" s="12"/>
      <c r="B80" s="19"/>
      <c r="C80" s="19"/>
      <c r="D80" s="87"/>
      <c r="R80" s="68"/>
      <c r="S80" s="68"/>
      <c r="T80" s="68"/>
    </row>
    <row r="81" spans="1:20" s="15" customFormat="1" x14ac:dyDescent="0.2">
      <c r="A81" s="12"/>
      <c r="B81" s="19"/>
      <c r="C81" s="19"/>
      <c r="D81" s="87"/>
      <c r="R81" s="68"/>
      <c r="S81" s="68"/>
      <c r="T81" s="68"/>
    </row>
    <row r="82" spans="1:20" s="15" customFormat="1" x14ac:dyDescent="0.2">
      <c r="A82" s="12"/>
      <c r="B82" s="19"/>
      <c r="C82" s="19"/>
      <c r="D82" s="87"/>
      <c r="R82" s="68"/>
      <c r="S82" s="68"/>
      <c r="T82" s="68"/>
    </row>
    <row r="83" spans="1:20" s="15" customFormat="1" x14ac:dyDescent="0.2">
      <c r="A83" s="12"/>
      <c r="B83" s="19"/>
      <c r="C83" s="19"/>
      <c r="D83" s="87"/>
      <c r="R83" s="68"/>
      <c r="S83" s="68"/>
      <c r="T83" s="68"/>
    </row>
    <row r="84" spans="1:20" s="15" customFormat="1" x14ac:dyDescent="0.2">
      <c r="A84" s="12"/>
      <c r="B84" s="19"/>
      <c r="C84" s="19"/>
      <c r="D84" s="87"/>
      <c r="R84" s="68"/>
      <c r="S84" s="68"/>
      <c r="T84" s="68"/>
    </row>
    <row r="85" spans="1:20" s="15" customFormat="1" x14ac:dyDescent="0.2">
      <c r="A85" s="12"/>
      <c r="B85" s="19"/>
      <c r="C85" s="19"/>
      <c r="D85" s="87"/>
      <c r="R85" s="68"/>
      <c r="S85" s="68"/>
      <c r="T85" s="68"/>
    </row>
    <row r="86" spans="1:20" s="15" customFormat="1" x14ac:dyDescent="0.2">
      <c r="A86" s="12"/>
      <c r="B86" s="19"/>
      <c r="C86" s="19"/>
      <c r="D86" s="87"/>
      <c r="R86" s="68"/>
      <c r="S86" s="68"/>
      <c r="T86" s="68"/>
    </row>
    <row r="87" spans="1:20" s="15" customFormat="1" x14ac:dyDescent="0.2">
      <c r="A87" s="12"/>
      <c r="B87" s="19"/>
      <c r="C87" s="19"/>
      <c r="D87" s="87"/>
      <c r="R87" s="68"/>
      <c r="S87" s="68"/>
      <c r="T87" s="68"/>
    </row>
    <row r="88" spans="1:20" s="15" customFormat="1" x14ac:dyDescent="0.2">
      <c r="A88" s="12"/>
      <c r="B88" s="19"/>
      <c r="C88" s="19"/>
      <c r="D88" s="87"/>
      <c r="R88" s="68"/>
      <c r="S88" s="68"/>
      <c r="T88" s="68"/>
    </row>
    <row r="89" spans="1:20" s="15" customFormat="1" x14ac:dyDescent="0.2">
      <c r="A89" s="12"/>
      <c r="B89" s="19"/>
      <c r="C89" s="19"/>
      <c r="D89" s="87"/>
      <c r="R89" s="68"/>
      <c r="S89" s="68"/>
      <c r="T89" s="68"/>
    </row>
    <row r="90" spans="1:20" s="15" customFormat="1" x14ac:dyDescent="0.2">
      <c r="A90" s="12"/>
      <c r="B90" s="19"/>
      <c r="C90" s="19"/>
      <c r="D90" s="87"/>
      <c r="R90" s="68"/>
      <c r="S90" s="68"/>
      <c r="T90" s="68"/>
    </row>
    <row r="91" spans="1:20" s="15" customFormat="1" x14ac:dyDescent="0.2">
      <c r="A91" s="12"/>
      <c r="B91" s="19"/>
      <c r="C91" s="19"/>
      <c r="D91" s="87"/>
      <c r="R91" s="68"/>
      <c r="S91" s="68"/>
      <c r="T91" s="68"/>
    </row>
    <row r="92" spans="1:20" s="15" customFormat="1" x14ac:dyDescent="0.2">
      <c r="A92" s="12"/>
      <c r="B92" s="19"/>
      <c r="C92" s="19"/>
      <c r="D92" s="87"/>
      <c r="R92" s="68"/>
      <c r="S92" s="68"/>
      <c r="T92" s="68"/>
    </row>
    <row r="93" spans="1:20" s="15" customFormat="1" ht="15" x14ac:dyDescent="0.3">
      <c r="A93" s="100"/>
      <c r="B93" s="101"/>
      <c r="C93" s="101"/>
      <c r="D93" s="102"/>
      <c r="R93" s="68"/>
      <c r="S93" s="68"/>
      <c r="T93" s="68"/>
    </row>
    <row r="94" spans="1:20" s="15" customFormat="1" ht="15" x14ac:dyDescent="0.3">
      <c r="A94" s="100"/>
      <c r="B94" s="101"/>
      <c r="C94" s="101"/>
      <c r="D94" s="102"/>
      <c r="R94" s="68"/>
      <c r="S94" s="68"/>
      <c r="T94" s="68"/>
    </row>
    <row r="95" spans="1:20" s="15" customFormat="1" x14ac:dyDescent="0.2">
      <c r="A95" s="12"/>
      <c r="D95" s="87"/>
      <c r="R95" s="68"/>
      <c r="S95" s="68"/>
      <c r="T95" s="68"/>
    </row>
    <row r="96" spans="1:20" s="15" customFormat="1" x14ac:dyDescent="0.2">
      <c r="A96" s="12"/>
      <c r="B96" s="19"/>
      <c r="C96" s="19"/>
      <c r="D96" s="87"/>
      <c r="R96" s="68"/>
      <c r="S96" s="68"/>
      <c r="T96" s="68"/>
    </row>
    <row r="97" spans="1:20" s="15" customFormat="1" x14ac:dyDescent="0.2">
      <c r="A97" s="12"/>
      <c r="B97" s="19"/>
      <c r="C97" s="19"/>
      <c r="D97" s="87"/>
      <c r="R97" s="68"/>
      <c r="S97" s="68"/>
      <c r="T97" s="68"/>
    </row>
    <row r="98" spans="1:20" s="15" customFormat="1" x14ac:dyDescent="0.2">
      <c r="A98" s="12"/>
      <c r="B98" s="19"/>
      <c r="C98" s="19"/>
      <c r="D98" s="87"/>
      <c r="R98" s="68"/>
      <c r="S98" s="68"/>
      <c r="T98" s="68"/>
    </row>
    <row r="99" spans="1:20" s="15" customFormat="1" x14ac:dyDescent="0.2">
      <c r="A99" s="12"/>
      <c r="B99" s="19"/>
      <c r="C99" s="19"/>
      <c r="D99" s="87"/>
      <c r="R99" s="68"/>
      <c r="S99" s="68"/>
      <c r="T99" s="68"/>
    </row>
    <row r="100" spans="1:20" s="15" customFormat="1" x14ac:dyDescent="0.2">
      <c r="A100" s="12"/>
      <c r="B100" s="19"/>
      <c r="C100" s="19"/>
      <c r="D100" s="87"/>
      <c r="R100" s="68"/>
      <c r="S100" s="68"/>
      <c r="T100" s="68"/>
    </row>
    <row r="101" spans="1:20" s="15" customFormat="1" x14ac:dyDescent="0.2">
      <c r="A101" s="12"/>
      <c r="B101" s="18"/>
      <c r="C101" s="18"/>
      <c r="D101" s="87"/>
      <c r="R101" s="68"/>
      <c r="S101" s="68"/>
      <c r="T101" s="68"/>
    </row>
    <row r="102" spans="1:20" s="15" customFormat="1" x14ac:dyDescent="0.2">
      <c r="A102" s="12"/>
      <c r="B102" s="62"/>
      <c r="C102" s="62"/>
      <c r="D102" s="87"/>
      <c r="R102" s="68"/>
      <c r="S102" s="68"/>
      <c r="T102" s="68"/>
    </row>
    <row r="103" spans="1:20" s="15" customFormat="1" x14ac:dyDescent="0.2">
      <c r="A103" s="12"/>
      <c r="B103" s="103"/>
      <c r="C103" s="103"/>
      <c r="D103" s="87"/>
      <c r="R103" s="68"/>
      <c r="S103" s="68"/>
      <c r="T103" s="68"/>
    </row>
    <row r="104" spans="1:20" s="15" customFormat="1" x14ac:dyDescent="0.2">
      <c r="A104" s="12"/>
      <c r="B104" s="13"/>
      <c r="C104" s="13"/>
      <c r="D104" s="97"/>
      <c r="R104" s="68"/>
      <c r="S104" s="68"/>
      <c r="T104" s="68"/>
    </row>
    <row r="105" spans="1:20" s="15" customFormat="1" x14ac:dyDescent="0.2">
      <c r="A105" s="12"/>
      <c r="B105" s="19"/>
      <c r="C105" s="19"/>
      <c r="D105" s="87"/>
      <c r="R105" s="68"/>
      <c r="S105" s="68"/>
      <c r="T105" s="68"/>
    </row>
    <row r="106" spans="1:20" s="15" customFormat="1" x14ac:dyDescent="0.2">
      <c r="A106" s="12"/>
      <c r="B106" s="19"/>
      <c r="C106" s="19"/>
      <c r="D106" s="87"/>
      <c r="R106" s="68"/>
      <c r="S106" s="68"/>
      <c r="T106" s="68"/>
    </row>
    <row r="107" spans="1:20" s="15" customFormat="1" x14ac:dyDescent="0.2">
      <c r="A107" s="12"/>
      <c r="B107" s="19"/>
      <c r="C107" s="19"/>
      <c r="D107" s="87"/>
      <c r="R107" s="68"/>
      <c r="S107" s="68"/>
      <c r="T107" s="68"/>
    </row>
    <row r="108" spans="1:20" s="15" customFormat="1" x14ac:dyDescent="0.2">
      <c r="A108" s="12"/>
      <c r="B108" s="19"/>
      <c r="C108" s="19"/>
      <c r="D108" s="87"/>
      <c r="R108" s="68"/>
      <c r="S108" s="68"/>
      <c r="T108" s="68"/>
    </row>
    <row r="109" spans="1:20" s="15" customFormat="1" x14ac:dyDescent="0.2">
      <c r="A109" s="12"/>
      <c r="B109" s="19"/>
      <c r="C109" s="19"/>
      <c r="D109" s="87"/>
      <c r="R109" s="68"/>
      <c r="S109" s="68"/>
      <c r="T109" s="68"/>
    </row>
    <row r="110" spans="1:20" s="15" customFormat="1" x14ac:dyDescent="0.2">
      <c r="A110" s="12"/>
      <c r="B110" s="19"/>
      <c r="C110" s="19"/>
      <c r="D110" s="87"/>
      <c r="R110" s="68"/>
      <c r="S110" s="68"/>
      <c r="T110" s="68"/>
    </row>
    <row r="111" spans="1:20" s="15" customFormat="1" x14ac:dyDescent="0.2">
      <c r="A111" s="12"/>
      <c r="B111" s="19"/>
      <c r="C111" s="19"/>
      <c r="D111" s="87"/>
      <c r="R111" s="68"/>
      <c r="S111" s="68"/>
      <c r="T111" s="68"/>
    </row>
    <row r="112" spans="1:20" s="15" customFormat="1" x14ac:dyDescent="0.2">
      <c r="A112" s="12"/>
      <c r="B112" s="19"/>
      <c r="C112" s="19"/>
      <c r="D112" s="87"/>
      <c r="R112" s="68"/>
      <c r="S112" s="68"/>
      <c r="T112" s="68"/>
    </row>
    <row r="113" spans="1:20" s="15" customFormat="1" x14ac:dyDescent="0.2">
      <c r="A113" s="12"/>
      <c r="B113" s="19"/>
      <c r="C113" s="19"/>
      <c r="D113" s="87"/>
      <c r="R113" s="68"/>
      <c r="S113" s="68"/>
      <c r="T113" s="68"/>
    </row>
    <row r="114" spans="1:20" s="15" customFormat="1" x14ac:dyDescent="0.2">
      <c r="A114" s="12"/>
      <c r="B114" s="19"/>
      <c r="C114" s="19"/>
      <c r="D114" s="87"/>
      <c r="R114" s="68"/>
      <c r="S114" s="68"/>
      <c r="T114" s="68"/>
    </row>
    <row r="115" spans="1:20" s="15" customFormat="1" x14ac:dyDescent="0.2">
      <c r="A115" s="12"/>
      <c r="B115" s="19"/>
      <c r="C115" s="19"/>
      <c r="D115" s="87"/>
      <c r="R115" s="68"/>
      <c r="S115" s="68"/>
      <c r="T115" s="68"/>
    </row>
    <row r="116" spans="1:20" s="15" customFormat="1" ht="15" x14ac:dyDescent="0.3">
      <c r="A116" s="100"/>
      <c r="B116" s="101"/>
      <c r="C116" s="101"/>
      <c r="D116" s="102"/>
      <c r="R116" s="68"/>
      <c r="S116" s="68"/>
      <c r="T116" s="68"/>
    </row>
    <row r="117" spans="1:20" s="15" customFormat="1" ht="15" x14ac:dyDescent="0.3">
      <c r="A117" s="100"/>
      <c r="B117" s="101"/>
      <c r="C117" s="101"/>
      <c r="D117" s="102"/>
      <c r="R117" s="68"/>
      <c r="S117" s="68"/>
      <c r="T117" s="68"/>
    </row>
    <row r="118" spans="1:20" s="15" customFormat="1" ht="15" x14ac:dyDescent="0.3">
      <c r="A118" s="100"/>
      <c r="B118" s="101"/>
      <c r="C118" s="101"/>
      <c r="D118" s="102"/>
      <c r="R118" s="68"/>
      <c r="S118" s="68"/>
      <c r="T118" s="68"/>
    </row>
    <row r="119" spans="1:20" s="15" customFormat="1" ht="15" x14ac:dyDescent="0.3">
      <c r="A119" s="100"/>
      <c r="B119" s="101"/>
      <c r="C119" s="101"/>
      <c r="D119" s="102"/>
      <c r="R119" s="68"/>
      <c r="S119" s="68"/>
      <c r="T119" s="68"/>
    </row>
    <row r="120" spans="1:20" s="15" customFormat="1" ht="15" x14ac:dyDescent="0.3">
      <c r="A120" s="100"/>
      <c r="B120" s="101"/>
      <c r="C120" s="101"/>
      <c r="D120" s="102"/>
      <c r="R120" s="68"/>
      <c r="S120" s="68"/>
      <c r="T120" s="68"/>
    </row>
    <row r="121" spans="1:20" s="15" customFormat="1" x14ac:dyDescent="0.2">
      <c r="A121" s="12"/>
      <c r="B121" s="19"/>
      <c r="C121" s="19"/>
      <c r="D121" s="87"/>
      <c r="R121" s="68"/>
      <c r="S121" s="68"/>
      <c r="T121" s="68"/>
    </row>
    <row r="122" spans="1:20" s="15" customFormat="1" x14ac:dyDescent="0.2">
      <c r="A122" s="12"/>
      <c r="B122" s="19"/>
      <c r="C122" s="19"/>
      <c r="D122" s="87"/>
      <c r="R122" s="68"/>
      <c r="S122" s="68"/>
      <c r="T122" s="68"/>
    </row>
    <row r="123" spans="1:20" s="15" customFormat="1" x14ac:dyDescent="0.2">
      <c r="A123" s="12"/>
      <c r="B123" s="19"/>
      <c r="C123" s="19"/>
      <c r="D123" s="87"/>
      <c r="R123" s="68"/>
      <c r="S123" s="68"/>
      <c r="T123" s="68"/>
    </row>
    <row r="124" spans="1:20" s="15" customFormat="1" x14ac:dyDescent="0.2">
      <c r="A124" s="12"/>
      <c r="R124" s="68"/>
      <c r="S124" s="68"/>
      <c r="T124" s="68"/>
    </row>
    <row r="125" spans="1:20" s="15" customFormat="1" x14ac:dyDescent="0.2">
      <c r="A125" s="12"/>
      <c r="R125" s="68"/>
      <c r="S125" s="68"/>
      <c r="T125" s="68"/>
    </row>
    <row r="126" spans="1:20" s="15" customFormat="1" x14ac:dyDescent="0.2">
      <c r="A126" s="12"/>
      <c r="R126" s="68"/>
      <c r="S126" s="68"/>
      <c r="T126" s="68"/>
    </row>
    <row r="127" spans="1:20" s="15" customFormat="1" x14ac:dyDescent="0.2">
      <c r="A127" s="12"/>
      <c r="R127" s="68"/>
      <c r="S127" s="68"/>
      <c r="T127" s="68"/>
    </row>
    <row r="128" spans="1:20" s="15" customFormat="1" x14ac:dyDescent="0.2">
      <c r="A128" s="95"/>
      <c r="R128" s="68"/>
      <c r="S128" s="68"/>
      <c r="T128" s="68"/>
    </row>
    <row r="129" spans="1:20" s="15" customFormat="1" x14ac:dyDescent="0.2">
      <c r="B129" s="88"/>
      <c r="C129" s="88"/>
      <c r="D129" s="88"/>
      <c r="R129" s="68"/>
      <c r="S129" s="68"/>
      <c r="T129" s="68"/>
    </row>
    <row r="130" spans="1:20" s="15" customFormat="1" x14ac:dyDescent="0.2">
      <c r="A130" s="12"/>
      <c r="B130" s="19"/>
      <c r="C130" s="19"/>
      <c r="D130" s="87"/>
      <c r="R130" s="68"/>
      <c r="S130" s="68"/>
      <c r="T130" s="68"/>
    </row>
    <row r="131" spans="1:20" s="15" customFormat="1" x14ac:dyDescent="0.2">
      <c r="A131" s="12"/>
      <c r="B131" s="19"/>
      <c r="C131" s="19"/>
      <c r="D131" s="87"/>
      <c r="R131" s="68"/>
      <c r="S131" s="68"/>
      <c r="T131" s="68"/>
    </row>
    <row r="132" spans="1:20" s="15" customFormat="1" x14ac:dyDescent="0.2">
      <c r="A132" s="12"/>
      <c r="B132" s="19"/>
      <c r="C132" s="19"/>
      <c r="D132" s="87"/>
      <c r="R132" s="68"/>
      <c r="S132" s="68"/>
      <c r="T132" s="68"/>
    </row>
    <row r="133" spans="1:20" s="15" customFormat="1" x14ac:dyDescent="0.2">
      <c r="A133" s="12"/>
      <c r="B133" s="19"/>
      <c r="C133" s="19"/>
      <c r="D133" s="87"/>
      <c r="R133" s="68"/>
      <c r="S133" s="68"/>
      <c r="T133" s="68"/>
    </row>
    <row r="134" spans="1:20" s="15" customFormat="1" x14ac:dyDescent="0.2">
      <c r="A134" s="12"/>
      <c r="B134" s="19"/>
      <c r="C134" s="19"/>
      <c r="D134" s="87"/>
      <c r="R134" s="68"/>
      <c r="S134" s="68"/>
      <c r="T134" s="68"/>
    </row>
    <row r="135" spans="1:20" s="15" customFormat="1" x14ac:dyDescent="0.2">
      <c r="A135" s="12"/>
      <c r="B135" s="19"/>
      <c r="C135" s="19"/>
      <c r="D135" s="87"/>
      <c r="R135" s="68"/>
      <c r="S135" s="68"/>
      <c r="T135" s="68"/>
    </row>
    <row r="136" spans="1:20" s="15" customFormat="1" x14ac:dyDescent="0.2">
      <c r="A136" s="12"/>
      <c r="B136" s="19"/>
      <c r="C136" s="19"/>
      <c r="D136" s="87"/>
      <c r="R136" s="68"/>
      <c r="S136" s="68"/>
      <c r="T136" s="68"/>
    </row>
    <row r="137" spans="1:20" s="15" customFormat="1" x14ac:dyDescent="0.2">
      <c r="A137" s="12"/>
      <c r="B137" s="19"/>
      <c r="C137" s="19"/>
      <c r="D137" s="87"/>
      <c r="R137" s="68"/>
      <c r="S137" s="68"/>
      <c r="T137" s="68"/>
    </row>
    <row r="138" spans="1:20" s="15" customFormat="1" x14ac:dyDescent="0.2">
      <c r="A138" s="12"/>
      <c r="B138" s="19"/>
      <c r="C138" s="19"/>
      <c r="D138" s="87"/>
      <c r="R138" s="68"/>
      <c r="S138" s="68"/>
      <c r="T138" s="68"/>
    </row>
    <row r="139" spans="1:20" s="15" customFormat="1" x14ac:dyDescent="0.2">
      <c r="A139" s="12"/>
      <c r="B139" s="19"/>
      <c r="C139" s="19"/>
      <c r="D139" s="87"/>
      <c r="R139" s="68"/>
      <c r="S139" s="68"/>
      <c r="T139" s="68"/>
    </row>
    <row r="140" spans="1:20" s="15" customFormat="1" x14ac:dyDescent="0.2">
      <c r="A140" s="12"/>
      <c r="B140" s="19"/>
      <c r="C140" s="19"/>
      <c r="D140" s="87"/>
      <c r="R140" s="68"/>
      <c r="S140" s="68"/>
      <c r="T140" s="68"/>
    </row>
    <row r="141" spans="1:20" s="15" customFormat="1" x14ac:dyDescent="0.2">
      <c r="A141" s="12"/>
      <c r="D141" s="87"/>
      <c r="R141" s="68"/>
      <c r="S141" s="68"/>
      <c r="T141" s="68"/>
    </row>
    <row r="142" spans="1:20" s="15" customFormat="1" x14ac:dyDescent="0.2">
      <c r="A142" s="12"/>
      <c r="B142" s="19"/>
      <c r="C142" s="19"/>
      <c r="D142" s="87"/>
      <c r="R142" s="68"/>
      <c r="S142" s="68"/>
      <c r="T142" s="68"/>
    </row>
    <row r="143" spans="1:20" s="15" customFormat="1" x14ac:dyDescent="0.2">
      <c r="A143" s="12"/>
      <c r="B143" s="19"/>
      <c r="C143" s="19"/>
      <c r="D143" s="87"/>
      <c r="R143" s="68"/>
      <c r="S143" s="68"/>
      <c r="T143" s="68"/>
    </row>
    <row r="144" spans="1:20" s="15" customFormat="1" x14ac:dyDescent="0.2">
      <c r="A144" s="12"/>
      <c r="B144" s="19"/>
      <c r="C144" s="19"/>
      <c r="D144" s="87"/>
      <c r="R144" s="68"/>
      <c r="S144" s="68"/>
      <c r="T144" s="68"/>
    </row>
    <row r="145" spans="1:20" s="15" customFormat="1" x14ac:dyDescent="0.2">
      <c r="A145" s="12"/>
      <c r="B145" s="19"/>
      <c r="C145" s="19"/>
      <c r="D145" s="87"/>
      <c r="R145" s="68"/>
      <c r="S145" s="68"/>
      <c r="T145" s="68"/>
    </row>
    <row r="146" spans="1:20" s="15" customFormat="1" x14ac:dyDescent="0.2">
      <c r="A146" s="12"/>
      <c r="B146" s="19"/>
      <c r="C146" s="19"/>
      <c r="D146" s="87"/>
      <c r="R146" s="68"/>
      <c r="S146" s="68"/>
      <c r="T146" s="68"/>
    </row>
    <row r="147" spans="1:20" s="15" customFormat="1" x14ac:dyDescent="0.2">
      <c r="A147" s="12"/>
      <c r="R147" s="68"/>
      <c r="S147" s="68"/>
      <c r="T147" s="68"/>
    </row>
    <row r="148" spans="1:20" s="15" customFormat="1" x14ac:dyDescent="0.2">
      <c r="A148" s="12"/>
      <c r="R148" s="68"/>
      <c r="S148" s="68"/>
      <c r="T148" s="68"/>
    </row>
    <row r="149" spans="1:20" s="15" customFormat="1" x14ac:dyDescent="0.2">
      <c r="A149" s="12"/>
      <c r="R149" s="68"/>
      <c r="S149" s="68"/>
      <c r="T149" s="68"/>
    </row>
    <row r="150" spans="1:20" s="15" customFormat="1" x14ac:dyDescent="0.2">
      <c r="A150" s="12"/>
      <c r="R150" s="68"/>
      <c r="S150" s="68"/>
      <c r="T150" s="68"/>
    </row>
    <row r="151" spans="1:20" s="15" customFormat="1" x14ac:dyDescent="0.2">
      <c r="R151" s="68"/>
      <c r="S151" s="68"/>
      <c r="T151" s="68"/>
    </row>
    <row r="152" spans="1:20" s="15" customFormat="1" x14ac:dyDescent="0.2">
      <c r="R152" s="68"/>
      <c r="S152" s="68"/>
      <c r="T152" s="68"/>
    </row>
    <row r="153" spans="1:20" s="15" customFormat="1" x14ac:dyDescent="0.2">
      <c r="A153" s="12"/>
      <c r="R153" s="68"/>
      <c r="S153" s="68"/>
      <c r="T153" s="68"/>
    </row>
    <row r="154" spans="1:20" s="15" customFormat="1" x14ac:dyDescent="0.2">
      <c r="A154" s="12"/>
      <c r="R154" s="68"/>
      <c r="S154" s="68"/>
      <c r="T154" s="68"/>
    </row>
    <row r="155" spans="1:20" s="15" customFormat="1" x14ac:dyDescent="0.2">
      <c r="A155" s="12"/>
      <c r="R155" s="68"/>
      <c r="S155" s="68"/>
      <c r="T155" s="68"/>
    </row>
    <row r="156" spans="1:20" s="15" customFormat="1" x14ac:dyDescent="0.2">
      <c r="A156" s="12"/>
      <c r="R156" s="68"/>
      <c r="S156" s="68"/>
      <c r="T156" s="68"/>
    </row>
    <row r="157" spans="1:20" s="15" customFormat="1" x14ac:dyDescent="0.2">
      <c r="A157" s="12"/>
      <c r="R157" s="68"/>
      <c r="S157" s="68"/>
      <c r="T157" s="68"/>
    </row>
    <row r="158" spans="1:20" s="15" customFormat="1" x14ac:dyDescent="0.2">
      <c r="A158" s="12"/>
      <c r="R158" s="68"/>
      <c r="S158" s="68"/>
      <c r="T158" s="68"/>
    </row>
    <row r="159" spans="1:20" s="15" customFormat="1" x14ac:dyDescent="0.2">
      <c r="A159" s="12"/>
      <c r="R159" s="68"/>
      <c r="S159" s="68"/>
      <c r="T159" s="68"/>
    </row>
    <row r="160" spans="1:20" s="15" customFormat="1" x14ac:dyDescent="0.2">
      <c r="A160" s="12"/>
      <c r="R160" s="68"/>
      <c r="S160" s="68"/>
      <c r="T160" s="68"/>
    </row>
    <row r="161" spans="1:20" s="15" customFormat="1" x14ac:dyDescent="0.2">
      <c r="A161" s="12"/>
      <c r="R161" s="68"/>
      <c r="S161" s="68"/>
      <c r="T161" s="68"/>
    </row>
    <row r="162" spans="1:20" s="15" customFormat="1" x14ac:dyDescent="0.2">
      <c r="A162" s="12"/>
      <c r="R162" s="68"/>
      <c r="S162" s="68"/>
      <c r="T162" s="68"/>
    </row>
    <row r="163" spans="1:20" s="15" customFormat="1" x14ac:dyDescent="0.2">
      <c r="A163" s="12"/>
      <c r="R163" s="68"/>
      <c r="S163" s="68"/>
      <c r="T163" s="68"/>
    </row>
    <row r="164" spans="1:20" s="15" customFormat="1" x14ac:dyDescent="0.2">
      <c r="A164" s="12"/>
      <c r="R164" s="68"/>
      <c r="S164" s="68"/>
      <c r="T164" s="68"/>
    </row>
    <row r="165" spans="1:20" s="15" customFormat="1" x14ac:dyDescent="0.2">
      <c r="A165" s="12"/>
      <c r="R165" s="68"/>
      <c r="S165" s="68"/>
      <c r="T165" s="68"/>
    </row>
    <row r="166" spans="1:20" s="15" customFormat="1" x14ac:dyDescent="0.2">
      <c r="A166" s="12"/>
      <c r="R166" s="68"/>
      <c r="S166" s="68"/>
      <c r="T166" s="68"/>
    </row>
    <row r="167" spans="1:20" s="15" customFormat="1" x14ac:dyDescent="0.2">
      <c r="A167" s="12"/>
      <c r="R167" s="68"/>
      <c r="S167" s="68"/>
      <c r="T167" s="68"/>
    </row>
    <row r="168" spans="1:20" s="15" customFormat="1" x14ac:dyDescent="0.2">
      <c r="A168" s="12"/>
      <c r="R168" s="68"/>
      <c r="S168" s="68"/>
      <c r="T168" s="68"/>
    </row>
    <row r="169" spans="1:20" s="15" customFormat="1" x14ac:dyDescent="0.2">
      <c r="A169" s="12"/>
      <c r="R169" s="68"/>
      <c r="S169" s="68"/>
      <c r="T169" s="68"/>
    </row>
    <row r="170" spans="1:20" s="15" customFormat="1" x14ac:dyDescent="0.2">
      <c r="R170" s="68"/>
      <c r="S170" s="68"/>
      <c r="T170" s="68"/>
    </row>
    <row r="171" spans="1:20" s="15" customFormat="1" x14ac:dyDescent="0.2">
      <c r="R171" s="68"/>
      <c r="S171" s="68"/>
      <c r="T171" s="68"/>
    </row>
    <row r="172" spans="1:20" s="15" customFormat="1" x14ac:dyDescent="0.2">
      <c r="A172" s="12"/>
      <c r="R172" s="68"/>
      <c r="S172" s="68"/>
      <c r="T172" s="68"/>
    </row>
    <row r="173" spans="1:20" s="15" customFormat="1" x14ac:dyDescent="0.2">
      <c r="A173" s="12"/>
      <c r="R173" s="68"/>
      <c r="S173" s="68"/>
      <c r="T173" s="68"/>
    </row>
    <row r="174" spans="1:20" s="15" customFormat="1" x14ac:dyDescent="0.2">
      <c r="A174" s="12"/>
      <c r="R174" s="68"/>
      <c r="S174" s="68"/>
      <c r="T174" s="68"/>
    </row>
    <row r="175" spans="1:20" s="15" customFormat="1" x14ac:dyDescent="0.2">
      <c r="A175" s="12"/>
      <c r="R175" s="68"/>
      <c r="S175" s="68"/>
      <c r="T175" s="68"/>
    </row>
    <row r="176" spans="1:20" s="15" customFormat="1" x14ac:dyDescent="0.2">
      <c r="A176" s="12"/>
      <c r="R176" s="68"/>
      <c r="S176" s="68"/>
      <c r="T176" s="68"/>
    </row>
    <row r="177" spans="1:20" s="15" customFormat="1" x14ac:dyDescent="0.2">
      <c r="A177" s="12"/>
      <c r="R177" s="68"/>
      <c r="S177" s="68"/>
      <c r="T177" s="68"/>
    </row>
    <row r="178" spans="1:20" s="15" customFormat="1" x14ac:dyDescent="0.2">
      <c r="A178" s="12"/>
      <c r="R178" s="68"/>
      <c r="S178" s="68"/>
      <c r="T178" s="68"/>
    </row>
    <row r="179" spans="1:20" s="15" customFormat="1" x14ac:dyDescent="0.2">
      <c r="A179" s="12"/>
      <c r="R179" s="68"/>
      <c r="S179" s="68"/>
      <c r="T179" s="68"/>
    </row>
    <row r="180" spans="1:20" s="15" customFormat="1" x14ac:dyDescent="0.2">
      <c r="A180" s="12"/>
      <c r="R180" s="68"/>
      <c r="S180" s="68"/>
      <c r="T180" s="68"/>
    </row>
    <row r="181" spans="1:20" s="15" customFormat="1" x14ac:dyDescent="0.2">
      <c r="A181" s="12"/>
      <c r="R181" s="68"/>
      <c r="S181" s="68"/>
      <c r="T181" s="68"/>
    </row>
    <row r="182" spans="1:20" s="15" customFormat="1" x14ac:dyDescent="0.2">
      <c r="A182" s="12"/>
      <c r="R182" s="68"/>
      <c r="S182" s="68"/>
      <c r="T182" s="68"/>
    </row>
    <row r="183" spans="1:20" s="15" customFormat="1" x14ac:dyDescent="0.2">
      <c r="A183" s="12"/>
      <c r="R183" s="68"/>
      <c r="S183" s="68"/>
      <c r="T183" s="68"/>
    </row>
    <row r="184" spans="1:20" s="15" customFormat="1" x14ac:dyDescent="0.2">
      <c r="A184" s="12"/>
      <c r="R184" s="68"/>
      <c r="S184" s="68"/>
      <c r="T184" s="68"/>
    </row>
    <row r="185" spans="1:20" s="15" customFormat="1" x14ac:dyDescent="0.2">
      <c r="A185" s="12"/>
      <c r="R185" s="68"/>
      <c r="S185" s="68"/>
      <c r="T185" s="68"/>
    </row>
    <row r="186" spans="1:20" s="15" customFormat="1" x14ac:dyDescent="0.2">
      <c r="A186" s="12"/>
      <c r="R186" s="68"/>
      <c r="S186" s="68"/>
      <c r="T186" s="68"/>
    </row>
    <row r="187" spans="1:20" s="15" customFormat="1" x14ac:dyDescent="0.2">
      <c r="A187" s="12"/>
      <c r="R187" s="68"/>
      <c r="S187" s="68"/>
      <c r="T187" s="68"/>
    </row>
    <row r="188" spans="1:20" s="15" customFormat="1" x14ac:dyDescent="0.2">
      <c r="A188" s="12"/>
      <c r="R188" s="68"/>
      <c r="S188" s="68"/>
      <c r="T188" s="68"/>
    </row>
    <row r="189" spans="1:20" s="15" customFormat="1" x14ac:dyDescent="0.2">
      <c r="R189" s="68"/>
      <c r="S189" s="68"/>
      <c r="T189" s="68"/>
    </row>
    <row r="190" spans="1:20" s="15" customFormat="1" x14ac:dyDescent="0.2">
      <c r="R190" s="68"/>
      <c r="S190" s="68"/>
      <c r="T190" s="68"/>
    </row>
    <row r="191" spans="1:20" s="15" customFormat="1" x14ac:dyDescent="0.2">
      <c r="A191" s="12"/>
      <c r="R191" s="68"/>
      <c r="S191" s="68"/>
      <c r="T191" s="68"/>
    </row>
    <row r="192" spans="1:20" s="15" customFormat="1" x14ac:dyDescent="0.2">
      <c r="A192" s="12"/>
      <c r="R192" s="68"/>
      <c r="S192" s="68"/>
      <c r="T192" s="68"/>
    </row>
    <row r="193" spans="1:20" s="15" customFormat="1" x14ac:dyDescent="0.2">
      <c r="A193" s="12"/>
      <c r="R193" s="68"/>
      <c r="S193" s="68"/>
      <c r="T193" s="68"/>
    </row>
    <row r="194" spans="1:20" s="15" customFormat="1" x14ac:dyDescent="0.2">
      <c r="A194" s="12"/>
      <c r="R194" s="68"/>
      <c r="S194" s="68"/>
      <c r="T194" s="68"/>
    </row>
    <row r="195" spans="1:20" s="15" customFormat="1" x14ac:dyDescent="0.2">
      <c r="A195" s="12"/>
      <c r="R195" s="68"/>
      <c r="S195" s="68"/>
      <c r="T195" s="68"/>
    </row>
    <row r="196" spans="1:20" s="15" customFormat="1" x14ac:dyDescent="0.2">
      <c r="A196" s="12"/>
      <c r="R196" s="68"/>
      <c r="S196" s="68"/>
      <c r="T196" s="68"/>
    </row>
    <row r="197" spans="1:20" s="15" customFormat="1" x14ac:dyDescent="0.2">
      <c r="A197" s="12"/>
      <c r="R197" s="68"/>
      <c r="S197" s="68"/>
      <c r="T197" s="68"/>
    </row>
    <row r="198" spans="1:20" s="15" customFormat="1" x14ac:dyDescent="0.2">
      <c r="A198" s="12"/>
      <c r="R198" s="68"/>
      <c r="S198" s="68"/>
      <c r="T198" s="68"/>
    </row>
    <row r="199" spans="1:20" s="15" customFormat="1" x14ac:dyDescent="0.2">
      <c r="A199" s="12"/>
      <c r="R199" s="68"/>
      <c r="S199" s="68"/>
      <c r="T199" s="68"/>
    </row>
    <row r="200" spans="1:20" s="15" customFormat="1" x14ac:dyDescent="0.2">
      <c r="A200" s="12"/>
      <c r="R200" s="68"/>
      <c r="S200" s="68"/>
      <c r="T200" s="68"/>
    </row>
    <row r="201" spans="1:20" s="15" customFormat="1" x14ac:dyDescent="0.2">
      <c r="A201" s="12"/>
      <c r="R201" s="68"/>
      <c r="S201" s="68"/>
      <c r="T201" s="68"/>
    </row>
    <row r="202" spans="1:20" s="15" customFormat="1" x14ac:dyDescent="0.2">
      <c r="A202" s="12"/>
      <c r="R202" s="68"/>
      <c r="S202" s="68"/>
      <c r="T202" s="68"/>
    </row>
    <row r="203" spans="1:20" s="15" customFormat="1" x14ac:dyDescent="0.2">
      <c r="A203" s="12"/>
      <c r="R203" s="68"/>
      <c r="S203" s="68"/>
      <c r="T203" s="68"/>
    </row>
    <row r="204" spans="1:20" x14ac:dyDescent="0.2">
      <c r="A204" s="2"/>
    </row>
    <row r="205" spans="1:20" x14ac:dyDescent="0.2">
      <c r="A205" s="2"/>
    </row>
    <row r="206" spans="1:20" x14ac:dyDescent="0.2">
      <c r="A206" s="2"/>
    </row>
    <row r="207" spans="1:20" x14ac:dyDescent="0.2">
      <c r="A207" s="2"/>
    </row>
  </sheetData>
  <mergeCells count="18">
    <mergeCell ref="Q5:Q6"/>
    <mergeCell ref="K5:K6"/>
    <mergeCell ref="L5:L6"/>
    <mergeCell ref="C5:C6"/>
    <mergeCell ref="M5:M6"/>
    <mergeCell ref="N5:N6"/>
    <mergeCell ref="O5:O6"/>
    <mergeCell ref="B3:P3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P6"/>
  </mergeCells>
  <pageMargins left="0.74803149606299213" right="0.74803149606299213" top="0.98425196850393704" bottom="0.98425196850393704" header="0.51181102362204722" footer="0.51181102362204722"/>
  <pageSetup paperSize="8" scale="95" fitToHeight="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24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50.7109375" customWidth="1"/>
    <col min="2" max="2" width="7.7109375" customWidth="1"/>
    <col min="3" max="3" width="8.7109375" customWidth="1"/>
    <col min="4" max="8" width="7.7109375" customWidth="1"/>
    <col min="9" max="9" width="10.7109375" customWidth="1"/>
    <col min="10" max="11" width="7.7109375" customWidth="1"/>
    <col min="12" max="12" width="9.7109375" customWidth="1"/>
    <col min="13" max="14" width="7.7109375" style="15" customWidth="1"/>
    <col min="15" max="15" width="9.7109375" style="15" customWidth="1"/>
    <col min="16" max="17" width="7.7109375" style="15" customWidth="1"/>
    <col min="23" max="23" width="13.28515625" customWidth="1"/>
    <col min="24" max="24" width="17.28515625" customWidth="1"/>
  </cols>
  <sheetData>
    <row r="1" spans="1:24" ht="15" customHeight="1" x14ac:dyDescent="0.2">
      <c r="A1" s="184" t="s">
        <v>343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78"/>
      <c r="T1" s="78"/>
      <c r="U1" s="78"/>
      <c r="V1" s="78"/>
      <c r="W1" s="78"/>
      <c r="X1" s="78"/>
    </row>
    <row r="2" spans="1:24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13"/>
      <c r="N2" s="13"/>
      <c r="O2" s="13"/>
      <c r="P2" s="13"/>
      <c r="Q2" s="13"/>
      <c r="R2" s="92"/>
      <c r="S2" s="78"/>
      <c r="T2" s="78"/>
      <c r="U2" s="78"/>
      <c r="V2" s="78"/>
      <c r="W2" s="78"/>
      <c r="X2" s="78"/>
    </row>
    <row r="3" spans="1:24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78"/>
      <c r="T3" s="78"/>
      <c r="U3" s="78"/>
      <c r="V3" s="78"/>
      <c r="W3" s="78"/>
      <c r="X3" s="78"/>
    </row>
    <row r="4" spans="1:24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3"/>
      <c r="N4" s="13"/>
      <c r="O4" s="13"/>
      <c r="P4" s="13"/>
      <c r="Q4" s="13"/>
      <c r="R4" s="92"/>
      <c r="S4" s="78"/>
      <c r="T4" s="78"/>
      <c r="U4" s="78"/>
      <c r="V4" s="78"/>
      <c r="W4" s="78"/>
      <c r="X4" s="78"/>
    </row>
    <row r="5" spans="1:24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77"/>
      <c r="T5" s="77"/>
      <c r="U5" s="85"/>
      <c r="V5" s="85"/>
      <c r="W5" s="85"/>
      <c r="X5" s="84"/>
    </row>
    <row r="6" spans="1:24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77"/>
      <c r="T6" s="77"/>
      <c r="U6" s="85"/>
      <c r="V6" s="85"/>
      <c r="W6" s="85"/>
      <c r="X6" s="84"/>
    </row>
    <row r="7" spans="1:24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77"/>
      <c r="T7" s="77"/>
      <c r="U7" s="85"/>
      <c r="V7" s="85"/>
      <c r="W7" s="85"/>
      <c r="X7" s="84"/>
    </row>
    <row r="8" spans="1:24" ht="19.5" customHeight="1" x14ac:dyDescent="0.3">
      <c r="A8" s="169" t="s">
        <v>106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0"/>
      <c r="S8" s="77"/>
      <c r="T8" s="77"/>
      <c r="U8" s="85"/>
      <c r="V8" s="85"/>
      <c r="W8" s="85"/>
      <c r="X8" s="84"/>
    </row>
    <row r="9" spans="1:24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77"/>
      <c r="T9" s="77"/>
      <c r="U9" s="85"/>
      <c r="V9" s="85"/>
      <c r="W9" s="85"/>
      <c r="X9" s="84"/>
    </row>
    <row r="10" spans="1:24" ht="12.75" customHeight="1" x14ac:dyDescent="0.2">
      <c r="A10" s="171" t="s">
        <v>35</v>
      </c>
      <c r="B10" s="725">
        <v>122.72834300994873</v>
      </c>
      <c r="C10" s="725">
        <v>1558.5839381217957</v>
      </c>
      <c r="D10" s="725">
        <v>52.698990345001221</v>
      </c>
      <c r="E10" s="725">
        <v>113.51026916503906</v>
      </c>
      <c r="F10" s="725">
        <v>321.23193740844727</v>
      </c>
      <c r="G10" s="725">
        <v>6873.329521894455</v>
      </c>
      <c r="H10" s="725">
        <v>567.21234893798828</v>
      </c>
      <c r="I10" s="725" t="s">
        <v>3</v>
      </c>
      <c r="J10" s="725">
        <v>310.78850722312927</v>
      </c>
      <c r="K10" s="725">
        <v>20.22943115234375</v>
      </c>
      <c r="L10" s="725" t="s">
        <v>3</v>
      </c>
      <c r="M10" s="725">
        <v>3073.0063369274139</v>
      </c>
      <c r="N10" s="729">
        <v>141.98292350769043</v>
      </c>
      <c r="O10" s="729">
        <v>822.87248229980469</v>
      </c>
      <c r="P10" s="729">
        <v>3136.7668969631195</v>
      </c>
      <c r="Q10" s="726">
        <v>17114.941926956177</v>
      </c>
      <c r="R10" s="94"/>
      <c r="S10" s="77"/>
      <c r="T10" s="77"/>
      <c r="U10" s="85"/>
      <c r="V10" s="85"/>
      <c r="W10" s="85"/>
      <c r="X10" s="84"/>
    </row>
    <row r="11" spans="1:24" ht="12.75" customHeight="1" x14ac:dyDescent="0.2">
      <c r="A11" s="172" t="s">
        <v>238</v>
      </c>
      <c r="B11" s="727" t="s">
        <v>3</v>
      </c>
      <c r="C11" s="727" t="s">
        <v>3</v>
      </c>
      <c r="D11" s="727">
        <v>84.810245037078857</v>
      </c>
      <c r="E11" s="727" t="s">
        <v>3</v>
      </c>
      <c r="F11" s="727" t="s">
        <v>3</v>
      </c>
      <c r="G11" s="727" t="s">
        <v>3</v>
      </c>
      <c r="H11" s="727" t="s">
        <v>3</v>
      </c>
      <c r="I11" s="727" t="s">
        <v>3</v>
      </c>
      <c r="J11" s="727" t="s">
        <v>3</v>
      </c>
      <c r="K11" s="727" t="s">
        <v>3</v>
      </c>
      <c r="L11" s="727" t="s">
        <v>3</v>
      </c>
      <c r="M11" s="727" t="s">
        <v>3</v>
      </c>
      <c r="N11" s="729" t="s">
        <v>3</v>
      </c>
      <c r="O11" s="729" t="s">
        <v>3</v>
      </c>
      <c r="P11" s="729" t="s">
        <v>3</v>
      </c>
      <c r="Q11" s="726">
        <v>84.810245037078857</v>
      </c>
      <c r="R11" s="94"/>
      <c r="S11" s="77"/>
      <c r="T11" s="77"/>
      <c r="U11" s="85"/>
      <c r="V11" s="85"/>
      <c r="W11" s="85"/>
      <c r="X11" s="84"/>
    </row>
    <row r="12" spans="1:24" ht="12.75" customHeight="1" x14ac:dyDescent="0.2">
      <c r="A12" s="172" t="s">
        <v>36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>
        <v>1.327870711684227</v>
      </c>
      <c r="H12" s="725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29" t="s">
        <v>3</v>
      </c>
      <c r="O12" s="729" t="s">
        <v>3</v>
      </c>
      <c r="P12" s="729" t="s">
        <v>3</v>
      </c>
      <c r="Q12" s="726">
        <v>1.327870711684227</v>
      </c>
      <c r="R12" s="94"/>
      <c r="S12" s="77"/>
      <c r="T12" s="77"/>
      <c r="U12" s="85"/>
      <c r="V12" s="85"/>
      <c r="W12" s="84"/>
      <c r="X12" s="84"/>
    </row>
    <row r="13" spans="1:24" ht="12.75" customHeight="1" x14ac:dyDescent="0.2">
      <c r="A13" s="172" t="s">
        <v>239</v>
      </c>
      <c r="B13" s="727" t="s">
        <v>3</v>
      </c>
      <c r="C13" s="727" t="s">
        <v>3</v>
      </c>
      <c r="D13" s="727" t="s">
        <v>3</v>
      </c>
      <c r="E13" s="727" t="s">
        <v>3</v>
      </c>
      <c r="F13" s="727" t="s">
        <v>3</v>
      </c>
      <c r="G13" s="725" t="s">
        <v>3</v>
      </c>
      <c r="H13" s="727" t="s">
        <v>3</v>
      </c>
      <c r="I13" s="727" t="s">
        <v>3</v>
      </c>
      <c r="J13" s="727" t="s">
        <v>3</v>
      </c>
      <c r="K13" s="727" t="s">
        <v>3</v>
      </c>
      <c r="L13" s="727" t="s">
        <v>3</v>
      </c>
      <c r="M13" s="727" t="s">
        <v>3</v>
      </c>
      <c r="N13" s="729" t="s">
        <v>3</v>
      </c>
      <c r="O13" s="729" t="s">
        <v>3</v>
      </c>
      <c r="P13" s="729">
        <v>6.380241934210062</v>
      </c>
      <c r="Q13" s="726">
        <v>6.380241934210062</v>
      </c>
      <c r="R13" s="94"/>
      <c r="S13" s="77"/>
      <c r="T13" s="77"/>
      <c r="U13" s="85"/>
      <c r="V13" s="85"/>
      <c r="W13" s="84"/>
      <c r="X13" s="84"/>
    </row>
    <row r="14" spans="1:24" ht="12.75" customHeight="1" x14ac:dyDescent="0.2">
      <c r="A14" s="172" t="s">
        <v>37</v>
      </c>
      <c r="B14" s="727">
        <v>4.3966770172119141</v>
      </c>
      <c r="C14" s="727">
        <v>43.357215166091919</v>
      </c>
      <c r="D14" s="727">
        <v>5.0162558555603027</v>
      </c>
      <c r="E14" s="727" t="s">
        <v>3</v>
      </c>
      <c r="F14" s="727" t="s">
        <v>3</v>
      </c>
      <c r="G14" s="727" t="s">
        <v>3</v>
      </c>
      <c r="H14" s="725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 t="s">
        <v>3</v>
      </c>
      <c r="N14" s="729" t="s">
        <v>3</v>
      </c>
      <c r="O14" s="729" t="s">
        <v>3</v>
      </c>
      <c r="P14" s="729" t="s">
        <v>3</v>
      </c>
      <c r="Q14" s="726">
        <v>52.770148038864136</v>
      </c>
      <c r="R14" s="94"/>
      <c r="S14" s="77"/>
      <c r="T14" s="77"/>
      <c r="U14" s="84"/>
      <c r="V14" s="84"/>
      <c r="W14" s="84"/>
      <c r="X14" s="84"/>
    </row>
    <row r="15" spans="1:24" ht="12.75" customHeight="1" x14ac:dyDescent="0.2">
      <c r="A15" s="172" t="s">
        <v>38</v>
      </c>
      <c r="B15" s="727" t="s">
        <v>3</v>
      </c>
      <c r="C15" s="727" t="s">
        <v>3</v>
      </c>
      <c r="D15" s="727" t="s">
        <v>3</v>
      </c>
      <c r="E15" s="727" t="s">
        <v>3</v>
      </c>
      <c r="F15" s="727" t="s">
        <v>3</v>
      </c>
      <c r="G15" s="727">
        <v>324.94625854492187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>
        <v>158.47900390625</v>
      </c>
      <c r="N15" s="729" t="s">
        <v>3</v>
      </c>
      <c r="O15" s="729" t="s">
        <v>3</v>
      </c>
      <c r="P15" s="729">
        <v>30.188518524169922</v>
      </c>
      <c r="Q15" s="726">
        <v>513.6137809753418</v>
      </c>
      <c r="R15" s="90"/>
      <c r="S15" s="77"/>
      <c r="T15" s="77"/>
      <c r="U15" s="77"/>
      <c r="V15" s="77"/>
      <c r="W15" s="77"/>
      <c r="X15" s="80"/>
    </row>
    <row r="16" spans="1:24" ht="12.75" customHeight="1" x14ac:dyDescent="0.2">
      <c r="A16" s="172" t="s">
        <v>39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5">
        <v>601.36680150032043</v>
      </c>
      <c r="H16" s="725">
        <v>43.587390899658203</v>
      </c>
      <c r="I16" s="727" t="s">
        <v>3</v>
      </c>
      <c r="J16" s="727">
        <v>58.857658386230469</v>
      </c>
      <c r="K16" s="727" t="s">
        <v>3</v>
      </c>
      <c r="L16" s="727" t="s">
        <v>3</v>
      </c>
      <c r="M16" s="727">
        <v>56.993960380554199</v>
      </c>
      <c r="N16" s="729">
        <v>38.156269073486328</v>
      </c>
      <c r="O16" s="729" t="s">
        <v>3</v>
      </c>
      <c r="P16" s="729">
        <v>868.9892795085907</v>
      </c>
      <c r="Q16" s="726">
        <v>1667.9513597488403</v>
      </c>
      <c r="R16" s="94"/>
      <c r="S16" s="77"/>
      <c r="T16" s="77"/>
      <c r="U16" s="77"/>
      <c r="V16" s="77"/>
      <c r="W16" s="77"/>
      <c r="X16" s="80"/>
    </row>
    <row r="17" spans="1:24" ht="12.75" customHeight="1" x14ac:dyDescent="0.2">
      <c r="A17" s="172" t="s">
        <v>334</v>
      </c>
      <c r="B17" s="727" t="s">
        <v>3</v>
      </c>
      <c r="C17" s="727" t="s">
        <v>3</v>
      </c>
      <c r="D17" s="727" t="s">
        <v>3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 t="s">
        <v>3</v>
      </c>
      <c r="N17" s="729" t="s">
        <v>3</v>
      </c>
      <c r="O17" s="729" t="s">
        <v>3</v>
      </c>
      <c r="P17" s="729">
        <v>6.7551307678222656</v>
      </c>
      <c r="Q17" s="726">
        <v>6.7551307678222656</v>
      </c>
      <c r="R17" s="94"/>
      <c r="S17" s="77"/>
      <c r="T17" s="77"/>
      <c r="U17" s="77"/>
      <c r="V17" s="77"/>
      <c r="W17" s="77"/>
      <c r="X17" s="80"/>
    </row>
    <row r="18" spans="1:24" ht="12.75" customHeight="1" x14ac:dyDescent="0.2">
      <c r="A18" s="172" t="s">
        <v>240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 t="s">
        <v>3</v>
      </c>
      <c r="H18" s="725" t="s">
        <v>3</v>
      </c>
      <c r="I18" s="727">
        <v>43.279708862304688</v>
      </c>
      <c r="J18" s="727" t="s">
        <v>3</v>
      </c>
      <c r="K18" s="727" t="s">
        <v>3</v>
      </c>
      <c r="L18" s="727" t="s">
        <v>3</v>
      </c>
      <c r="M18" s="727" t="s">
        <v>3</v>
      </c>
      <c r="N18" s="729" t="s">
        <v>3</v>
      </c>
      <c r="O18" s="729">
        <v>106.23095226287842</v>
      </c>
      <c r="P18" s="729" t="s">
        <v>3</v>
      </c>
      <c r="Q18" s="726">
        <v>149.51066112518311</v>
      </c>
      <c r="R18" s="94"/>
      <c r="S18" s="77"/>
      <c r="T18" s="77"/>
      <c r="U18" s="77"/>
      <c r="V18" s="77"/>
      <c r="W18" s="77"/>
      <c r="X18" s="80"/>
    </row>
    <row r="19" spans="1:24" ht="12.75" customHeight="1" x14ac:dyDescent="0.2">
      <c r="A19" s="172" t="s">
        <v>40</v>
      </c>
      <c r="B19" s="727">
        <v>87.923810005187988</v>
      </c>
      <c r="C19" s="727">
        <v>1387.4649953842163</v>
      </c>
      <c r="D19" s="727" t="s">
        <v>3</v>
      </c>
      <c r="E19" s="727" t="s">
        <v>3</v>
      </c>
      <c r="F19" s="727">
        <v>199.5896692276001</v>
      </c>
      <c r="G19" s="725">
        <v>97.440643310546875</v>
      </c>
      <c r="H19" s="727" t="s">
        <v>3</v>
      </c>
      <c r="I19" s="727" t="s">
        <v>3</v>
      </c>
      <c r="J19" s="727" t="s">
        <v>3</v>
      </c>
      <c r="K19" s="727" t="s">
        <v>3</v>
      </c>
      <c r="L19" s="727" t="s">
        <v>3</v>
      </c>
      <c r="M19" s="727" t="s">
        <v>3</v>
      </c>
      <c r="N19" s="729" t="s">
        <v>3</v>
      </c>
      <c r="O19" s="729" t="s">
        <v>3</v>
      </c>
      <c r="P19" s="729" t="s">
        <v>3</v>
      </c>
      <c r="Q19" s="726">
        <v>1772.4191179275513</v>
      </c>
      <c r="R19" s="94"/>
      <c r="S19" s="77"/>
      <c r="T19" s="77"/>
      <c r="U19" s="77"/>
      <c r="V19" s="77"/>
      <c r="W19" s="77"/>
      <c r="X19" s="80"/>
    </row>
    <row r="20" spans="1:24" ht="12.75" customHeight="1" x14ac:dyDescent="0.2">
      <c r="A20" s="172" t="s">
        <v>41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>
        <v>14.405429746955633</v>
      </c>
      <c r="H20" s="725">
        <v>2.9951093085110188</v>
      </c>
      <c r="I20" s="727" t="s">
        <v>3</v>
      </c>
      <c r="J20" s="727">
        <v>0.7592138946056366</v>
      </c>
      <c r="K20" s="727" t="s">
        <v>305</v>
      </c>
      <c r="L20" s="727" t="s">
        <v>3</v>
      </c>
      <c r="M20" s="727">
        <v>4.2190734259784222</v>
      </c>
      <c r="N20" s="729">
        <v>1.004252627491951</v>
      </c>
      <c r="O20" s="729" t="s">
        <v>3</v>
      </c>
      <c r="P20" s="729">
        <v>1.5598413646221161</v>
      </c>
      <c r="Q20" s="726">
        <v>24.942920368164778</v>
      </c>
      <c r="R20" s="94"/>
      <c r="S20" s="77"/>
      <c r="T20" s="77"/>
      <c r="U20" s="77"/>
      <c r="V20" s="77"/>
      <c r="W20" s="77"/>
      <c r="X20" s="80"/>
    </row>
    <row r="21" spans="1:24" ht="12.75" customHeight="1" x14ac:dyDescent="0.2">
      <c r="A21" s="172" t="s">
        <v>241</v>
      </c>
      <c r="B21" s="727" t="s">
        <v>3</v>
      </c>
      <c r="C21" s="727" t="s">
        <v>3</v>
      </c>
      <c r="D21" s="727" t="s">
        <v>3</v>
      </c>
      <c r="E21" s="727" t="s">
        <v>3</v>
      </c>
      <c r="F21" s="727" t="s">
        <v>3</v>
      </c>
      <c r="G21" s="727">
        <v>54.715744704008102</v>
      </c>
      <c r="H21" s="727" t="s">
        <v>3</v>
      </c>
      <c r="I21" s="727" t="s">
        <v>3</v>
      </c>
      <c r="J21" s="727">
        <v>4.3293651342391968</v>
      </c>
      <c r="K21" s="727" t="s">
        <v>3</v>
      </c>
      <c r="L21" s="727" t="s">
        <v>3</v>
      </c>
      <c r="M21" s="727">
        <v>3.3174541294574738</v>
      </c>
      <c r="N21" s="729">
        <v>4.621508777141571</v>
      </c>
      <c r="O21" s="729" t="s">
        <v>3</v>
      </c>
      <c r="P21" s="729">
        <v>13.115525007247925</v>
      </c>
      <c r="Q21" s="726">
        <v>80.099597752094269</v>
      </c>
      <c r="R21" s="94"/>
      <c r="S21" s="77"/>
      <c r="T21" s="77"/>
      <c r="U21" s="80"/>
      <c r="V21" s="77"/>
      <c r="W21" s="80"/>
      <c r="X21" s="80"/>
    </row>
    <row r="22" spans="1:24" ht="12.75" customHeight="1" x14ac:dyDescent="0.2">
      <c r="A22" s="172" t="s">
        <v>82</v>
      </c>
      <c r="B22" s="727" t="s">
        <v>3</v>
      </c>
      <c r="C22" s="727" t="s">
        <v>3</v>
      </c>
      <c r="D22" s="727" t="s">
        <v>3</v>
      </c>
      <c r="E22" s="727" t="s">
        <v>3</v>
      </c>
      <c r="F22" s="727" t="s">
        <v>3</v>
      </c>
      <c r="G22" s="725">
        <v>56.544400814920664</v>
      </c>
      <c r="H22" s="727">
        <v>3.485068216919899</v>
      </c>
      <c r="I22" s="727" t="s">
        <v>3</v>
      </c>
      <c r="J22" s="727">
        <v>3.2397166341543198</v>
      </c>
      <c r="K22" s="727" t="s">
        <v>3</v>
      </c>
      <c r="L22" s="727" t="s">
        <v>3</v>
      </c>
      <c r="M22" s="727">
        <v>2.9181392565369606</v>
      </c>
      <c r="N22" s="729">
        <v>2.1828253269195557</v>
      </c>
      <c r="O22" s="729" t="s">
        <v>3</v>
      </c>
      <c r="P22" s="729">
        <v>1.8701987266540527</v>
      </c>
      <c r="Q22" s="726">
        <v>70.240348976105452</v>
      </c>
      <c r="R22" s="94"/>
      <c r="S22" s="77"/>
      <c r="T22" s="77"/>
      <c r="U22" s="77"/>
      <c r="V22" s="77"/>
      <c r="W22" s="77"/>
      <c r="X22" s="80"/>
    </row>
    <row r="23" spans="1:24" ht="12.75" customHeight="1" x14ac:dyDescent="0.2">
      <c r="A23" s="172" t="s">
        <v>42</v>
      </c>
      <c r="B23" s="727" t="s">
        <v>3</v>
      </c>
      <c r="C23" s="727">
        <v>280.10512542724609</v>
      </c>
      <c r="D23" s="727">
        <v>5.8835115432739258</v>
      </c>
      <c r="E23" s="727">
        <v>61.484729766845703</v>
      </c>
      <c r="F23" s="727" t="s">
        <v>3</v>
      </c>
      <c r="G23" s="727" t="s">
        <v>3</v>
      </c>
      <c r="H23" s="727" t="s">
        <v>3</v>
      </c>
      <c r="I23" s="727" t="s">
        <v>3</v>
      </c>
      <c r="J23" s="727" t="s">
        <v>3</v>
      </c>
      <c r="K23" s="727" t="s">
        <v>3</v>
      </c>
      <c r="L23" s="727" t="s">
        <v>3</v>
      </c>
      <c r="M23" s="727">
        <v>21.261091232299805</v>
      </c>
      <c r="N23" s="729" t="s">
        <v>3</v>
      </c>
      <c r="O23" s="729" t="s">
        <v>3</v>
      </c>
      <c r="P23" s="729" t="s">
        <v>3</v>
      </c>
      <c r="Q23" s="726">
        <v>368.73445796966553</v>
      </c>
      <c r="R23" s="94"/>
      <c r="S23" s="77"/>
      <c r="T23" s="77"/>
      <c r="U23" s="77"/>
      <c r="V23" s="77"/>
      <c r="W23" s="77"/>
      <c r="X23" s="80"/>
    </row>
    <row r="24" spans="1:24" ht="12.75" customHeight="1" x14ac:dyDescent="0.2">
      <c r="A24" s="172" t="s">
        <v>43</v>
      </c>
      <c r="B24" s="727" t="s">
        <v>3</v>
      </c>
      <c r="C24" s="727" t="s">
        <v>3</v>
      </c>
      <c r="D24" s="727" t="s">
        <v>3</v>
      </c>
      <c r="E24" s="727" t="s">
        <v>3</v>
      </c>
      <c r="F24" s="727" t="s">
        <v>3</v>
      </c>
      <c r="G24" s="727">
        <v>333.64876770973206</v>
      </c>
      <c r="H24" s="727" t="s">
        <v>3</v>
      </c>
      <c r="I24" s="727" t="s">
        <v>3</v>
      </c>
      <c r="J24" s="727" t="s">
        <v>3</v>
      </c>
      <c r="K24" s="727" t="s">
        <v>3</v>
      </c>
      <c r="L24" s="727" t="s">
        <v>3</v>
      </c>
      <c r="M24" s="727">
        <v>173.50777101516724</v>
      </c>
      <c r="N24" s="729" t="s">
        <v>3</v>
      </c>
      <c r="O24" s="729" t="s">
        <v>3</v>
      </c>
      <c r="P24" s="729">
        <v>21.680696487426758</v>
      </c>
      <c r="Q24" s="726">
        <v>528.83723521232605</v>
      </c>
      <c r="R24" s="94"/>
      <c r="S24" s="77"/>
      <c r="T24" s="77"/>
      <c r="U24" s="77"/>
      <c r="V24" s="77"/>
      <c r="W24" s="77"/>
      <c r="X24" s="80"/>
    </row>
    <row r="25" spans="1:24" ht="12.75" customHeight="1" x14ac:dyDescent="0.2">
      <c r="A25" s="172" t="s">
        <v>116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5">
        <v>36.729261174798012</v>
      </c>
      <c r="H25" s="727" t="s">
        <v>305</v>
      </c>
      <c r="I25" s="727" t="s">
        <v>3</v>
      </c>
      <c r="J25" s="727">
        <v>3.271708607673645</v>
      </c>
      <c r="K25" s="727" t="s">
        <v>3</v>
      </c>
      <c r="L25" s="727" t="s">
        <v>3</v>
      </c>
      <c r="M25" s="727">
        <v>24.825937114655972</v>
      </c>
      <c r="N25" s="729" t="s">
        <v>3</v>
      </c>
      <c r="O25" s="729" t="s">
        <v>3</v>
      </c>
      <c r="P25" s="729">
        <v>23.666599228978157</v>
      </c>
      <c r="Q25" s="726">
        <v>88.493506126105785</v>
      </c>
      <c r="R25" s="94"/>
      <c r="S25" s="77"/>
      <c r="T25" s="77"/>
      <c r="U25" s="77"/>
      <c r="V25" s="77"/>
      <c r="W25" s="80"/>
      <c r="X25" s="80"/>
    </row>
    <row r="26" spans="1:24" ht="12.75" customHeight="1" x14ac:dyDescent="0.2">
      <c r="A26" s="172" t="s">
        <v>44</v>
      </c>
      <c r="B26" s="727" t="s">
        <v>3</v>
      </c>
      <c r="C26" s="727">
        <v>6.9644217491149902</v>
      </c>
      <c r="D26" s="727" t="s">
        <v>3</v>
      </c>
      <c r="E26" s="727" t="s">
        <v>3</v>
      </c>
      <c r="F26" s="727" t="s">
        <v>3</v>
      </c>
      <c r="G26" s="727" t="s">
        <v>3</v>
      </c>
      <c r="H26" s="727" t="s">
        <v>3</v>
      </c>
      <c r="I26" s="727">
        <v>4.1548523902893066</v>
      </c>
      <c r="J26" s="727" t="s">
        <v>3</v>
      </c>
      <c r="K26" s="727" t="s">
        <v>3</v>
      </c>
      <c r="L26" s="727" t="s">
        <v>3</v>
      </c>
      <c r="M26" s="727" t="s">
        <v>3</v>
      </c>
      <c r="N26" s="729" t="s">
        <v>3</v>
      </c>
      <c r="O26" s="729">
        <v>34.309259176254272</v>
      </c>
      <c r="P26" s="729" t="s">
        <v>3</v>
      </c>
      <c r="Q26" s="726">
        <v>45.428533315658569</v>
      </c>
      <c r="R26" s="94"/>
      <c r="S26" s="77"/>
      <c r="T26" s="77"/>
      <c r="U26" s="77"/>
      <c r="V26" s="77"/>
      <c r="W26" s="77"/>
      <c r="X26" s="80"/>
    </row>
    <row r="27" spans="1:24" ht="12.75" customHeight="1" x14ac:dyDescent="0.2">
      <c r="A27" s="172" t="s">
        <v>45</v>
      </c>
      <c r="B27" s="727" t="s">
        <v>3</v>
      </c>
      <c r="C27" s="727" t="s">
        <v>3</v>
      </c>
      <c r="D27" s="727">
        <v>18.239570617675781</v>
      </c>
      <c r="E27" s="727" t="s">
        <v>3</v>
      </c>
      <c r="F27" s="727" t="s">
        <v>3</v>
      </c>
      <c r="G27" s="727" t="s">
        <v>3</v>
      </c>
      <c r="H27" s="727" t="s">
        <v>3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 t="s">
        <v>3</v>
      </c>
      <c r="N27" s="729" t="s">
        <v>3</v>
      </c>
      <c r="O27" s="729">
        <v>165.3972864151001</v>
      </c>
      <c r="P27" s="729" t="s">
        <v>3</v>
      </c>
      <c r="Q27" s="726">
        <v>183.63685703277588</v>
      </c>
      <c r="R27" s="94"/>
      <c r="S27" s="77"/>
      <c r="T27" s="77"/>
      <c r="U27" s="77"/>
      <c r="V27" s="77"/>
      <c r="W27" s="77"/>
      <c r="X27" s="80"/>
    </row>
    <row r="28" spans="1:24" ht="12.75" customHeight="1" x14ac:dyDescent="0.2">
      <c r="A28" s="172" t="s">
        <v>46</v>
      </c>
      <c r="B28" s="727">
        <v>23.298283576965332</v>
      </c>
      <c r="C28" s="727">
        <v>2634.4761714935303</v>
      </c>
      <c r="D28" s="727" t="s">
        <v>3</v>
      </c>
      <c r="E28" s="727" t="s">
        <v>3</v>
      </c>
      <c r="F28" s="727">
        <v>548.88460540771484</v>
      </c>
      <c r="G28" s="725">
        <v>126.1592903137207</v>
      </c>
      <c r="H28" s="727" t="s">
        <v>3</v>
      </c>
      <c r="I28" s="727" t="s">
        <v>3</v>
      </c>
      <c r="J28" s="727" t="s">
        <v>3</v>
      </c>
      <c r="K28" s="727" t="s">
        <v>3</v>
      </c>
      <c r="L28" s="727" t="s">
        <v>3</v>
      </c>
      <c r="M28" s="727">
        <v>104.83396911621094</v>
      </c>
      <c r="N28" s="729" t="s">
        <v>3</v>
      </c>
      <c r="O28" s="729" t="s">
        <v>3</v>
      </c>
      <c r="P28" s="729">
        <v>160.22991061210632</v>
      </c>
      <c r="Q28" s="726">
        <v>3597.8822305202484</v>
      </c>
      <c r="R28" s="94"/>
      <c r="S28" s="77"/>
      <c r="T28" s="77"/>
      <c r="U28" s="77"/>
      <c r="V28" s="77"/>
      <c r="W28" s="77"/>
      <c r="X28" s="80"/>
    </row>
    <row r="29" spans="1:24" ht="12.75" customHeight="1" x14ac:dyDescent="0.2">
      <c r="A29" s="172" t="s">
        <v>47</v>
      </c>
      <c r="B29" s="727" t="s">
        <v>3</v>
      </c>
      <c r="C29" s="727">
        <v>1.9875184595584869</v>
      </c>
      <c r="D29" s="727" t="s">
        <v>3</v>
      </c>
      <c r="E29" s="727" t="s">
        <v>3</v>
      </c>
      <c r="F29" s="727" t="s">
        <v>3</v>
      </c>
      <c r="G29" s="727" t="s">
        <v>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 t="s">
        <v>3</v>
      </c>
      <c r="N29" s="729" t="s">
        <v>3</v>
      </c>
      <c r="O29" s="729" t="s">
        <v>3</v>
      </c>
      <c r="P29" s="729" t="s">
        <v>3</v>
      </c>
      <c r="Q29" s="726">
        <v>1.9875184595584869</v>
      </c>
      <c r="R29" s="90"/>
      <c r="S29" s="77"/>
      <c r="T29" s="77"/>
      <c r="U29" s="77"/>
      <c r="V29" s="77"/>
      <c r="W29" s="77"/>
      <c r="X29" s="80"/>
    </row>
    <row r="30" spans="1:24" ht="12.75" customHeight="1" x14ac:dyDescent="0.2">
      <c r="A30" s="172" t="s">
        <v>83</v>
      </c>
      <c r="B30" s="727" t="s">
        <v>3</v>
      </c>
      <c r="C30" s="727" t="s">
        <v>3</v>
      </c>
      <c r="D30" s="727" t="s">
        <v>3</v>
      </c>
      <c r="E30" s="727" t="s">
        <v>3</v>
      </c>
      <c r="F30" s="727" t="s">
        <v>3</v>
      </c>
      <c r="G30" s="727">
        <v>49.250524766743183</v>
      </c>
      <c r="H30" s="727">
        <v>2.5370276570320129</v>
      </c>
      <c r="I30" s="727" t="s">
        <v>3</v>
      </c>
      <c r="J30" s="727">
        <v>0.58944261074066162</v>
      </c>
      <c r="K30" s="727" t="s">
        <v>3</v>
      </c>
      <c r="L30" s="727" t="s">
        <v>3</v>
      </c>
      <c r="M30" s="727">
        <v>6.6189816147089005</v>
      </c>
      <c r="N30" s="729">
        <v>1.2016898542642593</v>
      </c>
      <c r="O30" s="729" t="s">
        <v>3</v>
      </c>
      <c r="P30" s="729">
        <v>4.5211091861128807</v>
      </c>
      <c r="Q30" s="726">
        <v>64.718775689601898</v>
      </c>
      <c r="R30" s="94"/>
      <c r="S30" s="77"/>
      <c r="T30" s="77"/>
      <c r="U30" s="77"/>
      <c r="V30" s="77"/>
      <c r="W30" s="77"/>
      <c r="X30" s="80"/>
    </row>
    <row r="31" spans="1:24" ht="12.75" customHeight="1" x14ac:dyDescent="0.2">
      <c r="A31" s="172" t="s">
        <v>335</v>
      </c>
      <c r="B31" s="727" t="s">
        <v>3</v>
      </c>
      <c r="C31" s="727" t="s">
        <v>3</v>
      </c>
      <c r="D31" s="727" t="s">
        <v>3</v>
      </c>
      <c r="E31" s="727" t="s">
        <v>3</v>
      </c>
      <c r="F31" s="727" t="s">
        <v>3</v>
      </c>
      <c r="G31" s="725" t="s">
        <v>3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>
        <v>1.251869797706604</v>
      </c>
      <c r="N31" s="729" t="s">
        <v>3</v>
      </c>
      <c r="O31" s="729" t="s">
        <v>3</v>
      </c>
      <c r="P31" s="729" t="s">
        <v>3</v>
      </c>
      <c r="Q31" s="726">
        <v>1.251869797706604</v>
      </c>
      <c r="R31" s="94"/>
      <c r="S31" s="77"/>
      <c r="T31" s="77"/>
      <c r="U31" s="77"/>
      <c r="V31" s="77"/>
      <c r="W31" s="77"/>
      <c r="X31" s="80"/>
    </row>
    <row r="32" spans="1:24" ht="12.75" customHeight="1" x14ac:dyDescent="0.2">
      <c r="A32" s="172" t="s">
        <v>174</v>
      </c>
      <c r="B32" s="727" t="s">
        <v>3</v>
      </c>
      <c r="C32" s="727" t="s">
        <v>3</v>
      </c>
      <c r="D32" s="727" t="s">
        <v>3</v>
      </c>
      <c r="E32" s="727" t="s">
        <v>3</v>
      </c>
      <c r="F32" s="727" t="s">
        <v>3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305</v>
      </c>
      <c r="M32" s="727" t="s">
        <v>3</v>
      </c>
      <c r="N32" s="729" t="s">
        <v>3</v>
      </c>
      <c r="O32" s="729" t="s">
        <v>3</v>
      </c>
      <c r="P32" s="729">
        <v>2.5909342765808105</v>
      </c>
      <c r="Q32" s="726">
        <v>2.5909342765808105</v>
      </c>
      <c r="R32" s="94"/>
      <c r="S32" s="77"/>
      <c r="T32" s="77"/>
      <c r="U32" s="77"/>
      <c r="V32" s="77"/>
      <c r="W32" s="77"/>
      <c r="X32" s="80"/>
    </row>
    <row r="33" spans="1:24" ht="12.75" customHeight="1" x14ac:dyDescent="0.2">
      <c r="A33" s="172" t="s">
        <v>336</v>
      </c>
      <c r="B33" s="727" t="s">
        <v>3</v>
      </c>
      <c r="C33" s="727">
        <v>60.291656494140625</v>
      </c>
      <c r="D33" s="727" t="s">
        <v>3</v>
      </c>
      <c r="E33" s="727" t="s">
        <v>3</v>
      </c>
      <c r="F33" s="727" t="s">
        <v>3</v>
      </c>
      <c r="G33" s="727">
        <v>1.6092193126678467</v>
      </c>
      <c r="H33" s="727" t="s">
        <v>3</v>
      </c>
      <c r="I33" s="727" t="s">
        <v>3</v>
      </c>
      <c r="J33" s="727" t="s">
        <v>3</v>
      </c>
      <c r="K33" s="727" t="s">
        <v>3</v>
      </c>
      <c r="L33" s="727" t="s">
        <v>3</v>
      </c>
      <c r="M33" s="727" t="s">
        <v>3</v>
      </c>
      <c r="N33" s="729" t="s">
        <v>3</v>
      </c>
      <c r="O33" s="729">
        <v>45.595169067382813</v>
      </c>
      <c r="P33" s="729">
        <v>28.05303955078125</v>
      </c>
      <c r="Q33" s="726">
        <v>135.54908442497253</v>
      </c>
      <c r="R33" s="94"/>
      <c r="S33" s="77"/>
      <c r="T33" s="77"/>
      <c r="U33" s="77"/>
      <c r="V33" s="77"/>
      <c r="W33" s="77"/>
      <c r="X33" s="80"/>
    </row>
    <row r="34" spans="1:24" s="15" customFormat="1" ht="3.75" customHeight="1" x14ac:dyDescent="0.3">
      <c r="A34" s="100"/>
      <c r="B34" s="101"/>
      <c r="C34" s="12"/>
      <c r="D34" s="102"/>
      <c r="J34" s="12"/>
      <c r="K34" s="12"/>
      <c r="L34" s="12"/>
      <c r="M34" s="12"/>
      <c r="N34" s="12"/>
      <c r="O34" s="12"/>
      <c r="P34" s="12"/>
      <c r="Q34" s="12"/>
      <c r="R34" s="77"/>
      <c r="S34" s="77"/>
      <c r="T34" s="77"/>
      <c r="U34" s="80"/>
      <c r="V34" s="77"/>
      <c r="W34" s="80"/>
      <c r="X34" s="80"/>
    </row>
    <row r="35" spans="1:24" s="15" customFormat="1" x14ac:dyDescent="0.2">
      <c r="A35" s="731" t="s">
        <v>205</v>
      </c>
      <c r="B35" s="732">
        <v>322.23138561844826</v>
      </c>
      <c r="C35" s="732">
        <v>8969.9572555720806</v>
      </c>
      <c r="D35" s="732">
        <v>294.75949859619141</v>
      </c>
      <c r="E35" s="732">
        <v>190.78848528862</v>
      </c>
      <c r="F35" s="732">
        <v>1499.4301980733871</v>
      </c>
      <c r="G35" s="732">
        <v>12779.516702711582</v>
      </c>
      <c r="H35" s="732">
        <v>948.91279793158174</v>
      </c>
      <c r="I35" s="732">
        <v>47.434561252593994</v>
      </c>
      <c r="J35" s="732">
        <v>589.46601529419422</v>
      </c>
      <c r="K35" s="732">
        <v>23.778957843780518</v>
      </c>
      <c r="L35" s="732">
        <v>60.707079410552979</v>
      </c>
      <c r="M35" s="732">
        <v>7280.2646191604435</v>
      </c>
      <c r="N35" s="733">
        <v>295.35692670941353</v>
      </c>
      <c r="O35" s="733">
        <v>1743.7126934528351</v>
      </c>
      <c r="P35" s="733">
        <v>6368</v>
      </c>
      <c r="Q35" s="733">
        <v>41415</v>
      </c>
      <c r="R35" s="77"/>
      <c r="S35" s="77"/>
      <c r="T35" s="77"/>
      <c r="U35" s="80"/>
      <c r="V35" s="77"/>
      <c r="W35" s="80"/>
      <c r="X35" s="80"/>
    </row>
    <row r="36" spans="1:24" s="15" customFormat="1" x14ac:dyDescent="0.2">
      <c r="A36" s="12"/>
      <c r="B36" s="12"/>
      <c r="C36" s="12"/>
      <c r="D36" s="46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77"/>
      <c r="S36" s="77"/>
      <c r="T36" s="77"/>
      <c r="U36" s="80"/>
      <c r="V36" s="77"/>
      <c r="W36" s="80"/>
      <c r="X36" s="80"/>
    </row>
    <row r="37" spans="1:24" s="15" customFormat="1" x14ac:dyDescent="0.2">
      <c r="A37" s="12"/>
      <c r="B37" s="12"/>
      <c r="C37" s="12"/>
      <c r="D37" s="4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77"/>
      <c r="S37" s="77"/>
      <c r="T37" s="77"/>
      <c r="U37" s="80"/>
      <c r="V37" s="77"/>
      <c r="W37" s="80"/>
      <c r="X37" s="80"/>
    </row>
    <row r="38" spans="1:24" s="15" customFormat="1" x14ac:dyDescent="0.2">
      <c r="A38" s="12"/>
      <c r="B38" s="12"/>
      <c r="C38" s="12"/>
      <c r="D38" s="4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77"/>
      <c r="S38" s="77"/>
      <c r="T38" s="77"/>
      <c r="U38" s="80"/>
      <c r="V38" s="77"/>
      <c r="W38" s="80"/>
      <c r="X38" s="80"/>
    </row>
    <row r="39" spans="1:24" s="15" customFormat="1" x14ac:dyDescent="0.2">
      <c r="A39" s="12"/>
      <c r="D39" s="87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77"/>
      <c r="S39" s="77"/>
      <c r="T39" s="77"/>
      <c r="U39" s="80"/>
      <c r="V39" s="77"/>
      <c r="W39" s="77"/>
      <c r="X39" s="80"/>
    </row>
    <row r="40" spans="1:24" s="15" customFormat="1" x14ac:dyDescent="0.2">
      <c r="A40" s="12"/>
      <c r="B40" s="62"/>
      <c r="C40" s="62"/>
      <c r="D40" s="87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77"/>
      <c r="S40" s="77"/>
      <c r="T40" s="77"/>
      <c r="U40" s="77"/>
      <c r="V40" s="77"/>
      <c r="W40" s="77"/>
      <c r="X40" s="80"/>
    </row>
    <row r="41" spans="1:24" s="15" customFormat="1" x14ac:dyDescent="0.2">
      <c r="A41" s="12"/>
      <c r="B41" s="18"/>
      <c r="C41" s="18"/>
      <c r="D41" s="87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80"/>
      <c r="S41" s="77"/>
      <c r="T41" s="77"/>
      <c r="U41" s="77"/>
      <c r="V41" s="77"/>
      <c r="W41" s="77"/>
      <c r="X41" s="80"/>
    </row>
    <row r="42" spans="1:24" s="15" customFormat="1" x14ac:dyDescent="0.2">
      <c r="A42" s="12"/>
      <c r="B42" s="62"/>
      <c r="C42" s="62"/>
      <c r="D42" s="8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80"/>
      <c r="S42" s="77"/>
      <c r="T42" s="77"/>
      <c r="U42" s="77"/>
      <c r="V42" s="77"/>
      <c r="W42" s="77"/>
      <c r="X42" s="80"/>
    </row>
    <row r="43" spans="1:24" s="15" customFormat="1" x14ac:dyDescent="0.2">
      <c r="A43" s="12"/>
      <c r="B43" s="13"/>
      <c r="C43" s="13"/>
      <c r="D43" s="9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77"/>
      <c r="S43" s="77"/>
      <c r="T43" s="77"/>
      <c r="U43" s="77"/>
      <c r="V43" s="77"/>
      <c r="W43" s="80"/>
      <c r="X43" s="80"/>
    </row>
    <row r="44" spans="1:24" s="15" customFormat="1" x14ac:dyDescent="0.2">
      <c r="A44" s="12"/>
      <c r="B44" s="19"/>
      <c r="C44" s="19"/>
      <c r="D44" s="87"/>
      <c r="M44" s="12"/>
      <c r="N44" s="12"/>
      <c r="O44" s="12"/>
      <c r="P44" s="12"/>
      <c r="Q44" s="12"/>
      <c r="R44" s="77"/>
      <c r="S44" s="77"/>
      <c r="T44" s="77"/>
      <c r="U44" s="77"/>
      <c r="V44" s="77"/>
      <c r="W44" s="77"/>
      <c r="X44" s="80"/>
    </row>
    <row r="45" spans="1:24" s="15" customFormat="1" x14ac:dyDescent="0.2">
      <c r="A45" s="12"/>
      <c r="B45" s="19"/>
      <c r="C45" s="19"/>
      <c r="D45" s="87"/>
      <c r="M45" s="12"/>
      <c r="N45" s="12"/>
      <c r="O45" s="12"/>
      <c r="P45" s="12"/>
      <c r="Q45" s="12"/>
      <c r="R45" s="77"/>
      <c r="S45" s="77"/>
      <c r="T45" s="77"/>
      <c r="U45" s="77"/>
      <c r="V45" s="77"/>
      <c r="W45" s="77"/>
      <c r="X45" s="80"/>
    </row>
    <row r="46" spans="1:24" s="15" customFormat="1" x14ac:dyDescent="0.2">
      <c r="A46" s="12"/>
      <c r="B46" s="19"/>
      <c r="C46" s="19"/>
      <c r="D46" s="87"/>
      <c r="M46" s="12"/>
      <c r="N46" s="12"/>
      <c r="O46" s="12"/>
      <c r="P46" s="12"/>
      <c r="Q46" s="12"/>
      <c r="R46" s="77"/>
      <c r="S46" s="77"/>
      <c r="T46" s="77"/>
      <c r="U46" s="77"/>
      <c r="V46" s="77"/>
      <c r="W46" s="77"/>
      <c r="X46" s="80"/>
    </row>
    <row r="47" spans="1:24" s="15" customFormat="1" x14ac:dyDescent="0.2">
      <c r="A47" s="12"/>
      <c r="B47" s="19"/>
      <c r="C47" s="19"/>
      <c r="D47" s="87"/>
      <c r="M47" s="12"/>
      <c r="N47" s="12"/>
      <c r="O47" s="12"/>
      <c r="P47" s="12"/>
      <c r="Q47" s="12"/>
      <c r="R47" s="77"/>
      <c r="S47" s="77"/>
      <c r="T47" s="77"/>
      <c r="U47" s="77"/>
      <c r="V47" s="77"/>
      <c r="W47" s="77"/>
      <c r="X47" s="80"/>
    </row>
    <row r="48" spans="1:24" s="15" customFormat="1" x14ac:dyDescent="0.2">
      <c r="A48" s="12"/>
      <c r="B48" s="19"/>
      <c r="C48" s="19"/>
      <c r="D48" s="87"/>
      <c r="M48" s="12"/>
      <c r="N48" s="12"/>
      <c r="O48" s="12"/>
      <c r="P48" s="12"/>
      <c r="Q48" s="12"/>
      <c r="R48" s="80"/>
      <c r="S48" s="80"/>
      <c r="T48" s="80"/>
      <c r="U48" s="80"/>
      <c r="V48" s="80"/>
      <c r="W48" s="80"/>
      <c r="X48" s="80"/>
    </row>
    <row r="49" spans="1:20" s="15" customFormat="1" x14ac:dyDescent="0.2">
      <c r="A49" s="12"/>
      <c r="B49" s="19"/>
      <c r="C49" s="19"/>
      <c r="D49" s="87"/>
      <c r="M49" s="12"/>
      <c r="N49" s="12"/>
      <c r="O49" s="12"/>
      <c r="P49" s="12"/>
      <c r="Q49" s="12"/>
      <c r="R49" s="68"/>
      <c r="S49" s="68"/>
      <c r="T49" s="68"/>
    </row>
    <row r="50" spans="1:20" s="15" customFormat="1" x14ac:dyDescent="0.2">
      <c r="A50" s="12"/>
      <c r="B50" s="19"/>
      <c r="C50" s="19"/>
      <c r="D50" s="87"/>
      <c r="M50" s="12"/>
      <c r="N50" s="12"/>
      <c r="O50" s="12"/>
      <c r="P50" s="12"/>
      <c r="Q50" s="12"/>
      <c r="R50" s="68"/>
      <c r="S50" s="68"/>
      <c r="T50" s="68"/>
    </row>
    <row r="51" spans="1:20" s="15" customFormat="1" x14ac:dyDescent="0.2">
      <c r="A51" s="12"/>
      <c r="B51" s="19"/>
      <c r="C51" s="19"/>
      <c r="D51" s="87"/>
      <c r="M51" s="12"/>
      <c r="N51" s="12"/>
      <c r="O51" s="12"/>
      <c r="P51" s="12"/>
      <c r="Q51" s="12"/>
      <c r="R51" s="68"/>
      <c r="S51" s="68"/>
      <c r="T51" s="68"/>
    </row>
    <row r="52" spans="1:20" s="15" customFormat="1" x14ac:dyDescent="0.2">
      <c r="A52" s="12"/>
      <c r="B52" s="19"/>
      <c r="C52" s="19"/>
      <c r="D52" s="87"/>
      <c r="M52" s="12"/>
      <c r="N52" s="12"/>
      <c r="O52" s="12"/>
      <c r="P52" s="12"/>
      <c r="Q52" s="12"/>
      <c r="R52" s="68"/>
      <c r="S52" s="68"/>
      <c r="T52" s="68"/>
    </row>
    <row r="53" spans="1:20" s="15" customFormat="1" x14ac:dyDescent="0.2">
      <c r="A53" s="12"/>
      <c r="B53" s="19"/>
      <c r="C53" s="19"/>
      <c r="D53" s="87"/>
      <c r="M53" s="12"/>
      <c r="N53" s="12"/>
      <c r="O53" s="12"/>
      <c r="P53" s="12"/>
      <c r="Q53" s="12"/>
      <c r="R53" s="68"/>
      <c r="S53" s="68"/>
      <c r="T53" s="68"/>
    </row>
    <row r="54" spans="1:20" s="15" customFormat="1" x14ac:dyDescent="0.2">
      <c r="A54" s="12"/>
      <c r="B54" s="19"/>
      <c r="C54" s="19"/>
      <c r="D54" s="87"/>
      <c r="M54" s="12"/>
      <c r="N54" s="12"/>
      <c r="O54" s="12"/>
      <c r="P54" s="12"/>
      <c r="Q54" s="12"/>
      <c r="R54" s="68"/>
      <c r="S54" s="68"/>
      <c r="T54" s="68"/>
    </row>
    <row r="55" spans="1:20" s="15" customFormat="1" x14ac:dyDescent="0.2">
      <c r="A55" s="12"/>
      <c r="B55" s="19"/>
      <c r="C55" s="19"/>
      <c r="D55" s="87"/>
      <c r="M55" s="12"/>
      <c r="N55" s="12"/>
      <c r="O55" s="12"/>
      <c r="P55" s="12"/>
      <c r="Q55" s="12"/>
      <c r="R55" s="68"/>
      <c r="S55" s="68"/>
      <c r="T55" s="68"/>
    </row>
    <row r="56" spans="1:20" s="15" customFormat="1" x14ac:dyDescent="0.2">
      <c r="A56" s="12"/>
      <c r="B56" s="19"/>
      <c r="C56" s="19"/>
      <c r="D56" s="87"/>
      <c r="M56" s="12"/>
      <c r="N56" s="12"/>
      <c r="O56" s="12"/>
      <c r="P56" s="12"/>
      <c r="Q56" s="12"/>
      <c r="R56" s="68"/>
      <c r="S56" s="68"/>
      <c r="T56" s="68"/>
    </row>
    <row r="57" spans="1:20" s="15" customFormat="1" x14ac:dyDescent="0.2">
      <c r="A57" s="12"/>
      <c r="B57" s="19"/>
      <c r="C57" s="19"/>
      <c r="D57" s="87"/>
      <c r="M57" s="12"/>
      <c r="N57" s="12"/>
      <c r="O57" s="12"/>
      <c r="P57" s="12"/>
      <c r="Q57" s="12"/>
      <c r="R57" s="68"/>
      <c r="S57" s="68"/>
      <c r="T57" s="68"/>
    </row>
    <row r="58" spans="1:20" s="15" customFormat="1" x14ac:dyDescent="0.2">
      <c r="A58" s="12"/>
      <c r="B58" s="19"/>
      <c r="C58" s="19"/>
      <c r="D58" s="87"/>
      <c r="R58" s="68"/>
      <c r="S58" s="68"/>
      <c r="T58" s="68"/>
    </row>
    <row r="59" spans="1:20" s="15" customFormat="1" ht="15" x14ac:dyDescent="0.3">
      <c r="A59" s="100"/>
      <c r="B59" s="101"/>
      <c r="C59" s="101"/>
      <c r="D59" s="102"/>
      <c r="R59" s="68"/>
      <c r="S59" s="68"/>
      <c r="T59" s="68"/>
    </row>
    <row r="60" spans="1:20" s="15" customFormat="1" x14ac:dyDescent="0.2">
      <c r="A60" s="12"/>
      <c r="D60" s="87"/>
      <c r="R60" s="68"/>
      <c r="S60" s="68"/>
      <c r="T60" s="68"/>
    </row>
    <row r="61" spans="1:20" s="15" customFormat="1" x14ac:dyDescent="0.2">
      <c r="A61" s="12"/>
      <c r="D61" s="87"/>
      <c r="R61" s="68"/>
      <c r="S61" s="68"/>
      <c r="T61" s="68"/>
    </row>
    <row r="62" spans="1:20" s="15" customFormat="1" x14ac:dyDescent="0.2">
      <c r="A62" s="12"/>
      <c r="D62" s="87"/>
      <c r="R62" s="68"/>
      <c r="S62" s="68"/>
      <c r="T62" s="68"/>
    </row>
    <row r="63" spans="1:20" s="15" customFormat="1" x14ac:dyDescent="0.2">
      <c r="A63" s="12"/>
      <c r="D63" s="87"/>
      <c r="R63" s="68"/>
      <c r="S63" s="68"/>
      <c r="T63" s="68"/>
    </row>
    <row r="64" spans="1:20" s="15" customFormat="1" x14ac:dyDescent="0.2">
      <c r="A64" s="12"/>
      <c r="D64" s="87"/>
      <c r="R64" s="68"/>
      <c r="S64" s="68"/>
      <c r="T64" s="68"/>
    </row>
    <row r="65" spans="1:20" s="15" customFormat="1" x14ac:dyDescent="0.2">
      <c r="A65" s="12"/>
      <c r="B65" s="62"/>
      <c r="C65" s="62"/>
      <c r="D65" s="87"/>
      <c r="R65" s="68"/>
      <c r="S65" s="68"/>
      <c r="T65" s="68"/>
    </row>
    <row r="66" spans="1:20" s="15" customFormat="1" x14ac:dyDescent="0.2">
      <c r="A66" s="12"/>
      <c r="B66" s="62"/>
      <c r="C66" s="62"/>
      <c r="D66" s="86"/>
      <c r="R66" s="68"/>
      <c r="S66" s="68"/>
      <c r="T66" s="68"/>
    </row>
    <row r="67" spans="1:20" s="15" customFormat="1" x14ac:dyDescent="0.2">
      <c r="A67" s="12"/>
      <c r="B67" s="18"/>
      <c r="C67" s="18"/>
      <c r="D67" s="98"/>
      <c r="R67" s="68"/>
      <c r="S67" s="68"/>
      <c r="T67" s="68"/>
    </row>
    <row r="68" spans="1:20" s="15" customFormat="1" x14ac:dyDescent="0.2">
      <c r="A68" s="95"/>
      <c r="B68" s="62"/>
      <c r="C68" s="62"/>
      <c r="D68" s="86"/>
      <c r="R68" s="68"/>
      <c r="S68" s="68"/>
      <c r="T68" s="68"/>
    </row>
    <row r="69" spans="1:20" s="15" customFormat="1" x14ac:dyDescent="0.2">
      <c r="B69" s="13"/>
      <c r="C69" s="13"/>
      <c r="D69" s="97"/>
      <c r="R69" s="68"/>
      <c r="S69" s="68"/>
      <c r="T69" s="68"/>
    </row>
    <row r="70" spans="1:20" s="15" customFormat="1" x14ac:dyDescent="0.2">
      <c r="A70" s="12"/>
      <c r="B70" s="19"/>
      <c r="C70" s="19"/>
      <c r="D70" s="46"/>
      <c r="R70" s="68"/>
      <c r="S70" s="68"/>
      <c r="T70" s="68"/>
    </row>
    <row r="71" spans="1:20" s="15" customFormat="1" x14ac:dyDescent="0.2">
      <c r="A71" s="12"/>
      <c r="B71" s="19"/>
      <c r="C71" s="19"/>
      <c r="D71" s="46"/>
      <c r="R71" s="68"/>
      <c r="S71" s="68"/>
      <c r="T71" s="68"/>
    </row>
    <row r="72" spans="1:20" s="15" customFormat="1" x14ac:dyDescent="0.2">
      <c r="A72" s="12"/>
      <c r="B72" s="19"/>
      <c r="C72" s="19"/>
      <c r="D72" s="46"/>
      <c r="R72" s="68"/>
      <c r="S72" s="68"/>
      <c r="T72" s="68"/>
    </row>
    <row r="73" spans="1:20" s="15" customFormat="1" x14ac:dyDescent="0.2">
      <c r="A73" s="12"/>
      <c r="B73" s="19"/>
      <c r="C73" s="19"/>
      <c r="D73" s="46"/>
      <c r="R73" s="68"/>
      <c r="S73" s="68"/>
      <c r="T73" s="68"/>
    </row>
    <row r="74" spans="1:20" s="15" customFormat="1" x14ac:dyDescent="0.2">
      <c r="A74" s="12"/>
      <c r="B74" s="19"/>
      <c r="C74" s="19"/>
      <c r="D74" s="46"/>
      <c r="R74" s="68"/>
      <c r="S74" s="68"/>
      <c r="T74" s="68"/>
    </row>
    <row r="75" spans="1:20" s="15" customFormat="1" x14ac:dyDescent="0.2">
      <c r="A75" s="12"/>
      <c r="B75" s="19"/>
      <c r="C75" s="19"/>
      <c r="D75" s="46"/>
      <c r="R75" s="68"/>
      <c r="S75" s="68"/>
      <c r="T75" s="68"/>
    </row>
    <row r="76" spans="1:20" s="15" customFormat="1" x14ac:dyDescent="0.2">
      <c r="A76" s="12"/>
      <c r="B76" s="19"/>
      <c r="C76" s="19"/>
      <c r="D76" s="46"/>
      <c r="R76" s="68"/>
      <c r="S76" s="68"/>
      <c r="T76" s="68"/>
    </row>
    <row r="77" spans="1:20" s="15" customFormat="1" x14ac:dyDescent="0.2">
      <c r="A77" s="12"/>
      <c r="B77" s="19"/>
      <c r="C77" s="19"/>
      <c r="D77" s="46"/>
      <c r="R77" s="68"/>
      <c r="S77" s="68"/>
      <c r="T77" s="68"/>
    </row>
    <row r="78" spans="1:20" s="15" customFormat="1" x14ac:dyDescent="0.2">
      <c r="A78" s="12"/>
      <c r="B78" s="19"/>
      <c r="C78" s="19"/>
      <c r="D78" s="46"/>
      <c r="R78" s="68"/>
      <c r="S78" s="68"/>
      <c r="T78" s="68"/>
    </row>
    <row r="79" spans="1:20" s="15" customFormat="1" x14ac:dyDescent="0.2">
      <c r="A79" s="12"/>
      <c r="B79" s="19"/>
      <c r="C79" s="19"/>
      <c r="D79" s="46"/>
      <c r="R79" s="68"/>
      <c r="S79" s="68"/>
      <c r="T79" s="68"/>
    </row>
    <row r="80" spans="1:20" s="15" customFormat="1" x14ac:dyDescent="0.2">
      <c r="A80" s="12"/>
      <c r="B80" s="19"/>
      <c r="C80" s="19"/>
      <c r="D80" s="46"/>
      <c r="R80" s="68"/>
      <c r="S80" s="68"/>
      <c r="T80" s="68"/>
    </row>
    <row r="81" spans="1:20" s="15" customFormat="1" x14ac:dyDescent="0.2">
      <c r="A81" s="12"/>
      <c r="B81" s="19"/>
      <c r="C81" s="19"/>
      <c r="D81" s="46"/>
      <c r="R81" s="68"/>
      <c r="S81" s="68"/>
      <c r="T81" s="68"/>
    </row>
    <row r="82" spans="1:20" s="15" customFormat="1" x14ac:dyDescent="0.2">
      <c r="A82" s="12"/>
      <c r="B82" s="19"/>
      <c r="C82" s="19"/>
      <c r="D82" s="46"/>
      <c r="R82" s="68"/>
      <c r="S82" s="68"/>
      <c r="T82" s="68"/>
    </row>
    <row r="83" spans="1:20" s="15" customFormat="1" x14ac:dyDescent="0.2">
      <c r="A83" s="12"/>
      <c r="B83" s="19"/>
      <c r="C83" s="19"/>
      <c r="D83" s="46"/>
      <c r="R83" s="68"/>
      <c r="S83" s="68"/>
      <c r="T83" s="68"/>
    </row>
    <row r="84" spans="1:20" s="15" customFormat="1" x14ac:dyDescent="0.2">
      <c r="A84" s="12"/>
      <c r="B84" s="19"/>
      <c r="C84" s="19"/>
      <c r="D84" s="46"/>
      <c r="R84" s="68"/>
      <c r="S84" s="68"/>
      <c r="T84" s="68"/>
    </row>
    <row r="85" spans="1:20" s="15" customFormat="1" ht="15" x14ac:dyDescent="0.3">
      <c r="A85" s="100"/>
      <c r="B85" s="101"/>
      <c r="C85" s="101"/>
      <c r="D85" s="102"/>
      <c r="R85" s="68"/>
      <c r="S85" s="68"/>
      <c r="T85" s="68"/>
    </row>
    <row r="86" spans="1:20" s="15" customFormat="1" ht="13.5" x14ac:dyDescent="0.25">
      <c r="A86" s="12"/>
      <c r="B86" s="70"/>
      <c r="C86" s="70"/>
      <c r="D86" s="87"/>
      <c r="R86" s="68"/>
      <c r="S86" s="68"/>
      <c r="T86" s="68"/>
    </row>
    <row r="87" spans="1:20" s="15" customFormat="1" x14ac:dyDescent="0.2">
      <c r="A87" s="12"/>
      <c r="B87" s="19"/>
      <c r="C87" s="19"/>
      <c r="D87" s="46"/>
      <c r="E87" s="19"/>
      <c r="R87" s="68"/>
      <c r="S87" s="68"/>
      <c r="T87" s="68"/>
    </row>
    <row r="88" spans="1:20" s="15" customFormat="1" x14ac:dyDescent="0.2">
      <c r="A88" s="12"/>
      <c r="B88" s="19"/>
      <c r="C88" s="19"/>
      <c r="D88" s="46"/>
      <c r="E88" s="19"/>
      <c r="R88" s="68"/>
      <c r="S88" s="68"/>
      <c r="T88" s="68"/>
    </row>
    <row r="89" spans="1:20" s="15" customFormat="1" x14ac:dyDescent="0.2">
      <c r="A89" s="12"/>
      <c r="B89" s="19"/>
      <c r="C89" s="19"/>
      <c r="D89" s="46"/>
      <c r="E89" s="19"/>
      <c r="R89" s="68"/>
      <c r="S89" s="68"/>
      <c r="T89" s="68"/>
    </row>
    <row r="90" spans="1:20" s="15" customFormat="1" x14ac:dyDescent="0.2">
      <c r="A90" s="12"/>
      <c r="D90" s="46"/>
      <c r="R90" s="68"/>
      <c r="S90" s="68"/>
      <c r="T90" s="68"/>
    </row>
    <row r="91" spans="1:20" s="15" customFormat="1" x14ac:dyDescent="0.2">
      <c r="A91" s="12"/>
      <c r="D91" s="46"/>
      <c r="R91" s="68"/>
      <c r="S91" s="68"/>
      <c r="T91" s="68"/>
    </row>
    <row r="92" spans="1:20" s="15" customFormat="1" x14ac:dyDescent="0.2">
      <c r="A92" s="12"/>
      <c r="B92" s="13"/>
      <c r="C92" s="13"/>
      <c r="D92" s="87"/>
      <c r="R92" s="68"/>
      <c r="S92" s="68"/>
      <c r="T92" s="68"/>
    </row>
    <row r="93" spans="1:20" s="15" customFormat="1" x14ac:dyDescent="0.2">
      <c r="A93" s="12"/>
      <c r="B93" s="18"/>
      <c r="C93" s="18"/>
      <c r="D93" s="87"/>
      <c r="R93" s="68"/>
      <c r="S93" s="68"/>
      <c r="T93" s="68"/>
    </row>
    <row r="94" spans="1:20" s="15" customFormat="1" x14ac:dyDescent="0.2">
      <c r="A94" s="12"/>
      <c r="B94" s="62"/>
      <c r="C94" s="62"/>
      <c r="D94" s="87"/>
      <c r="R94" s="68"/>
      <c r="S94" s="68"/>
      <c r="T94" s="68"/>
    </row>
    <row r="95" spans="1:20" s="15" customFormat="1" x14ac:dyDescent="0.2">
      <c r="A95" s="95"/>
      <c r="B95" s="13"/>
      <c r="C95" s="13"/>
      <c r="D95" s="97"/>
      <c r="R95" s="68"/>
      <c r="S95" s="68"/>
      <c r="T95" s="68"/>
    </row>
    <row r="96" spans="1:20" s="15" customFormat="1" x14ac:dyDescent="0.2">
      <c r="A96" s="12"/>
      <c r="B96" s="19"/>
      <c r="C96" s="19"/>
      <c r="D96" s="87"/>
      <c r="R96" s="68"/>
      <c r="S96" s="68"/>
      <c r="T96" s="68"/>
    </row>
    <row r="97" spans="1:20" s="15" customFormat="1" x14ac:dyDescent="0.2">
      <c r="A97" s="12"/>
      <c r="B97" s="19"/>
      <c r="C97" s="19"/>
      <c r="D97" s="87"/>
      <c r="R97" s="68"/>
      <c r="S97" s="68"/>
      <c r="T97" s="68"/>
    </row>
    <row r="98" spans="1:20" s="15" customFormat="1" x14ac:dyDescent="0.2">
      <c r="A98" s="12"/>
      <c r="B98" s="19"/>
      <c r="C98" s="19"/>
      <c r="D98" s="87"/>
      <c r="R98" s="68"/>
      <c r="S98" s="68"/>
      <c r="T98" s="68"/>
    </row>
    <row r="99" spans="1:20" s="15" customFormat="1" x14ac:dyDescent="0.2">
      <c r="A99" s="12"/>
      <c r="B99" s="19"/>
      <c r="C99" s="19"/>
      <c r="D99" s="87"/>
      <c r="R99" s="68"/>
      <c r="S99" s="68"/>
      <c r="T99" s="68"/>
    </row>
    <row r="100" spans="1:20" s="15" customFormat="1" x14ac:dyDescent="0.2">
      <c r="A100" s="12"/>
      <c r="B100" s="19"/>
      <c r="C100" s="19"/>
      <c r="D100" s="87"/>
      <c r="R100" s="68"/>
      <c r="S100" s="68"/>
      <c r="T100" s="68"/>
    </row>
    <row r="101" spans="1:20" s="15" customFormat="1" x14ac:dyDescent="0.2">
      <c r="A101" s="12"/>
      <c r="B101" s="19"/>
      <c r="C101" s="19"/>
      <c r="D101" s="87"/>
      <c r="R101" s="68"/>
      <c r="S101" s="68"/>
      <c r="T101" s="68"/>
    </row>
    <row r="102" spans="1:20" s="15" customFormat="1" x14ac:dyDescent="0.2">
      <c r="A102" s="12"/>
      <c r="B102" s="19"/>
      <c r="C102" s="19"/>
      <c r="D102" s="87"/>
      <c r="R102" s="68"/>
      <c r="S102" s="68"/>
      <c r="T102" s="68"/>
    </row>
    <row r="103" spans="1:20" s="15" customFormat="1" x14ac:dyDescent="0.2">
      <c r="A103" s="12"/>
      <c r="B103" s="19"/>
      <c r="C103" s="19"/>
      <c r="D103" s="87"/>
      <c r="R103" s="68"/>
      <c r="S103" s="68"/>
      <c r="T103" s="68"/>
    </row>
    <row r="104" spans="1:20" s="15" customFormat="1" x14ac:dyDescent="0.2">
      <c r="A104" s="12"/>
      <c r="B104" s="19"/>
      <c r="C104" s="19"/>
      <c r="D104" s="87"/>
      <c r="R104" s="68"/>
      <c r="S104" s="68"/>
      <c r="T104" s="68"/>
    </row>
    <row r="105" spans="1:20" s="15" customFormat="1" x14ac:dyDescent="0.2">
      <c r="A105" s="12"/>
      <c r="B105" s="19"/>
      <c r="C105" s="19"/>
      <c r="D105" s="87"/>
      <c r="R105" s="68"/>
      <c r="S105" s="68"/>
      <c r="T105" s="68"/>
    </row>
    <row r="106" spans="1:20" s="15" customFormat="1" x14ac:dyDescent="0.2">
      <c r="A106" s="12"/>
      <c r="B106" s="19"/>
      <c r="C106" s="19"/>
      <c r="D106" s="87"/>
      <c r="R106" s="68"/>
      <c r="S106" s="68"/>
      <c r="T106" s="68"/>
    </row>
    <row r="107" spans="1:20" s="15" customFormat="1" x14ac:dyDescent="0.2">
      <c r="A107" s="12"/>
      <c r="B107" s="19"/>
      <c r="C107" s="19"/>
      <c r="D107" s="87"/>
      <c r="R107" s="68"/>
      <c r="S107" s="68"/>
      <c r="T107" s="68"/>
    </row>
    <row r="108" spans="1:20" s="15" customFormat="1" x14ac:dyDescent="0.2">
      <c r="A108" s="12"/>
      <c r="B108" s="19"/>
      <c r="C108" s="19"/>
      <c r="D108" s="87"/>
      <c r="R108" s="68"/>
      <c r="S108" s="68"/>
      <c r="T108" s="68"/>
    </row>
    <row r="109" spans="1:20" s="15" customFormat="1" x14ac:dyDescent="0.2">
      <c r="A109" s="12"/>
      <c r="B109" s="19"/>
      <c r="C109" s="19"/>
      <c r="D109" s="87"/>
      <c r="R109" s="68"/>
      <c r="S109" s="68"/>
      <c r="T109" s="68"/>
    </row>
    <row r="110" spans="1:20" s="15" customFormat="1" ht="15" x14ac:dyDescent="0.3">
      <c r="A110" s="100"/>
      <c r="B110" s="101"/>
      <c r="C110" s="101"/>
      <c r="D110" s="102"/>
      <c r="R110" s="68"/>
      <c r="S110" s="68"/>
      <c r="T110" s="68"/>
    </row>
    <row r="111" spans="1:20" s="15" customFormat="1" ht="15" x14ac:dyDescent="0.3">
      <c r="A111" s="100"/>
      <c r="B111" s="101"/>
      <c r="C111" s="101"/>
      <c r="D111" s="102"/>
      <c r="R111" s="68"/>
      <c r="S111" s="68"/>
      <c r="T111" s="68"/>
    </row>
    <row r="112" spans="1:20" s="15" customFormat="1" x14ac:dyDescent="0.2">
      <c r="A112" s="12"/>
      <c r="D112" s="87"/>
      <c r="R112" s="68"/>
      <c r="S112" s="68"/>
      <c r="T112" s="68"/>
    </row>
    <row r="113" spans="1:20" s="15" customFormat="1" x14ac:dyDescent="0.2">
      <c r="A113" s="12"/>
      <c r="B113" s="19"/>
      <c r="C113" s="19"/>
      <c r="D113" s="87"/>
      <c r="R113" s="68"/>
      <c r="S113" s="68"/>
      <c r="T113" s="68"/>
    </row>
    <row r="114" spans="1:20" s="15" customFormat="1" x14ac:dyDescent="0.2">
      <c r="A114" s="12"/>
      <c r="B114" s="19"/>
      <c r="C114" s="19"/>
      <c r="D114" s="87"/>
      <c r="R114" s="68"/>
      <c r="S114" s="68"/>
      <c r="T114" s="68"/>
    </row>
    <row r="115" spans="1:20" s="15" customFormat="1" x14ac:dyDescent="0.2">
      <c r="A115" s="12"/>
      <c r="B115" s="19"/>
      <c r="C115" s="19"/>
      <c r="D115" s="87"/>
      <c r="R115" s="68"/>
      <c r="S115" s="68"/>
      <c r="T115" s="68"/>
    </row>
    <row r="116" spans="1:20" s="15" customFormat="1" x14ac:dyDescent="0.2">
      <c r="A116" s="12"/>
      <c r="B116" s="19"/>
      <c r="C116" s="19"/>
      <c r="D116" s="87"/>
      <c r="R116" s="68"/>
      <c r="S116" s="68"/>
      <c r="T116" s="68"/>
    </row>
    <row r="117" spans="1:20" s="15" customFormat="1" x14ac:dyDescent="0.2">
      <c r="A117" s="12"/>
      <c r="B117" s="19"/>
      <c r="C117" s="19"/>
      <c r="D117" s="87"/>
      <c r="R117" s="68"/>
      <c r="S117" s="68"/>
      <c r="T117" s="68"/>
    </row>
    <row r="118" spans="1:20" s="15" customFormat="1" x14ac:dyDescent="0.2">
      <c r="A118" s="12"/>
      <c r="B118" s="18"/>
      <c r="C118" s="18"/>
      <c r="D118" s="87"/>
      <c r="R118" s="68"/>
      <c r="S118" s="68"/>
      <c r="T118" s="68"/>
    </row>
    <row r="119" spans="1:20" s="15" customFormat="1" x14ac:dyDescent="0.2">
      <c r="A119" s="12"/>
      <c r="B119" s="62"/>
      <c r="C119" s="62"/>
      <c r="D119" s="87"/>
      <c r="R119" s="68"/>
      <c r="S119" s="68"/>
      <c r="T119" s="68"/>
    </row>
    <row r="120" spans="1:20" s="15" customFormat="1" x14ac:dyDescent="0.2">
      <c r="A120" s="12"/>
      <c r="B120" s="103"/>
      <c r="C120" s="103"/>
      <c r="D120" s="87"/>
      <c r="R120" s="68"/>
      <c r="S120" s="68"/>
      <c r="T120" s="68"/>
    </row>
    <row r="121" spans="1:20" s="15" customFormat="1" x14ac:dyDescent="0.2">
      <c r="A121" s="12"/>
      <c r="B121" s="13"/>
      <c r="C121" s="13"/>
      <c r="D121" s="97"/>
      <c r="R121" s="68"/>
      <c r="S121" s="68"/>
      <c r="T121" s="68"/>
    </row>
    <row r="122" spans="1:20" s="15" customFormat="1" x14ac:dyDescent="0.2">
      <c r="A122" s="12"/>
      <c r="B122" s="19"/>
      <c r="C122" s="19"/>
      <c r="D122" s="87"/>
      <c r="R122" s="68"/>
      <c r="S122" s="68"/>
      <c r="T122" s="68"/>
    </row>
    <row r="123" spans="1:20" s="15" customFormat="1" x14ac:dyDescent="0.2">
      <c r="A123" s="12"/>
      <c r="B123" s="19"/>
      <c r="C123" s="19"/>
      <c r="D123" s="87"/>
      <c r="R123" s="68"/>
      <c r="S123" s="68"/>
      <c r="T123" s="68"/>
    </row>
    <row r="124" spans="1:20" s="15" customFormat="1" x14ac:dyDescent="0.2">
      <c r="A124" s="12"/>
      <c r="B124" s="19"/>
      <c r="C124" s="19"/>
      <c r="D124" s="87"/>
      <c r="R124" s="68"/>
      <c r="S124" s="68"/>
      <c r="T124" s="68"/>
    </row>
    <row r="125" spans="1:20" s="15" customFormat="1" x14ac:dyDescent="0.2">
      <c r="A125" s="12"/>
      <c r="B125" s="19"/>
      <c r="C125" s="19"/>
      <c r="D125" s="87"/>
      <c r="R125" s="68"/>
      <c r="S125" s="68"/>
      <c r="T125" s="68"/>
    </row>
    <row r="126" spans="1:20" s="15" customFormat="1" x14ac:dyDescent="0.2">
      <c r="A126" s="12"/>
      <c r="B126" s="19"/>
      <c r="C126" s="19"/>
      <c r="D126" s="87"/>
      <c r="R126" s="68"/>
      <c r="S126" s="68"/>
      <c r="T126" s="68"/>
    </row>
    <row r="127" spans="1:20" s="15" customFormat="1" x14ac:dyDescent="0.2">
      <c r="A127" s="12"/>
      <c r="B127" s="19"/>
      <c r="C127" s="19"/>
      <c r="D127" s="87"/>
      <c r="R127" s="68"/>
      <c r="S127" s="68"/>
      <c r="T127" s="68"/>
    </row>
    <row r="128" spans="1:20" s="15" customFormat="1" x14ac:dyDescent="0.2">
      <c r="A128" s="12"/>
      <c r="B128" s="19"/>
      <c r="C128" s="19"/>
      <c r="D128" s="87"/>
      <c r="R128" s="68"/>
      <c r="S128" s="68"/>
      <c r="T128" s="68"/>
    </row>
    <row r="129" spans="1:20" s="15" customFormat="1" x14ac:dyDescent="0.2">
      <c r="A129" s="12"/>
      <c r="B129" s="19"/>
      <c r="C129" s="19"/>
      <c r="D129" s="87"/>
      <c r="R129" s="68"/>
      <c r="S129" s="68"/>
      <c r="T129" s="68"/>
    </row>
    <row r="130" spans="1:20" s="15" customFormat="1" x14ac:dyDescent="0.2">
      <c r="A130" s="12"/>
      <c r="B130" s="19"/>
      <c r="C130" s="19"/>
      <c r="D130" s="87"/>
      <c r="R130" s="68"/>
      <c r="S130" s="68"/>
      <c r="T130" s="68"/>
    </row>
    <row r="131" spans="1:20" s="15" customFormat="1" x14ac:dyDescent="0.2">
      <c r="A131" s="12"/>
      <c r="B131" s="19"/>
      <c r="C131" s="19"/>
      <c r="D131" s="87"/>
      <c r="R131" s="68"/>
      <c r="S131" s="68"/>
      <c r="T131" s="68"/>
    </row>
    <row r="132" spans="1:20" s="15" customFormat="1" x14ac:dyDescent="0.2">
      <c r="A132" s="12"/>
      <c r="B132" s="19"/>
      <c r="C132" s="19"/>
      <c r="D132" s="87"/>
      <c r="R132" s="68"/>
      <c r="S132" s="68"/>
      <c r="T132" s="68"/>
    </row>
    <row r="133" spans="1:20" s="15" customFormat="1" ht="15" x14ac:dyDescent="0.3">
      <c r="A133" s="100"/>
      <c r="B133" s="101"/>
      <c r="C133" s="101"/>
      <c r="D133" s="102"/>
      <c r="R133" s="68"/>
      <c r="S133" s="68"/>
      <c r="T133" s="68"/>
    </row>
    <row r="134" spans="1:20" s="15" customFormat="1" ht="15" x14ac:dyDescent="0.3">
      <c r="A134" s="100"/>
      <c r="B134" s="101"/>
      <c r="C134" s="101"/>
      <c r="D134" s="102"/>
      <c r="R134" s="68"/>
      <c r="S134" s="68"/>
      <c r="T134" s="68"/>
    </row>
    <row r="135" spans="1:20" s="15" customFormat="1" ht="15" x14ac:dyDescent="0.3">
      <c r="A135" s="100"/>
      <c r="B135" s="101"/>
      <c r="C135" s="101"/>
      <c r="D135" s="102"/>
      <c r="R135" s="68"/>
      <c r="S135" s="68"/>
      <c r="T135" s="68"/>
    </row>
    <row r="136" spans="1:20" s="15" customFormat="1" ht="15" x14ac:dyDescent="0.3">
      <c r="A136" s="100"/>
      <c r="B136" s="101"/>
      <c r="C136" s="101"/>
      <c r="D136" s="102"/>
      <c r="R136" s="68"/>
      <c r="S136" s="68"/>
      <c r="T136" s="68"/>
    </row>
    <row r="137" spans="1:20" s="15" customFormat="1" ht="15" x14ac:dyDescent="0.3">
      <c r="A137" s="100"/>
      <c r="B137" s="101"/>
      <c r="C137" s="101"/>
      <c r="D137" s="102"/>
      <c r="R137" s="68"/>
      <c r="S137" s="68"/>
      <c r="T137" s="68"/>
    </row>
    <row r="138" spans="1:20" s="15" customFormat="1" x14ac:dyDescent="0.2">
      <c r="A138" s="12"/>
      <c r="B138" s="19"/>
      <c r="C138" s="19"/>
      <c r="D138" s="87"/>
      <c r="R138" s="68"/>
      <c r="S138" s="68"/>
      <c r="T138" s="68"/>
    </row>
    <row r="139" spans="1:20" s="15" customFormat="1" x14ac:dyDescent="0.2">
      <c r="A139" s="12"/>
      <c r="B139" s="19"/>
      <c r="C139" s="19"/>
      <c r="D139" s="87"/>
      <c r="R139" s="68"/>
      <c r="S139" s="68"/>
      <c r="T139" s="68"/>
    </row>
    <row r="140" spans="1:20" s="15" customFormat="1" x14ac:dyDescent="0.2">
      <c r="A140" s="12"/>
      <c r="B140" s="19"/>
      <c r="C140" s="19"/>
      <c r="D140" s="87"/>
      <c r="R140" s="68"/>
      <c r="S140" s="68"/>
      <c r="T140" s="68"/>
    </row>
    <row r="141" spans="1:20" s="15" customFormat="1" x14ac:dyDescent="0.2">
      <c r="A141" s="12"/>
      <c r="R141" s="68"/>
      <c r="S141" s="68"/>
      <c r="T141" s="68"/>
    </row>
    <row r="142" spans="1:20" s="15" customFormat="1" x14ac:dyDescent="0.2">
      <c r="A142" s="12"/>
      <c r="R142" s="68"/>
      <c r="S142" s="68"/>
      <c r="T142" s="68"/>
    </row>
    <row r="143" spans="1:20" s="15" customFormat="1" x14ac:dyDescent="0.2">
      <c r="A143" s="12"/>
      <c r="R143" s="68"/>
      <c r="S143" s="68"/>
      <c r="T143" s="68"/>
    </row>
    <row r="144" spans="1:20" s="15" customFormat="1" x14ac:dyDescent="0.2">
      <c r="A144" s="12"/>
      <c r="R144" s="68"/>
      <c r="S144" s="68"/>
      <c r="T144" s="68"/>
    </row>
    <row r="145" spans="1:20" s="15" customFormat="1" x14ac:dyDescent="0.2">
      <c r="A145" s="95"/>
      <c r="R145" s="68"/>
      <c r="S145" s="68"/>
      <c r="T145" s="68"/>
    </row>
    <row r="146" spans="1:20" s="15" customFormat="1" x14ac:dyDescent="0.2">
      <c r="B146" s="88"/>
      <c r="C146" s="88"/>
      <c r="D146" s="88"/>
      <c r="R146" s="68"/>
      <c r="S146" s="68"/>
      <c r="T146" s="68"/>
    </row>
    <row r="147" spans="1:20" s="15" customFormat="1" x14ac:dyDescent="0.2">
      <c r="A147" s="12"/>
      <c r="B147" s="19"/>
      <c r="C147" s="19"/>
      <c r="D147" s="87"/>
      <c r="R147" s="68"/>
      <c r="S147" s="68"/>
      <c r="T147" s="68"/>
    </row>
    <row r="148" spans="1:20" s="15" customFormat="1" x14ac:dyDescent="0.2">
      <c r="A148" s="12"/>
      <c r="B148" s="19"/>
      <c r="C148" s="19"/>
      <c r="D148" s="87"/>
      <c r="R148" s="68"/>
      <c r="S148" s="68"/>
      <c r="T148" s="68"/>
    </row>
    <row r="149" spans="1:20" s="15" customFormat="1" x14ac:dyDescent="0.2">
      <c r="A149" s="12"/>
      <c r="B149" s="19"/>
      <c r="C149" s="19"/>
      <c r="D149" s="87"/>
      <c r="R149" s="68"/>
      <c r="S149" s="68"/>
      <c r="T149" s="68"/>
    </row>
    <row r="150" spans="1:20" s="15" customFormat="1" x14ac:dyDescent="0.2">
      <c r="A150" s="12"/>
      <c r="B150" s="19"/>
      <c r="C150" s="19"/>
      <c r="D150" s="87"/>
      <c r="R150" s="68"/>
      <c r="S150" s="68"/>
      <c r="T150" s="68"/>
    </row>
    <row r="151" spans="1:20" s="15" customFormat="1" x14ac:dyDescent="0.2">
      <c r="A151" s="12"/>
      <c r="B151" s="19"/>
      <c r="C151" s="19"/>
      <c r="D151" s="87"/>
      <c r="R151" s="68"/>
      <c r="S151" s="68"/>
      <c r="T151" s="68"/>
    </row>
    <row r="152" spans="1:20" s="15" customFormat="1" x14ac:dyDescent="0.2">
      <c r="A152" s="12"/>
      <c r="B152" s="19"/>
      <c r="C152" s="19"/>
      <c r="D152" s="87"/>
      <c r="R152" s="68"/>
      <c r="S152" s="68"/>
      <c r="T152" s="68"/>
    </row>
    <row r="153" spans="1:20" s="15" customFormat="1" x14ac:dyDescent="0.2">
      <c r="A153" s="12"/>
      <c r="B153" s="19"/>
      <c r="C153" s="19"/>
      <c r="D153" s="87"/>
      <c r="R153" s="68"/>
      <c r="S153" s="68"/>
      <c r="T153" s="68"/>
    </row>
    <row r="154" spans="1:20" s="15" customFormat="1" x14ac:dyDescent="0.2">
      <c r="A154" s="12"/>
      <c r="B154" s="19"/>
      <c r="C154" s="19"/>
      <c r="D154" s="87"/>
      <c r="R154" s="68"/>
      <c r="S154" s="68"/>
      <c r="T154" s="68"/>
    </row>
    <row r="155" spans="1:20" s="15" customFormat="1" x14ac:dyDescent="0.2">
      <c r="A155" s="12"/>
      <c r="B155" s="19"/>
      <c r="C155" s="19"/>
      <c r="D155" s="87"/>
      <c r="R155" s="68"/>
      <c r="S155" s="68"/>
      <c r="T155" s="68"/>
    </row>
    <row r="156" spans="1:20" s="15" customFormat="1" x14ac:dyDescent="0.2">
      <c r="A156" s="12"/>
      <c r="B156" s="19"/>
      <c r="C156" s="19"/>
      <c r="D156" s="87"/>
      <c r="R156" s="68"/>
      <c r="S156" s="68"/>
      <c r="T156" s="68"/>
    </row>
    <row r="157" spans="1:20" s="15" customFormat="1" x14ac:dyDescent="0.2">
      <c r="A157" s="12"/>
      <c r="B157" s="19"/>
      <c r="C157" s="19"/>
      <c r="D157" s="87"/>
      <c r="R157" s="68"/>
      <c r="S157" s="68"/>
      <c r="T157" s="68"/>
    </row>
    <row r="158" spans="1:20" s="15" customFormat="1" x14ac:dyDescent="0.2">
      <c r="A158" s="12"/>
      <c r="D158" s="87"/>
      <c r="R158" s="68"/>
      <c r="S158" s="68"/>
      <c r="T158" s="68"/>
    </row>
    <row r="159" spans="1:20" s="15" customFormat="1" x14ac:dyDescent="0.2">
      <c r="A159" s="12"/>
      <c r="B159" s="19"/>
      <c r="C159" s="19"/>
      <c r="D159" s="87"/>
      <c r="R159" s="68"/>
      <c r="S159" s="68"/>
      <c r="T159" s="68"/>
    </row>
    <row r="160" spans="1:20" s="15" customFormat="1" x14ac:dyDescent="0.2">
      <c r="A160" s="12"/>
      <c r="B160" s="19"/>
      <c r="C160" s="19"/>
      <c r="D160" s="87"/>
      <c r="R160" s="68"/>
      <c r="S160" s="68"/>
      <c r="T160" s="68"/>
    </row>
    <row r="161" spans="1:20" s="15" customFormat="1" x14ac:dyDescent="0.2">
      <c r="A161" s="12"/>
      <c r="B161" s="19"/>
      <c r="C161" s="19"/>
      <c r="D161" s="87"/>
      <c r="R161" s="68"/>
      <c r="S161" s="68"/>
      <c r="T161" s="68"/>
    </row>
    <row r="162" spans="1:20" s="15" customFormat="1" x14ac:dyDescent="0.2">
      <c r="A162" s="12"/>
      <c r="B162" s="19"/>
      <c r="C162" s="19"/>
      <c r="D162" s="87"/>
      <c r="R162" s="68"/>
      <c r="S162" s="68"/>
      <c r="T162" s="68"/>
    </row>
    <row r="163" spans="1:20" s="15" customFormat="1" x14ac:dyDescent="0.2">
      <c r="A163" s="12"/>
      <c r="B163" s="19"/>
      <c r="C163" s="19"/>
      <c r="D163" s="87"/>
      <c r="R163" s="68"/>
      <c r="S163" s="68"/>
      <c r="T163" s="68"/>
    </row>
    <row r="164" spans="1:20" s="15" customFormat="1" x14ac:dyDescent="0.2">
      <c r="A164" s="12"/>
      <c r="R164" s="68"/>
      <c r="S164" s="68"/>
      <c r="T164" s="68"/>
    </row>
    <row r="165" spans="1:20" s="15" customFormat="1" x14ac:dyDescent="0.2">
      <c r="A165" s="12"/>
      <c r="R165" s="68"/>
      <c r="S165" s="68"/>
      <c r="T165" s="68"/>
    </row>
    <row r="166" spans="1:20" s="15" customFormat="1" x14ac:dyDescent="0.2">
      <c r="A166" s="12"/>
      <c r="R166" s="68"/>
      <c r="S166" s="68"/>
      <c r="T166" s="68"/>
    </row>
    <row r="167" spans="1:20" s="15" customFormat="1" x14ac:dyDescent="0.2">
      <c r="A167" s="12"/>
      <c r="R167" s="68"/>
      <c r="S167" s="68"/>
      <c r="T167" s="68"/>
    </row>
    <row r="168" spans="1:20" s="15" customFormat="1" x14ac:dyDescent="0.2">
      <c r="R168" s="68"/>
      <c r="S168" s="68"/>
      <c r="T168" s="68"/>
    </row>
    <row r="169" spans="1:20" s="15" customFormat="1" x14ac:dyDescent="0.2">
      <c r="R169" s="68"/>
      <c r="S169" s="68"/>
      <c r="T169" s="68"/>
    </row>
    <row r="170" spans="1:20" s="15" customFormat="1" x14ac:dyDescent="0.2">
      <c r="A170" s="12"/>
      <c r="R170" s="68"/>
      <c r="S170" s="68"/>
      <c r="T170" s="68"/>
    </row>
    <row r="171" spans="1:20" s="15" customFormat="1" x14ac:dyDescent="0.2">
      <c r="A171" s="12"/>
      <c r="R171" s="68"/>
      <c r="S171" s="68"/>
      <c r="T171" s="68"/>
    </row>
    <row r="172" spans="1:20" s="15" customFormat="1" x14ac:dyDescent="0.2">
      <c r="A172" s="12"/>
      <c r="R172" s="68"/>
      <c r="S172" s="68"/>
      <c r="T172" s="68"/>
    </row>
    <row r="173" spans="1:20" s="15" customFormat="1" x14ac:dyDescent="0.2">
      <c r="A173" s="12"/>
      <c r="R173" s="68"/>
      <c r="S173" s="68"/>
      <c r="T173" s="68"/>
    </row>
    <row r="174" spans="1:20" s="15" customFormat="1" x14ac:dyDescent="0.2">
      <c r="A174" s="12"/>
      <c r="R174" s="68"/>
      <c r="S174" s="68"/>
      <c r="T174" s="68"/>
    </row>
    <row r="175" spans="1:20" s="15" customFormat="1" x14ac:dyDescent="0.2">
      <c r="A175" s="12"/>
      <c r="R175" s="68"/>
      <c r="S175" s="68"/>
      <c r="T175" s="68"/>
    </row>
    <row r="176" spans="1:20" s="15" customFormat="1" x14ac:dyDescent="0.2">
      <c r="A176" s="12"/>
      <c r="R176" s="68"/>
      <c r="S176" s="68"/>
      <c r="T176" s="68"/>
    </row>
    <row r="177" spans="1:20" s="15" customFormat="1" x14ac:dyDescent="0.2">
      <c r="A177" s="12"/>
      <c r="R177" s="68"/>
      <c r="S177" s="68"/>
      <c r="T177" s="68"/>
    </row>
    <row r="178" spans="1:20" s="15" customFormat="1" x14ac:dyDescent="0.2">
      <c r="A178" s="12"/>
      <c r="R178" s="68"/>
      <c r="S178" s="68"/>
      <c r="T178" s="68"/>
    </row>
    <row r="179" spans="1:20" s="15" customFormat="1" x14ac:dyDescent="0.2">
      <c r="A179" s="12"/>
      <c r="R179" s="68"/>
      <c r="S179" s="68"/>
      <c r="T179" s="68"/>
    </row>
    <row r="180" spans="1:20" s="15" customFormat="1" x14ac:dyDescent="0.2">
      <c r="A180" s="12"/>
      <c r="R180" s="68"/>
      <c r="S180" s="68"/>
      <c r="T180" s="68"/>
    </row>
    <row r="181" spans="1:20" s="15" customFormat="1" x14ac:dyDescent="0.2">
      <c r="A181" s="12"/>
      <c r="R181" s="68"/>
      <c r="S181" s="68"/>
      <c r="T181" s="68"/>
    </row>
    <row r="182" spans="1:20" s="15" customFormat="1" x14ac:dyDescent="0.2">
      <c r="A182" s="12"/>
      <c r="R182" s="68"/>
      <c r="S182" s="68"/>
      <c r="T182" s="68"/>
    </row>
    <row r="183" spans="1:20" s="15" customFormat="1" x14ac:dyDescent="0.2">
      <c r="A183" s="12"/>
      <c r="R183" s="68"/>
      <c r="S183" s="68"/>
      <c r="T183" s="68"/>
    </row>
    <row r="184" spans="1:20" s="15" customFormat="1" x14ac:dyDescent="0.2">
      <c r="A184" s="12"/>
      <c r="R184" s="68"/>
      <c r="S184" s="68"/>
      <c r="T184" s="68"/>
    </row>
    <row r="185" spans="1:20" s="15" customFormat="1" x14ac:dyDescent="0.2">
      <c r="A185" s="12"/>
      <c r="R185" s="68"/>
      <c r="S185" s="68"/>
      <c r="T185" s="68"/>
    </row>
    <row r="186" spans="1:20" s="15" customFormat="1" x14ac:dyDescent="0.2">
      <c r="A186" s="12"/>
      <c r="R186" s="68"/>
      <c r="S186" s="68"/>
      <c r="T186" s="68"/>
    </row>
    <row r="187" spans="1:20" s="15" customFormat="1" x14ac:dyDescent="0.2">
      <c r="R187" s="68"/>
      <c r="S187" s="68"/>
      <c r="T187" s="68"/>
    </row>
    <row r="188" spans="1:20" s="15" customFormat="1" x14ac:dyDescent="0.2">
      <c r="R188" s="68"/>
      <c r="S188" s="68"/>
      <c r="T188" s="68"/>
    </row>
    <row r="189" spans="1:20" s="15" customFormat="1" x14ac:dyDescent="0.2">
      <c r="A189" s="12"/>
      <c r="R189" s="68"/>
      <c r="S189" s="68"/>
      <c r="T189" s="68"/>
    </row>
    <row r="190" spans="1:20" s="15" customFormat="1" x14ac:dyDescent="0.2">
      <c r="A190" s="12"/>
      <c r="R190" s="68"/>
      <c r="S190" s="68"/>
      <c r="T190" s="68"/>
    </row>
    <row r="191" spans="1:20" s="15" customFormat="1" x14ac:dyDescent="0.2">
      <c r="A191" s="12"/>
      <c r="R191" s="68"/>
      <c r="S191" s="68"/>
      <c r="T191" s="68"/>
    </row>
    <row r="192" spans="1:20" s="15" customFormat="1" x14ac:dyDescent="0.2">
      <c r="A192" s="12"/>
      <c r="R192" s="68"/>
      <c r="S192" s="68"/>
      <c r="T192" s="68"/>
    </row>
    <row r="193" spans="1:20" s="15" customFormat="1" x14ac:dyDescent="0.2">
      <c r="A193" s="12"/>
      <c r="R193" s="68"/>
      <c r="S193" s="68"/>
      <c r="T193" s="68"/>
    </row>
    <row r="194" spans="1:20" s="15" customFormat="1" x14ac:dyDescent="0.2">
      <c r="A194" s="12"/>
      <c r="R194" s="68"/>
      <c r="S194" s="68"/>
      <c r="T194" s="68"/>
    </row>
    <row r="195" spans="1:20" s="15" customFormat="1" x14ac:dyDescent="0.2">
      <c r="A195" s="12"/>
      <c r="R195" s="68"/>
      <c r="S195" s="68"/>
      <c r="T195" s="68"/>
    </row>
    <row r="196" spans="1:20" s="15" customFormat="1" x14ac:dyDescent="0.2">
      <c r="A196" s="12"/>
      <c r="R196" s="68"/>
      <c r="S196" s="68"/>
      <c r="T196" s="68"/>
    </row>
    <row r="197" spans="1:20" s="15" customFormat="1" x14ac:dyDescent="0.2">
      <c r="A197" s="12"/>
      <c r="R197" s="68"/>
      <c r="S197" s="68"/>
      <c r="T197" s="68"/>
    </row>
    <row r="198" spans="1:20" s="15" customFormat="1" x14ac:dyDescent="0.2">
      <c r="A198" s="12"/>
      <c r="R198" s="68"/>
      <c r="S198" s="68"/>
      <c r="T198" s="68"/>
    </row>
    <row r="199" spans="1:20" s="15" customFormat="1" x14ac:dyDescent="0.2">
      <c r="A199" s="12"/>
      <c r="R199" s="68"/>
      <c r="S199" s="68"/>
      <c r="T199" s="68"/>
    </row>
    <row r="200" spans="1:20" s="15" customFormat="1" x14ac:dyDescent="0.2">
      <c r="A200" s="12"/>
      <c r="R200" s="68"/>
      <c r="S200" s="68"/>
      <c r="T200" s="68"/>
    </row>
    <row r="201" spans="1:20" s="15" customFormat="1" x14ac:dyDescent="0.2">
      <c r="A201" s="12"/>
      <c r="R201" s="68"/>
      <c r="S201" s="68"/>
      <c r="T201" s="68"/>
    </row>
    <row r="202" spans="1:20" s="15" customFormat="1" x14ac:dyDescent="0.2">
      <c r="A202" s="12"/>
      <c r="R202" s="68"/>
      <c r="S202" s="68"/>
      <c r="T202" s="68"/>
    </row>
    <row r="203" spans="1:20" s="15" customFormat="1" x14ac:dyDescent="0.2">
      <c r="A203" s="12"/>
      <c r="R203" s="68"/>
      <c r="S203" s="68"/>
      <c r="T203" s="68"/>
    </row>
    <row r="204" spans="1:20" s="15" customFormat="1" x14ac:dyDescent="0.2">
      <c r="A204" s="12"/>
      <c r="R204" s="68"/>
      <c r="S204" s="68"/>
      <c r="T204" s="68"/>
    </row>
    <row r="205" spans="1:20" s="15" customFormat="1" x14ac:dyDescent="0.2">
      <c r="A205" s="12"/>
      <c r="R205" s="68"/>
      <c r="S205" s="68"/>
      <c r="T205" s="68"/>
    </row>
    <row r="206" spans="1:20" s="15" customFormat="1" x14ac:dyDescent="0.2">
      <c r="R206" s="68"/>
      <c r="S206" s="68"/>
      <c r="T206" s="68"/>
    </row>
    <row r="207" spans="1:20" s="15" customFormat="1" x14ac:dyDescent="0.2">
      <c r="R207" s="68"/>
      <c r="S207" s="68"/>
      <c r="T207" s="68"/>
    </row>
    <row r="208" spans="1:20" s="15" customFormat="1" x14ac:dyDescent="0.2">
      <c r="A208" s="12"/>
      <c r="R208" s="68"/>
      <c r="S208" s="68"/>
      <c r="T208" s="68"/>
    </row>
    <row r="209" spans="1:20" s="15" customFormat="1" x14ac:dyDescent="0.2">
      <c r="A209" s="12"/>
      <c r="R209" s="68"/>
      <c r="S209" s="68"/>
      <c r="T209" s="68"/>
    </row>
    <row r="210" spans="1:20" s="15" customFormat="1" x14ac:dyDescent="0.2">
      <c r="A210" s="12"/>
      <c r="R210" s="68"/>
      <c r="S210" s="68"/>
      <c r="T210" s="68"/>
    </row>
    <row r="211" spans="1:20" s="15" customFormat="1" x14ac:dyDescent="0.2">
      <c r="A211" s="12"/>
      <c r="R211" s="68"/>
      <c r="S211" s="68"/>
      <c r="T211" s="68"/>
    </row>
    <row r="212" spans="1:20" s="15" customFormat="1" x14ac:dyDescent="0.2">
      <c r="A212" s="12"/>
      <c r="R212" s="68"/>
      <c r="S212" s="68"/>
      <c r="T212" s="68"/>
    </row>
    <row r="213" spans="1:20" s="15" customFormat="1" x14ac:dyDescent="0.2">
      <c r="A213" s="12"/>
      <c r="R213" s="68"/>
      <c r="S213" s="68"/>
      <c r="T213" s="68"/>
    </row>
    <row r="214" spans="1:20" s="15" customFormat="1" x14ac:dyDescent="0.2">
      <c r="A214" s="12"/>
      <c r="R214" s="68"/>
      <c r="S214" s="68"/>
      <c r="T214" s="68"/>
    </row>
    <row r="215" spans="1:20" s="15" customFormat="1" x14ac:dyDescent="0.2">
      <c r="A215" s="12"/>
      <c r="R215" s="68"/>
      <c r="S215" s="68"/>
      <c r="T215" s="68"/>
    </row>
    <row r="216" spans="1:20" s="15" customFormat="1" x14ac:dyDescent="0.2">
      <c r="A216" s="12"/>
      <c r="R216" s="68"/>
      <c r="S216" s="68"/>
      <c r="T216" s="68"/>
    </row>
    <row r="217" spans="1:20" s="15" customFormat="1" x14ac:dyDescent="0.2">
      <c r="A217" s="12"/>
      <c r="R217" s="68"/>
      <c r="S217" s="68"/>
      <c r="T217" s="68"/>
    </row>
    <row r="218" spans="1:20" s="15" customFormat="1" x14ac:dyDescent="0.2">
      <c r="A218" s="12"/>
      <c r="R218" s="68"/>
      <c r="S218" s="68"/>
      <c r="T218" s="68"/>
    </row>
    <row r="219" spans="1:20" s="15" customFormat="1" x14ac:dyDescent="0.2">
      <c r="A219" s="12"/>
      <c r="R219" s="68"/>
      <c r="S219" s="68"/>
      <c r="T219" s="68"/>
    </row>
    <row r="220" spans="1:20" s="15" customFormat="1" x14ac:dyDescent="0.2">
      <c r="A220" s="12"/>
      <c r="R220" s="68"/>
      <c r="S220" s="68"/>
      <c r="T220" s="68"/>
    </row>
    <row r="221" spans="1:20" x14ac:dyDescent="0.2">
      <c r="A221" s="2"/>
    </row>
    <row r="222" spans="1:20" x14ac:dyDescent="0.2">
      <c r="A222" s="2"/>
    </row>
    <row r="223" spans="1:20" x14ac:dyDescent="0.2">
      <c r="A223" s="2"/>
    </row>
    <row r="224" spans="1:20" x14ac:dyDescent="0.2">
      <c r="A224" s="2"/>
    </row>
  </sheetData>
  <mergeCells count="18">
    <mergeCell ref="Q5:Q6"/>
    <mergeCell ref="K5:K6"/>
    <mergeCell ref="L5:L6"/>
    <mergeCell ref="C5:C6"/>
    <mergeCell ref="M5:M6"/>
    <mergeCell ref="N5:N6"/>
    <mergeCell ref="O5:O6"/>
    <mergeCell ref="B3:P3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P6"/>
  </mergeCells>
  <pageMargins left="0.74803149606299213" right="0.74803149606299213" top="0.98425196850393704" bottom="0.98425196850393704" header="0.51181102362204722" footer="0.51181102362204722"/>
  <pageSetup paperSize="8" scale="95" fitToHeight="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3"/>
  <sheetViews>
    <sheetView showGridLines="0" workbookViewId="0">
      <selection activeCell="K1" sqref="K1"/>
    </sheetView>
  </sheetViews>
  <sheetFormatPr defaultRowHeight="12.75" x14ac:dyDescent="0.2"/>
  <cols>
    <col min="1" max="1" width="22.7109375" customWidth="1"/>
    <col min="2" max="3" width="15.7109375" customWidth="1"/>
    <col min="4" max="4" width="12.85546875" customWidth="1"/>
    <col min="5" max="5" width="14.140625" customWidth="1"/>
    <col min="10" max="10" width="10.5703125" customWidth="1"/>
  </cols>
  <sheetData>
    <row r="1" spans="1:5" ht="15" customHeight="1" x14ac:dyDescent="0.2">
      <c r="A1" s="143" t="s">
        <v>300</v>
      </c>
      <c r="B1" s="136"/>
      <c r="C1" s="136"/>
      <c r="D1" s="136"/>
      <c r="E1" s="136"/>
    </row>
    <row r="2" spans="1:5" ht="15" customHeight="1" x14ac:dyDescent="0.2">
      <c r="A2" s="143"/>
      <c r="B2" s="136"/>
      <c r="C2" s="136"/>
      <c r="D2" s="136"/>
      <c r="E2" s="136"/>
    </row>
    <row r="3" spans="1:5" x14ac:dyDescent="0.2">
      <c r="A3" s="981" t="s">
        <v>101</v>
      </c>
      <c r="B3" s="983" t="s">
        <v>294</v>
      </c>
      <c r="C3" s="983" t="s">
        <v>295</v>
      </c>
      <c r="D3" s="982" t="s">
        <v>102</v>
      </c>
      <c r="E3" s="984" t="s">
        <v>293</v>
      </c>
    </row>
    <row r="4" spans="1:5" x14ac:dyDescent="0.2">
      <c r="A4" s="981"/>
      <c r="B4" s="985"/>
      <c r="C4" s="983"/>
      <c r="D4" s="982"/>
      <c r="E4" s="984"/>
    </row>
    <row r="5" spans="1:5" ht="3.75" customHeight="1" x14ac:dyDescent="0.2">
      <c r="A5" s="137"/>
      <c r="C5" s="137"/>
      <c r="D5" s="137"/>
      <c r="E5" s="137"/>
    </row>
    <row r="6" spans="1:5" x14ac:dyDescent="0.2">
      <c r="A6" s="138" t="s">
        <v>108</v>
      </c>
      <c r="B6" s="709">
        <v>14725.49996805191</v>
      </c>
      <c r="C6" s="709">
        <v>3729.6129000000001</v>
      </c>
      <c r="D6" s="709">
        <v>186</v>
      </c>
      <c r="E6" s="310">
        <v>0.25327580782259879</v>
      </c>
    </row>
    <row r="7" spans="1:5" x14ac:dyDescent="0.2">
      <c r="A7" s="138" t="s">
        <v>70</v>
      </c>
      <c r="B7" s="709">
        <v>168.70000076293945</v>
      </c>
      <c r="C7" s="709">
        <v>11.712</v>
      </c>
      <c r="D7" s="709" t="s">
        <v>447</v>
      </c>
      <c r="E7" s="310">
        <v>6.9425014505233654E-2</v>
      </c>
    </row>
    <row r="8" spans="1:5" x14ac:dyDescent="0.2">
      <c r="A8" s="138" t="s">
        <v>71</v>
      </c>
      <c r="B8" s="709">
        <v>5808.8000385761261</v>
      </c>
      <c r="C8" s="709">
        <v>2178.6862000000001</v>
      </c>
      <c r="D8" s="709">
        <v>121</v>
      </c>
      <c r="E8" s="310">
        <v>0.37506648284178973</v>
      </c>
    </row>
    <row r="9" spans="1:5" x14ac:dyDescent="0.2">
      <c r="A9" s="138" t="s">
        <v>72</v>
      </c>
      <c r="B9" s="709">
        <v>793.20000457763672</v>
      </c>
      <c r="C9" s="709">
        <v>258.83229999999998</v>
      </c>
      <c r="D9" s="709">
        <v>17</v>
      </c>
      <c r="E9" s="310">
        <v>0.32631404249401519</v>
      </c>
    </row>
    <row r="10" spans="1:5" x14ac:dyDescent="0.2">
      <c r="A10" s="138" t="s">
        <v>73</v>
      </c>
      <c r="B10" s="709">
        <v>6051.9000060558319</v>
      </c>
      <c r="C10" s="709">
        <v>2170.7170999999998</v>
      </c>
      <c r="D10" s="709">
        <v>100</v>
      </c>
      <c r="E10" s="310">
        <v>0.35868357009003327</v>
      </c>
    </row>
    <row r="11" spans="1:5" x14ac:dyDescent="0.2">
      <c r="A11" s="138" t="s">
        <v>74</v>
      </c>
      <c r="B11" s="709">
        <v>1320.7999715805054</v>
      </c>
      <c r="C11" s="709">
        <v>304.23180000000002</v>
      </c>
      <c r="D11" s="709">
        <v>23</v>
      </c>
      <c r="E11" s="310">
        <v>0.23033904190348212</v>
      </c>
    </row>
    <row r="12" spans="1:5" x14ac:dyDescent="0.2">
      <c r="A12" s="138" t="s">
        <v>125</v>
      </c>
      <c r="B12" s="709">
        <v>28.500001907348633</v>
      </c>
      <c r="C12" s="709" t="s">
        <v>447</v>
      </c>
      <c r="D12" s="709" t="s">
        <v>447</v>
      </c>
      <c r="E12" s="310">
        <v>0.14199297295332974</v>
      </c>
    </row>
    <row r="13" spans="1:5" x14ac:dyDescent="0.2">
      <c r="A13" s="138" t="s">
        <v>75</v>
      </c>
      <c r="B13" s="709">
        <v>663.70000076293945</v>
      </c>
      <c r="C13" s="709">
        <v>251.52610000000001</v>
      </c>
      <c r="D13" s="709">
        <v>13</v>
      </c>
      <c r="E13" s="310">
        <v>0.37897559094600658</v>
      </c>
    </row>
    <row r="14" spans="1:5" x14ac:dyDescent="0.2">
      <c r="A14" s="138" t="s">
        <v>207</v>
      </c>
      <c r="B14" s="709">
        <v>121.85940313339233</v>
      </c>
      <c r="C14" s="709">
        <v>61.296900000000001</v>
      </c>
      <c r="D14" s="709" t="s">
        <v>447</v>
      </c>
      <c r="E14" s="310">
        <v>0.503013295846377</v>
      </c>
    </row>
    <row r="15" spans="1:5" x14ac:dyDescent="0.2">
      <c r="A15" s="138" t="s">
        <v>77</v>
      </c>
      <c r="B15" s="709">
        <v>37.655284881591797</v>
      </c>
      <c r="C15" s="709">
        <v>17.084199999999999</v>
      </c>
      <c r="D15" s="709" t="s">
        <v>447</v>
      </c>
      <c r="E15" s="310">
        <v>0.45369992694841621</v>
      </c>
    </row>
    <row r="16" spans="1:5" x14ac:dyDescent="0.2">
      <c r="A16" s="138" t="s">
        <v>127</v>
      </c>
      <c r="B16" s="709">
        <v>69.247535705566406</v>
      </c>
      <c r="C16" s="709">
        <v>44.515000000000001</v>
      </c>
      <c r="D16" s="709" t="s">
        <v>447</v>
      </c>
      <c r="E16" s="310">
        <v>0.64283876020185504</v>
      </c>
    </row>
    <row r="17" spans="1:5" x14ac:dyDescent="0.2">
      <c r="A17" s="138" t="s">
        <v>128</v>
      </c>
      <c r="B17" s="709">
        <v>746.64354705810547</v>
      </c>
      <c r="C17" s="709">
        <v>320.48259999999999</v>
      </c>
      <c r="D17" s="709">
        <v>15</v>
      </c>
      <c r="E17" s="310">
        <v>0.42923105846525089</v>
      </c>
    </row>
    <row r="18" spans="1:5" x14ac:dyDescent="0.2">
      <c r="A18" s="138" t="s">
        <v>304</v>
      </c>
      <c r="B18" s="709">
        <v>159.86300706863403</v>
      </c>
      <c r="C18" s="709">
        <v>71.9696</v>
      </c>
      <c r="D18" s="709">
        <v>9</v>
      </c>
      <c r="E18" s="310">
        <v>0.4501954599734338</v>
      </c>
    </row>
    <row r="19" spans="1:5" x14ac:dyDescent="0.2">
      <c r="A19" s="138" t="s">
        <v>134</v>
      </c>
      <c r="B19" s="709">
        <v>100.89953351020813</v>
      </c>
      <c r="C19" s="709">
        <v>9.8680000000000003</v>
      </c>
      <c r="D19" s="709">
        <v>8</v>
      </c>
      <c r="E19" s="310">
        <v>9.7800253942716617E-2</v>
      </c>
    </row>
    <row r="20" spans="1:5" x14ac:dyDescent="0.2">
      <c r="A20" s="138" t="s">
        <v>103</v>
      </c>
      <c r="B20" s="709">
        <v>3236.0000405311584</v>
      </c>
      <c r="C20" s="709">
        <v>1061.7720999999999</v>
      </c>
      <c r="D20" s="709">
        <v>57</v>
      </c>
      <c r="E20" s="310">
        <v>0.32811251134153885</v>
      </c>
    </row>
    <row r="21" spans="1:5" x14ac:dyDescent="0.2">
      <c r="A21" s="138" t="s">
        <v>78</v>
      </c>
      <c r="B21" s="709">
        <v>364.90000057220459</v>
      </c>
      <c r="C21" s="709">
        <v>43.884399999999999</v>
      </c>
      <c r="D21" s="709">
        <v>8</v>
      </c>
      <c r="E21" s="310">
        <v>0.1202641817790745</v>
      </c>
    </row>
    <row r="22" spans="1:5" s="15" customFormat="1" ht="3" customHeight="1" x14ac:dyDescent="0.2">
      <c r="A22" s="311"/>
      <c r="B22" s="931"/>
      <c r="C22" s="931"/>
      <c r="D22" s="313"/>
      <c r="E22" s="314"/>
    </row>
    <row r="23" spans="1:5" x14ac:dyDescent="0.2">
      <c r="A23" s="312" t="s">
        <v>2</v>
      </c>
      <c r="B23" s="315">
        <v>34398.168344736099</v>
      </c>
      <c r="C23" s="315">
        <v>10540.237999999999</v>
      </c>
      <c r="D23" s="315">
        <f>SUM(D6:D21)</f>
        <v>557</v>
      </c>
      <c r="E23" s="316">
        <v>0.30641858294216284</v>
      </c>
    </row>
  </sheetData>
  <sortState ref="A25:E38">
    <sortCondition ref="A6"/>
  </sortState>
  <mergeCells count="5">
    <mergeCell ref="A3:A4"/>
    <mergeCell ref="D3:D4"/>
    <mergeCell ref="C3:C4"/>
    <mergeCell ref="E3:E4"/>
    <mergeCell ref="B3: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09"/>
  <sheetViews>
    <sheetView showGridLines="0" zoomScaleNormal="100" workbookViewId="0">
      <selection activeCell="O1" sqref="O1"/>
    </sheetView>
  </sheetViews>
  <sheetFormatPr defaultRowHeight="12.75" x14ac:dyDescent="0.2"/>
  <cols>
    <col min="1" max="1" width="40.7109375" customWidth="1"/>
    <col min="2" max="2" width="8.7109375" customWidth="1"/>
    <col min="3" max="8" width="7.7109375" customWidth="1"/>
    <col min="9" max="9" width="9.7109375" style="15" customWidth="1"/>
    <col min="10" max="11" width="7.7109375" style="15" customWidth="1"/>
    <col min="12" max="12" width="10.7109375" style="15" customWidth="1"/>
    <col min="13" max="14" width="7.7109375" style="15" customWidth="1"/>
  </cols>
  <sheetData>
    <row r="1" spans="1:19" ht="15" customHeight="1" x14ac:dyDescent="0.2">
      <c r="A1" s="184" t="s">
        <v>343</v>
      </c>
      <c r="B1" s="2"/>
      <c r="C1" s="2"/>
      <c r="D1" s="2"/>
      <c r="E1" s="2"/>
      <c r="F1" s="96"/>
      <c r="G1" s="2"/>
      <c r="H1" s="2"/>
      <c r="I1" s="12"/>
      <c r="J1" s="12"/>
      <c r="K1" s="12"/>
      <c r="L1" s="12"/>
      <c r="M1" s="12"/>
      <c r="N1" s="12"/>
      <c r="O1" s="105"/>
      <c r="P1" s="78"/>
      <c r="Q1" s="78"/>
      <c r="R1" s="78"/>
      <c r="S1" s="78"/>
    </row>
    <row r="2" spans="1:19" ht="15" customHeight="1" x14ac:dyDescent="0.2">
      <c r="A2" s="1"/>
      <c r="B2" s="682"/>
      <c r="C2" s="682"/>
      <c r="D2" s="682"/>
      <c r="E2" s="682"/>
      <c r="F2" s="682"/>
      <c r="G2" s="682"/>
      <c r="H2" s="682"/>
      <c r="I2" s="13"/>
      <c r="J2" s="13"/>
      <c r="K2" s="13"/>
      <c r="L2" s="13"/>
      <c r="M2" s="13"/>
      <c r="N2" s="13"/>
      <c r="O2" s="93"/>
      <c r="P2" s="78"/>
      <c r="Q2" s="78"/>
      <c r="R2" s="78"/>
      <c r="S2" s="78"/>
    </row>
    <row r="3" spans="1:19" ht="15" customHeight="1" x14ac:dyDescent="0.2">
      <c r="A3" s="1"/>
      <c r="B3" s="994" t="s">
        <v>344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13"/>
      <c r="O3" s="93"/>
      <c r="P3" s="78"/>
      <c r="Q3" s="78"/>
      <c r="R3" s="78"/>
      <c r="S3" s="78"/>
    </row>
    <row r="4" spans="1:19" ht="3.75" customHeight="1" x14ac:dyDescent="0.2">
      <c r="A4" s="1"/>
      <c r="B4" s="682"/>
      <c r="C4" s="682"/>
      <c r="D4" s="682"/>
      <c r="E4" s="682"/>
      <c r="F4" s="682"/>
      <c r="G4" s="682"/>
      <c r="H4" s="682"/>
      <c r="I4" s="13"/>
      <c r="J4" s="13"/>
      <c r="K4" s="13"/>
      <c r="L4" s="13"/>
      <c r="M4" s="13"/>
      <c r="N4" s="13"/>
      <c r="O4" s="93"/>
      <c r="P4" s="78"/>
      <c r="Q4" s="78"/>
      <c r="R4" s="78"/>
      <c r="S4" s="78"/>
    </row>
    <row r="5" spans="1:19" ht="13.5" customHeight="1" x14ac:dyDescent="0.2">
      <c r="A5" s="997" t="s">
        <v>245</v>
      </c>
      <c r="B5" s="996" t="s">
        <v>103</v>
      </c>
      <c r="C5" s="996" t="s">
        <v>304</v>
      </c>
      <c r="D5" s="996" t="s">
        <v>78</v>
      </c>
      <c r="E5" s="996" t="s">
        <v>108</v>
      </c>
      <c r="F5" s="996" t="s">
        <v>74</v>
      </c>
      <c r="G5" s="996" t="s">
        <v>72</v>
      </c>
      <c r="H5" s="996" t="s">
        <v>77</v>
      </c>
      <c r="I5" s="996" t="s">
        <v>70</v>
      </c>
      <c r="J5" s="996" t="s">
        <v>71</v>
      </c>
      <c r="K5" s="996" t="s">
        <v>75</v>
      </c>
      <c r="L5" s="996" t="s">
        <v>128</v>
      </c>
      <c r="M5" s="996" t="s">
        <v>73</v>
      </c>
      <c r="N5" s="995" t="s">
        <v>2</v>
      </c>
      <c r="O5" s="91"/>
      <c r="P5" s="77"/>
      <c r="Q5" s="77"/>
      <c r="R5" s="77"/>
      <c r="S5" s="85"/>
    </row>
    <row r="6" spans="1:19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5"/>
      <c r="O6" s="91"/>
      <c r="P6" s="77"/>
      <c r="Q6" s="77"/>
      <c r="R6" s="77"/>
      <c r="S6" s="85"/>
    </row>
    <row r="7" spans="1:19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91"/>
      <c r="P7" s="77"/>
      <c r="Q7" s="77"/>
      <c r="R7" s="77"/>
      <c r="S7" s="85"/>
    </row>
    <row r="8" spans="1:19" ht="19.5" customHeight="1" x14ac:dyDescent="0.3">
      <c r="A8" s="169" t="s">
        <v>66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91"/>
      <c r="P8" s="77"/>
      <c r="Q8" s="77"/>
      <c r="R8" s="77"/>
      <c r="S8" s="85"/>
    </row>
    <row r="9" spans="1:19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91"/>
      <c r="P9" s="77"/>
      <c r="Q9" s="77"/>
      <c r="R9" s="77"/>
      <c r="S9" s="85"/>
    </row>
    <row r="10" spans="1:19" ht="12.75" customHeight="1" x14ac:dyDescent="0.2">
      <c r="A10" s="174" t="s">
        <v>48</v>
      </c>
      <c r="B10" s="729" t="s">
        <v>3</v>
      </c>
      <c r="C10" s="725" t="s">
        <v>3</v>
      </c>
      <c r="D10" s="725" t="s">
        <v>3</v>
      </c>
      <c r="E10" s="725">
        <v>12.860879898071289</v>
      </c>
      <c r="F10" s="725" t="s">
        <v>3</v>
      </c>
      <c r="G10" s="725" t="s">
        <v>3</v>
      </c>
      <c r="H10" s="725" t="s">
        <v>3</v>
      </c>
      <c r="I10" s="725" t="s">
        <v>3</v>
      </c>
      <c r="J10" s="729" t="s">
        <v>3</v>
      </c>
      <c r="K10" s="729" t="s">
        <v>3</v>
      </c>
      <c r="L10" s="729" t="s">
        <v>3</v>
      </c>
      <c r="M10" s="729" t="s">
        <v>3</v>
      </c>
      <c r="N10" s="734">
        <v>12.860879898071289</v>
      </c>
      <c r="O10" s="91"/>
      <c r="P10" s="77"/>
      <c r="Q10" s="77"/>
      <c r="R10" s="77"/>
      <c r="S10" s="85"/>
    </row>
    <row r="11" spans="1:19" ht="12.75" customHeight="1" x14ac:dyDescent="0.2">
      <c r="A11" s="175" t="s">
        <v>49</v>
      </c>
      <c r="B11" s="729" t="s">
        <v>3</v>
      </c>
      <c r="C11" s="727" t="s">
        <v>3</v>
      </c>
      <c r="D11" s="727" t="s">
        <v>3</v>
      </c>
      <c r="E11" s="727">
        <v>0.84484215080738068</v>
      </c>
      <c r="F11" s="727" t="s">
        <v>305</v>
      </c>
      <c r="G11" s="727" t="s">
        <v>3</v>
      </c>
      <c r="H11" s="727" t="s">
        <v>3</v>
      </c>
      <c r="I11" s="727" t="s">
        <v>3</v>
      </c>
      <c r="J11" s="729" t="s">
        <v>3</v>
      </c>
      <c r="K11" s="729" t="s">
        <v>3</v>
      </c>
      <c r="L11" s="729" t="s">
        <v>3</v>
      </c>
      <c r="M11" s="729" t="s">
        <v>3</v>
      </c>
      <c r="N11" s="734">
        <v>1.05547995865345</v>
      </c>
      <c r="O11" s="91"/>
      <c r="P11" s="77"/>
      <c r="Q11" s="77"/>
      <c r="R11" s="77"/>
      <c r="S11" s="85"/>
    </row>
    <row r="12" spans="1:19" ht="12.75" customHeight="1" x14ac:dyDescent="0.2">
      <c r="A12" s="175" t="s">
        <v>50</v>
      </c>
      <c r="B12" s="729" t="s">
        <v>3</v>
      </c>
      <c r="C12" s="727" t="s">
        <v>3</v>
      </c>
      <c r="D12" s="727" t="s">
        <v>3</v>
      </c>
      <c r="E12" s="727">
        <v>0</v>
      </c>
      <c r="F12" s="727" t="s">
        <v>3</v>
      </c>
      <c r="G12" s="727" t="s">
        <v>3</v>
      </c>
      <c r="H12" s="727" t="s">
        <v>3</v>
      </c>
      <c r="I12" s="727">
        <v>0.6620185375213623</v>
      </c>
      <c r="J12" s="729" t="s">
        <v>3</v>
      </c>
      <c r="K12" s="729" t="s">
        <v>3</v>
      </c>
      <c r="L12" s="729" t="s">
        <v>305</v>
      </c>
      <c r="M12" s="729" t="s">
        <v>3</v>
      </c>
      <c r="N12" s="734">
        <v>1.3551632165908813</v>
      </c>
      <c r="O12" s="91"/>
      <c r="P12" s="77"/>
      <c r="Q12" s="77"/>
      <c r="R12" s="77"/>
      <c r="S12" s="85"/>
    </row>
    <row r="13" spans="1:19" ht="12.75" customHeight="1" x14ac:dyDescent="0.2">
      <c r="A13" s="175" t="s">
        <v>190</v>
      </c>
      <c r="B13" s="729" t="s">
        <v>3</v>
      </c>
      <c r="C13" s="727" t="s">
        <v>3</v>
      </c>
      <c r="D13" s="727" t="s">
        <v>3</v>
      </c>
      <c r="E13" s="727">
        <v>0</v>
      </c>
      <c r="F13" s="727" t="s">
        <v>3</v>
      </c>
      <c r="G13" s="727" t="s">
        <v>3</v>
      </c>
      <c r="H13" s="727" t="s">
        <v>3</v>
      </c>
      <c r="I13" s="727" t="s">
        <v>3</v>
      </c>
      <c r="J13" s="729" t="s">
        <v>3</v>
      </c>
      <c r="K13" s="729" t="s">
        <v>3</v>
      </c>
      <c r="L13" s="729" t="s">
        <v>3</v>
      </c>
      <c r="M13" s="729">
        <v>90.423329830169678</v>
      </c>
      <c r="N13" s="734">
        <v>90.423329830169678</v>
      </c>
      <c r="O13" s="91"/>
      <c r="P13" s="77"/>
      <c r="Q13" s="77"/>
      <c r="R13" s="77"/>
      <c r="S13" s="85"/>
    </row>
    <row r="14" spans="1:19" ht="12.75" customHeight="1" x14ac:dyDescent="0.2">
      <c r="A14" s="175" t="s">
        <v>51</v>
      </c>
      <c r="B14" s="729" t="s">
        <v>305</v>
      </c>
      <c r="C14" s="727" t="s">
        <v>3</v>
      </c>
      <c r="D14" s="727" t="s">
        <v>3</v>
      </c>
      <c r="E14" s="727">
        <v>16.239226412028074</v>
      </c>
      <c r="F14" s="727" t="s">
        <v>305</v>
      </c>
      <c r="G14" s="727" t="s">
        <v>305</v>
      </c>
      <c r="H14" s="727" t="s">
        <v>3</v>
      </c>
      <c r="I14" s="727" t="s">
        <v>3</v>
      </c>
      <c r="J14" s="729">
        <v>5.7229659035801888</v>
      </c>
      <c r="K14" s="729" t="s">
        <v>3</v>
      </c>
      <c r="L14" s="729" t="s">
        <v>3</v>
      </c>
      <c r="M14" s="729">
        <v>2.8732701428234577</v>
      </c>
      <c r="N14" s="734">
        <v>25.853782705962658</v>
      </c>
      <c r="O14" s="91"/>
      <c r="P14" s="80"/>
      <c r="Q14" s="77"/>
      <c r="R14" s="77"/>
      <c r="S14" s="84"/>
    </row>
    <row r="15" spans="1:19" ht="12.75" customHeight="1" x14ac:dyDescent="0.2">
      <c r="A15" s="176" t="s">
        <v>52</v>
      </c>
      <c r="B15" s="729">
        <v>7.1513285636901855</v>
      </c>
      <c r="C15" s="727" t="s">
        <v>3</v>
      </c>
      <c r="D15" s="727">
        <v>26.168831825256348</v>
      </c>
      <c r="E15" s="727">
        <v>0</v>
      </c>
      <c r="F15" s="727" t="s">
        <v>3</v>
      </c>
      <c r="G15" s="727" t="s">
        <v>3</v>
      </c>
      <c r="H15" s="727" t="s">
        <v>3</v>
      </c>
      <c r="I15" s="727" t="s">
        <v>3</v>
      </c>
      <c r="J15" s="729" t="s">
        <v>3</v>
      </c>
      <c r="K15" s="729" t="s">
        <v>3</v>
      </c>
      <c r="L15" s="729" t="s">
        <v>3</v>
      </c>
      <c r="M15" s="729" t="s">
        <v>3</v>
      </c>
      <c r="N15" s="734">
        <v>33.320160388946533</v>
      </c>
      <c r="O15" s="91"/>
      <c r="P15" s="77"/>
      <c r="Q15" s="77"/>
      <c r="R15" s="77"/>
      <c r="S15" s="77"/>
    </row>
    <row r="16" spans="1:19" ht="12.75" customHeight="1" x14ac:dyDescent="0.2">
      <c r="A16" s="175" t="s">
        <v>53</v>
      </c>
      <c r="B16" s="729">
        <v>15.036390371620655</v>
      </c>
      <c r="C16" s="727" t="s">
        <v>305</v>
      </c>
      <c r="D16" s="727" t="s">
        <v>3</v>
      </c>
      <c r="E16" s="727">
        <v>22.113053895533085</v>
      </c>
      <c r="F16" s="727">
        <v>1.3312905170023441</v>
      </c>
      <c r="G16" s="727">
        <v>1.1818762868642807</v>
      </c>
      <c r="H16" s="727" t="s">
        <v>305</v>
      </c>
      <c r="I16" s="727" t="s">
        <v>305</v>
      </c>
      <c r="J16" s="729">
        <v>9.6112201362848282</v>
      </c>
      <c r="K16" s="729" t="s">
        <v>305</v>
      </c>
      <c r="L16" s="729" t="s">
        <v>305</v>
      </c>
      <c r="M16" s="729">
        <v>11.08105210121721</v>
      </c>
      <c r="N16" s="734">
        <v>61.143051165156066</v>
      </c>
      <c r="O16" s="91"/>
      <c r="P16" s="77"/>
      <c r="Q16" s="77"/>
      <c r="R16" s="77"/>
      <c r="S16" s="77"/>
    </row>
    <row r="17" spans="1:19" ht="12.75" customHeight="1" x14ac:dyDescent="0.2">
      <c r="A17" s="175" t="s">
        <v>242</v>
      </c>
      <c r="B17" s="729" t="s">
        <v>3</v>
      </c>
      <c r="C17" s="727" t="s">
        <v>3</v>
      </c>
      <c r="D17" s="727">
        <v>2.6428914070129395</v>
      </c>
      <c r="E17" s="727">
        <v>0</v>
      </c>
      <c r="F17" s="727" t="s">
        <v>3</v>
      </c>
      <c r="G17" s="727" t="s">
        <v>3</v>
      </c>
      <c r="H17" s="727" t="s">
        <v>3</v>
      </c>
      <c r="I17" s="727" t="s">
        <v>3</v>
      </c>
      <c r="J17" s="729" t="s">
        <v>3</v>
      </c>
      <c r="K17" s="729" t="s">
        <v>3</v>
      </c>
      <c r="L17" s="729" t="s">
        <v>3</v>
      </c>
      <c r="M17" s="729" t="s">
        <v>3</v>
      </c>
      <c r="N17" s="734">
        <v>2.6428914070129395</v>
      </c>
      <c r="O17" s="91"/>
      <c r="P17" s="77"/>
      <c r="Q17" s="77"/>
      <c r="R17" s="77"/>
      <c r="S17" s="77"/>
    </row>
    <row r="18" spans="1:19" ht="3.75" customHeight="1" x14ac:dyDescent="0.2">
      <c r="A18" s="12"/>
      <c r="B18" s="736"/>
      <c r="C18" s="167"/>
      <c r="D18" s="167"/>
      <c r="E18" s="167"/>
      <c r="F18" s="167"/>
      <c r="G18" s="167"/>
      <c r="H18" s="167"/>
      <c r="I18" s="736"/>
      <c r="J18" s="736"/>
      <c r="K18" s="736"/>
      <c r="L18" s="736"/>
      <c r="M18" s="736"/>
      <c r="N18" s="737"/>
      <c r="O18" s="91"/>
      <c r="P18" s="77"/>
      <c r="Q18" s="77"/>
      <c r="R18" s="77"/>
      <c r="S18" s="80"/>
    </row>
    <row r="19" spans="1:19" s="63" customFormat="1" x14ac:dyDescent="0.2">
      <c r="A19" s="173" t="s">
        <v>111</v>
      </c>
      <c r="B19" s="738">
        <v>22.363909743726254</v>
      </c>
      <c r="C19" s="646" t="s">
        <v>305</v>
      </c>
      <c r="D19" s="646">
        <v>28.811723232269287</v>
      </c>
      <c r="E19" s="646">
        <v>52.352186623960733</v>
      </c>
      <c r="F19" s="646">
        <v>2.0066542066633701</v>
      </c>
      <c r="G19" s="646">
        <v>1.5592798441648483</v>
      </c>
      <c r="H19" s="646" t="s">
        <v>305</v>
      </c>
      <c r="I19" s="738">
        <v>0.71042851358652115</v>
      </c>
      <c r="J19" s="738">
        <v>15.334186039865017</v>
      </c>
      <c r="K19" s="738" t="s">
        <v>305</v>
      </c>
      <c r="L19" s="738">
        <v>0.66721966862678528</v>
      </c>
      <c r="M19" s="738">
        <v>104.37765207421035</v>
      </c>
      <c r="N19" s="646">
        <v>228.6547385705635</v>
      </c>
      <c r="O19" s="165"/>
      <c r="P19" s="165"/>
      <c r="Q19" s="165"/>
      <c r="R19" s="165"/>
      <c r="S19" s="165"/>
    </row>
    <row r="20" spans="1:19" s="15" customFormat="1" ht="12.75" customHeight="1" x14ac:dyDescent="0.3">
      <c r="A20" s="100"/>
      <c r="B20" s="17"/>
      <c r="C20" s="739"/>
      <c r="D20" s="740"/>
      <c r="E20" s="740"/>
      <c r="F20" s="17"/>
      <c r="G20" s="17"/>
      <c r="H20" s="17"/>
      <c r="I20" s="17"/>
      <c r="J20" s="17"/>
      <c r="K20" s="17"/>
      <c r="L20" s="17"/>
      <c r="M20" s="17"/>
      <c r="N20" s="17"/>
      <c r="O20" s="77"/>
      <c r="P20" s="77"/>
      <c r="Q20" s="77"/>
      <c r="R20" s="77"/>
      <c r="S20" s="80"/>
    </row>
    <row r="21" spans="1:19" s="15" customFormat="1" ht="19.5" customHeight="1" x14ac:dyDescent="0.3">
      <c r="A21" s="169" t="s">
        <v>67</v>
      </c>
      <c r="B21" s="741"/>
      <c r="C21" s="741"/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1"/>
      <c r="O21" s="77"/>
      <c r="P21" s="77"/>
      <c r="Q21" s="77"/>
      <c r="R21" s="77"/>
      <c r="S21" s="80"/>
    </row>
    <row r="22" spans="1:19" s="15" customFormat="1" ht="3.75" customHeight="1" x14ac:dyDescent="0.2">
      <c r="A22" s="162"/>
      <c r="B22" s="741"/>
      <c r="C22" s="741"/>
      <c r="D22" s="741"/>
      <c r="E22" s="741"/>
      <c r="F22" s="741"/>
      <c r="G22" s="741"/>
      <c r="H22" s="741"/>
      <c r="I22" s="741"/>
      <c r="J22" s="741"/>
      <c r="K22" s="741"/>
      <c r="L22" s="741"/>
      <c r="M22" s="741"/>
      <c r="N22" s="741"/>
      <c r="O22" s="77"/>
      <c r="P22" s="77"/>
      <c r="Q22" s="77"/>
      <c r="R22" s="77"/>
      <c r="S22" s="80"/>
    </row>
    <row r="23" spans="1:19" s="15" customFormat="1" x14ac:dyDescent="0.2">
      <c r="A23" s="177" t="s">
        <v>244</v>
      </c>
      <c r="B23" s="729">
        <v>38.219827651977539</v>
      </c>
      <c r="C23" s="725" t="s">
        <v>3</v>
      </c>
      <c r="D23" s="725">
        <v>4.0880894660949707</v>
      </c>
      <c r="E23" s="725" t="s">
        <v>3</v>
      </c>
      <c r="F23" s="725" t="s">
        <v>3</v>
      </c>
      <c r="G23" s="725" t="s">
        <v>3</v>
      </c>
      <c r="H23" s="725" t="s">
        <v>3</v>
      </c>
      <c r="I23" s="725" t="s">
        <v>3</v>
      </c>
      <c r="J23" s="729" t="s">
        <v>3</v>
      </c>
      <c r="K23" s="729" t="s">
        <v>3</v>
      </c>
      <c r="L23" s="729">
        <v>15.023393154144287</v>
      </c>
      <c r="M23" s="729" t="s">
        <v>3</v>
      </c>
      <c r="N23" s="726">
        <v>57.331310272216797</v>
      </c>
      <c r="O23" s="77"/>
      <c r="P23" s="77"/>
      <c r="Q23" s="77"/>
      <c r="R23" s="77"/>
      <c r="S23" s="80"/>
    </row>
    <row r="24" spans="1:19" s="15" customFormat="1" x14ac:dyDescent="0.2">
      <c r="A24" s="178" t="s">
        <v>243</v>
      </c>
      <c r="B24" s="729">
        <v>158.31668329238892</v>
      </c>
      <c r="C24" s="727" t="s">
        <v>3</v>
      </c>
      <c r="D24" s="727">
        <v>4.4046750068664551</v>
      </c>
      <c r="E24" s="727" t="s">
        <v>3</v>
      </c>
      <c r="F24" s="727" t="s">
        <v>3</v>
      </c>
      <c r="G24" s="727" t="s">
        <v>3</v>
      </c>
      <c r="H24" s="727" t="s">
        <v>3</v>
      </c>
      <c r="I24" s="727" t="s">
        <v>3</v>
      </c>
      <c r="J24" s="729" t="s">
        <v>3</v>
      </c>
      <c r="K24" s="729" t="s">
        <v>3</v>
      </c>
      <c r="L24" s="729">
        <v>14.972232818603516</v>
      </c>
      <c r="M24" s="729">
        <v>21.687137603759766</v>
      </c>
      <c r="N24" s="726">
        <v>199.38072872161865</v>
      </c>
      <c r="O24" s="77"/>
      <c r="P24" s="77"/>
      <c r="Q24" s="77"/>
      <c r="R24" s="77"/>
      <c r="S24" s="80"/>
    </row>
    <row r="25" spans="1:19" s="15" customFormat="1" ht="3.75" customHeight="1" x14ac:dyDescent="0.2">
      <c r="A25" s="12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743"/>
      <c r="O25" s="77"/>
      <c r="P25" s="77"/>
      <c r="Q25" s="77"/>
      <c r="R25" s="77"/>
      <c r="S25" s="77"/>
    </row>
    <row r="26" spans="1:19" s="15" customFormat="1" x14ac:dyDescent="0.2">
      <c r="A26" s="170" t="s">
        <v>112</v>
      </c>
      <c r="B26" s="646">
        <v>196.53651094436646</v>
      </c>
      <c r="C26" s="646" t="s">
        <v>3</v>
      </c>
      <c r="D26" s="646">
        <v>8.4927644729614258</v>
      </c>
      <c r="E26" s="646" t="s">
        <v>3</v>
      </c>
      <c r="F26" s="646" t="s">
        <v>3</v>
      </c>
      <c r="G26" s="646" t="s">
        <v>3</v>
      </c>
      <c r="H26" s="646" t="s">
        <v>3</v>
      </c>
      <c r="I26" s="646" t="s">
        <v>3</v>
      </c>
      <c r="J26" s="646" t="s">
        <v>3</v>
      </c>
      <c r="K26" s="646" t="s">
        <v>3</v>
      </c>
      <c r="L26" s="646">
        <v>29.995625972747803</v>
      </c>
      <c r="M26" s="646">
        <v>21.687137603759766</v>
      </c>
      <c r="N26" s="646">
        <v>256.71203899383545</v>
      </c>
      <c r="O26" s="77"/>
      <c r="P26" s="77"/>
      <c r="Q26" s="77"/>
      <c r="R26" s="77"/>
      <c r="S26" s="77"/>
    </row>
    <row r="27" spans="1:19" s="15" customFormat="1" x14ac:dyDescent="0.2">
      <c r="A27" s="12"/>
      <c r="B27" s="87"/>
      <c r="C27" s="8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7"/>
      <c r="P27" s="77"/>
      <c r="Q27" s="77"/>
      <c r="R27" s="77"/>
      <c r="S27" s="77"/>
    </row>
    <row r="28" spans="1:19" s="15" customFormat="1" x14ac:dyDescent="0.2">
      <c r="A28" s="12"/>
      <c r="B28" s="97"/>
      <c r="C28" s="9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77"/>
      <c r="P28" s="77"/>
      <c r="Q28" s="77"/>
      <c r="R28" s="77"/>
      <c r="S28" s="77"/>
    </row>
    <row r="29" spans="1:19" s="15" customFormat="1" x14ac:dyDescent="0.2">
      <c r="A29" s="12"/>
      <c r="B29" s="87"/>
      <c r="C29" s="87"/>
      <c r="I29" s="12"/>
      <c r="J29" s="12"/>
      <c r="K29" s="12"/>
      <c r="L29" s="12"/>
      <c r="M29" s="12"/>
      <c r="N29" s="12"/>
      <c r="O29" s="77"/>
      <c r="P29" s="77"/>
      <c r="Q29" s="77"/>
      <c r="R29" s="77"/>
      <c r="S29" s="77"/>
    </row>
    <row r="30" spans="1:19" s="15" customFormat="1" x14ac:dyDescent="0.2">
      <c r="A30" s="12"/>
      <c r="B30" s="87"/>
      <c r="C30" s="87"/>
      <c r="I30" s="12"/>
      <c r="J30" s="12"/>
      <c r="K30" s="12"/>
      <c r="L30" s="12"/>
      <c r="M30" s="12"/>
      <c r="N30" s="12"/>
      <c r="O30" s="77"/>
      <c r="P30" s="77"/>
      <c r="Q30" s="77"/>
      <c r="R30" s="77"/>
      <c r="S30" s="77"/>
    </row>
    <row r="31" spans="1:19" s="15" customFormat="1" x14ac:dyDescent="0.2">
      <c r="A31" s="12"/>
      <c r="B31" s="87"/>
      <c r="C31" s="87"/>
      <c r="I31" s="12"/>
      <c r="J31" s="12"/>
      <c r="K31" s="12"/>
      <c r="L31" s="12"/>
      <c r="M31" s="12"/>
      <c r="N31" s="12"/>
      <c r="O31" s="80"/>
      <c r="P31" s="80"/>
      <c r="Q31" s="77"/>
      <c r="R31" s="77"/>
      <c r="S31" s="77"/>
    </row>
    <row r="32" spans="1:19" s="15" customFormat="1" x14ac:dyDescent="0.2">
      <c r="A32" s="12"/>
      <c r="B32" s="87"/>
      <c r="C32" s="87"/>
      <c r="I32" s="12"/>
      <c r="J32" s="12"/>
      <c r="K32" s="12"/>
      <c r="L32" s="12"/>
      <c r="M32" s="12"/>
      <c r="N32" s="12"/>
      <c r="O32" s="77"/>
      <c r="P32" s="77"/>
      <c r="Q32" s="77"/>
      <c r="R32" s="77"/>
      <c r="S32" s="77"/>
    </row>
    <row r="33" spans="1:19" s="15" customFormat="1" x14ac:dyDescent="0.2">
      <c r="A33" s="12"/>
      <c r="B33" s="87"/>
      <c r="C33" s="87"/>
      <c r="I33" s="12"/>
      <c r="J33" s="12"/>
      <c r="K33" s="12"/>
      <c r="L33" s="12"/>
      <c r="M33" s="12"/>
      <c r="N33" s="12"/>
      <c r="O33" s="80"/>
      <c r="P33" s="80"/>
      <c r="Q33" s="80"/>
      <c r="R33" s="80"/>
      <c r="S33" s="80"/>
    </row>
    <row r="34" spans="1:19" s="15" customFormat="1" x14ac:dyDescent="0.2">
      <c r="A34" s="12"/>
      <c r="B34" s="87"/>
      <c r="C34" s="87"/>
      <c r="I34" s="12"/>
      <c r="J34" s="12"/>
      <c r="K34" s="12"/>
      <c r="L34" s="12"/>
      <c r="M34" s="12"/>
      <c r="N34" s="12"/>
      <c r="O34" s="68"/>
      <c r="P34" s="68"/>
      <c r="Q34" s="68"/>
      <c r="R34" s="68"/>
    </row>
    <row r="35" spans="1:19" s="15" customFormat="1" x14ac:dyDescent="0.2">
      <c r="A35" s="12"/>
      <c r="B35" s="87"/>
      <c r="C35" s="87"/>
      <c r="I35" s="12"/>
      <c r="J35" s="12"/>
      <c r="K35" s="12"/>
      <c r="L35" s="12"/>
      <c r="M35" s="12"/>
      <c r="N35" s="12"/>
      <c r="O35" s="68"/>
      <c r="P35" s="68"/>
      <c r="Q35" s="68"/>
      <c r="R35" s="68"/>
    </row>
    <row r="36" spans="1:19" s="15" customFormat="1" x14ac:dyDescent="0.2">
      <c r="A36" s="12"/>
      <c r="B36" s="87"/>
      <c r="C36" s="87"/>
      <c r="I36" s="12"/>
      <c r="J36" s="12"/>
      <c r="K36" s="12"/>
      <c r="L36" s="12"/>
      <c r="M36" s="12"/>
      <c r="N36" s="12"/>
      <c r="O36" s="68"/>
      <c r="P36" s="68"/>
      <c r="Q36" s="68"/>
      <c r="R36" s="68"/>
    </row>
    <row r="37" spans="1:19" s="15" customFormat="1" x14ac:dyDescent="0.2">
      <c r="A37" s="12"/>
      <c r="B37" s="87"/>
      <c r="C37" s="87"/>
      <c r="I37" s="12"/>
      <c r="J37" s="12"/>
      <c r="K37" s="12"/>
      <c r="L37" s="12"/>
      <c r="M37" s="12"/>
      <c r="N37" s="12"/>
      <c r="O37" s="68"/>
      <c r="P37" s="68"/>
      <c r="Q37" s="68"/>
      <c r="R37" s="68"/>
    </row>
    <row r="38" spans="1:19" s="15" customFormat="1" x14ac:dyDescent="0.2">
      <c r="A38" s="12"/>
      <c r="B38" s="87"/>
      <c r="C38" s="87"/>
      <c r="I38" s="12"/>
      <c r="J38" s="12"/>
      <c r="K38" s="12"/>
      <c r="L38" s="12"/>
      <c r="M38" s="12"/>
      <c r="N38" s="12"/>
      <c r="O38" s="68"/>
      <c r="P38" s="68"/>
      <c r="Q38" s="68"/>
      <c r="R38" s="68"/>
    </row>
    <row r="39" spans="1:19" s="15" customFormat="1" x14ac:dyDescent="0.2">
      <c r="A39" s="12"/>
      <c r="B39" s="87"/>
      <c r="C39" s="87"/>
      <c r="I39" s="12"/>
      <c r="J39" s="12"/>
      <c r="K39" s="12"/>
      <c r="L39" s="12"/>
      <c r="M39" s="12"/>
      <c r="N39" s="12"/>
      <c r="O39" s="68"/>
      <c r="P39" s="68"/>
      <c r="Q39" s="68"/>
      <c r="R39" s="68"/>
    </row>
    <row r="40" spans="1:19" s="15" customFormat="1" x14ac:dyDescent="0.2">
      <c r="A40" s="12"/>
      <c r="B40" s="87"/>
      <c r="C40" s="87"/>
      <c r="I40" s="12"/>
      <c r="J40" s="12"/>
      <c r="K40" s="12"/>
      <c r="L40" s="12"/>
      <c r="M40" s="12"/>
      <c r="N40" s="12"/>
      <c r="O40" s="68"/>
      <c r="P40" s="68"/>
      <c r="Q40" s="68"/>
      <c r="R40" s="68"/>
    </row>
    <row r="41" spans="1:19" s="15" customFormat="1" x14ac:dyDescent="0.2">
      <c r="A41" s="12"/>
      <c r="B41" s="87"/>
      <c r="C41" s="87"/>
      <c r="I41" s="12"/>
      <c r="J41" s="12"/>
      <c r="K41" s="12"/>
      <c r="L41" s="12"/>
      <c r="M41" s="12"/>
      <c r="N41" s="12"/>
      <c r="O41" s="68"/>
      <c r="P41" s="68"/>
      <c r="Q41" s="68"/>
      <c r="R41" s="68"/>
    </row>
    <row r="42" spans="1:19" s="15" customFormat="1" x14ac:dyDescent="0.2">
      <c r="A42" s="12"/>
      <c r="B42" s="87"/>
      <c r="C42" s="87"/>
      <c r="I42" s="12"/>
      <c r="J42" s="12"/>
      <c r="K42" s="12"/>
      <c r="L42" s="12"/>
      <c r="M42" s="12"/>
      <c r="N42" s="12"/>
      <c r="O42" s="68"/>
      <c r="P42" s="68"/>
      <c r="Q42" s="68"/>
      <c r="R42" s="68"/>
    </row>
    <row r="43" spans="1:19" s="15" customFormat="1" x14ac:dyDescent="0.2">
      <c r="A43" s="12"/>
      <c r="B43" s="87"/>
      <c r="C43" s="87"/>
      <c r="O43" s="68"/>
      <c r="P43" s="68"/>
      <c r="Q43" s="68"/>
      <c r="R43" s="68"/>
    </row>
    <row r="44" spans="1:19" s="15" customFormat="1" ht="15" x14ac:dyDescent="0.3">
      <c r="A44" s="100"/>
      <c r="B44" s="102"/>
      <c r="C44" s="102"/>
      <c r="O44" s="68"/>
      <c r="P44" s="68"/>
      <c r="Q44" s="68"/>
      <c r="R44" s="68"/>
    </row>
    <row r="45" spans="1:19" s="15" customFormat="1" x14ac:dyDescent="0.2">
      <c r="A45" s="12"/>
      <c r="B45" s="87"/>
      <c r="C45" s="87"/>
      <c r="O45" s="68"/>
      <c r="P45" s="68"/>
      <c r="Q45" s="68"/>
      <c r="R45" s="68"/>
    </row>
    <row r="46" spans="1:19" s="15" customFormat="1" x14ac:dyDescent="0.2">
      <c r="A46" s="12"/>
      <c r="B46" s="87"/>
      <c r="C46" s="87"/>
      <c r="O46" s="68"/>
      <c r="P46" s="68"/>
      <c r="Q46" s="68"/>
      <c r="R46" s="68"/>
    </row>
    <row r="47" spans="1:19" s="15" customFormat="1" x14ac:dyDescent="0.2">
      <c r="A47" s="12"/>
      <c r="B47" s="87"/>
      <c r="C47" s="87"/>
      <c r="O47" s="68"/>
      <c r="P47" s="68"/>
      <c r="Q47" s="68"/>
      <c r="R47" s="68"/>
    </row>
    <row r="48" spans="1:19" s="15" customFormat="1" x14ac:dyDescent="0.2">
      <c r="A48" s="12"/>
      <c r="B48" s="87"/>
      <c r="C48" s="87"/>
      <c r="O48" s="68"/>
      <c r="P48" s="68"/>
      <c r="Q48" s="68"/>
      <c r="R48" s="68"/>
    </row>
    <row r="49" spans="1:18" s="15" customFormat="1" x14ac:dyDescent="0.2">
      <c r="A49" s="12"/>
      <c r="B49" s="87"/>
      <c r="C49" s="87"/>
      <c r="O49" s="68"/>
      <c r="P49" s="68"/>
      <c r="Q49" s="68"/>
      <c r="R49" s="68"/>
    </row>
    <row r="50" spans="1:18" s="15" customFormat="1" x14ac:dyDescent="0.2">
      <c r="A50" s="12"/>
      <c r="B50" s="87"/>
      <c r="C50" s="87"/>
      <c r="O50" s="68"/>
      <c r="P50" s="68"/>
      <c r="Q50" s="68"/>
      <c r="R50" s="68"/>
    </row>
    <row r="51" spans="1:18" s="15" customFormat="1" x14ac:dyDescent="0.2">
      <c r="A51" s="12"/>
      <c r="B51" s="86"/>
      <c r="C51" s="86"/>
      <c r="O51" s="68"/>
      <c r="P51" s="68"/>
      <c r="Q51" s="68"/>
      <c r="R51" s="68"/>
    </row>
    <row r="52" spans="1:18" s="15" customFormat="1" x14ac:dyDescent="0.2">
      <c r="A52" s="12"/>
      <c r="B52" s="98"/>
      <c r="C52" s="98"/>
      <c r="O52" s="68"/>
      <c r="P52" s="68"/>
      <c r="Q52" s="68"/>
      <c r="R52" s="68"/>
    </row>
    <row r="53" spans="1:18" s="15" customFormat="1" x14ac:dyDescent="0.2">
      <c r="A53" s="95"/>
      <c r="B53" s="86"/>
      <c r="C53" s="86"/>
      <c r="O53" s="68"/>
      <c r="P53" s="68"/>
      <c r="Q53" s="68"/>
      <c r="R53" s="68"/>
    </row>
    <row r="54" spans="1:18" s="15" customFormat="1" x14ac:dyDescent="0.2">
      <c r="B54" s="97"/>
      <c r="C54" s="97"/>
      <c r="O54" s="68"/>
      <c r="P54" s="68"/>
      <c r="Q54" s="68"/>
      <c r="R54" s="68"/>
    </row>
    <row r="55" spans="1:18" s="15" customFormat="1" x14ac:dyDescent="0.2">
      <c r="A55" s="12"/>
      <c r="B55" s="46"/>
      <c r="C55" s="46"/>
      <c r="O55" s="68"/>
      <c r="P55" s="68"/>
      <c r="Q55" s="68"/>
      <c r="R55" s="68"/>
    </row>
    <row r="56" spans="1:18" s="15" customFormat="1" x14ac:dyDescent="0.2">
      <c r="A56" s="12"/>
      <c r="B56" s="46"/>
      <c r="C56" s="46"/>
      <c r="O56" s="68"/>
      <c r="P56" s="68"/>
      <c r="Q56" s="68"/>
      <c r="R56" s="68"/>
    </row>
    <row r="57" spans="1:18" s="15" customFormat="1" x14ac:dyDescent="0.2">
      <c r="A57" s="12"/>
      <c r="B57" s="46"/>
      <c r="C57" s="46"/>
      <c r="O57" s="68"/>
      <c r="P57" s="68"/>
      <c r="Q57" s="68"/>
      <c r="R57" s="68"/>
    </row>
    <row r="58" spans="1:18" s="15" customFormat="1" x14ac:dyDescent="0.2">
      <c r="A58" s="12"/>
      <c r="B58" s="46"/>
      <c r="C58" s="46"/>
      <c r="O58" s="68"/>
      <c r="P58" s="68"/>
      <c r="Q58" s="68"/>
      <c r="R58" s="68"/>
    </row>
    <row r="59" spans="1:18" s="15" customFormat="1" x14ac:dyDescent="0.2">
      <c r="A59" s="12"/>
      <c r="B59" s="46"/>
      <c r="C59" s="46"/>
      <c r="O59" s="68"/>
      <c r="P59" s="68"/>
      <c r="Q59" s="68"/>
      <c r="R59" s="68"/>
    </row>
    <row r="60" spans="1:18" s="15" customFormat="1" x14ac:dyDescent="0.2">
      <c r="A60" s="12"/>
      <c r="B60" s="46"/>
      <c r="C60" s="46"/>
      <c r="O60" s="68"/>
      <c r="P60" s="68"/>
      <c r="Q60" s="68"/>
      <c r="R60" s="68"/>
    </row>
    <row r="61" spans="1:18" s="15" customFormat="1" x14ac:dyDescent="0.2">
      <c r="A61" s="12"/>
      <c r="B61" s="46"/>
      <c r="C61" s="46"/>
      <c r="O61" s="68"/>
      <c r="P61" s="68"/>
      <c r="Q61" s="68"/>
      <c r="R61" s="68"/>
    </row>
    <row r="62" spans="1:18" s="15" customFormat="1" x14ac:dyDescent="0.2">
      <c r="A62" s="12"/>
      <c r="B62" s="46"/>
      <c r="C62" s="46"/>
      <c r="O62" s="68"/>
      <c r="P62" s="68"/>
      <c r="Q62" s="68"/>
      <c r="R62" s="68"/>
    </row>
    <row r="63" spans="1:18" s="15" customFormat="1" x14ac:dyDescent="0.2">
      <c r="A63" s="12"/>
      <c r="B63" s="46"/>
      <c r="C63" s="46"/>
      <c r="O63" s="68"/>
      <c r="P63" s="68"/>
      <c r="Q63" s="68"/>
      <c r="R63" s="68"/>
    </row>
    <row r="64" spans="1:18" s="15" customFormat="1" x14ac:dyDescent="0.2">
      <c r="A64" s="12"/>
      <c r="B64" s="46"/>
      <c r="C64" s="46"/>
      <c r="O64" s="68"/>
      <c r="P64" s="68"/>
      <c r="Q64" s="68"/>
      <c r="R64" s="68"/>
    </row>
    <row r="65" spans="1:18" s="15" customFormat="1" x14ac:dyDescent="0.2">
      <c r="A65" s="12"/>
      <c r="B65" s="46"/>
      <c r="C65" s="46"/>
      <c r="O65" s="68"/>
      <c r="P65" s="68"/>
      <c r="Q65" s="68"/>
      <c r="R65" s="68"/>
    </row>
    <row r="66" spans="1:18" s="15" customFormat="1" x14ac:dyDescent="0.2">
      <c r="A66" s="12"/>
      <c r="B66" s="46"/>
      <c r="C66" s="46"/>
      <c r="O66" s="68"/>
      <c r="P66" s="68"/>
      <c r="Q66" s="68"/>
      <c r="R66" s="68"/>
    </row>
    <row r="67" spans="1:18" s="15" customFormat="1" x14ac:dyDescent="0.2">
      <c r="A67" s="12"/>
      <c r="B67" s="46"/>
      <c r="C67" s="46"/>
      <c r="O67" s="68"/>
      <c r="P67" s="68"/>
      <c r="Q67" s="68"/>
      <c r="R67" s="68"/>
    </row>
    <row r="68" spans="1:18" s="15" customFormat="1" x14ac:dyDescent="0.2">
      <c r="A68" s="12"/>
      <c r="B68" s="46"/>
      <c r="C68" s="46"/>
      <c r="O68" s="68"/>
      <c r="P68" s="68"/>
      <c r="Q68" s="68"/>
      <c r="R68" s="68"/>
    </row>
    <row r="69" spans="1:18" s="15" customFormat="1" x14ac:dyDescent="0.2">
      <c r="A69" s="12"/>
      <c r="B69" s="46"/>
      <c r="C69" s="46"/>
      <c r="O69" s="68"/>
      <c r="P69" s="68"/>
      <c r="Q69" s="68"/>
      <c r="R69" s="68"/>
    </row>
    <row r="70" spans="1:18" s="15" customFormat="1" ht="15" x14ac:dyDescent="0.3">
      <c r="A70" s="100"/>
      <c r="B70" s="102"/>
      <c r="C70" s="102"/>
      <c r="O70" s="68"/>
      <c r="P70" s="68"/>
      <c r="Q70" s="68"/>
      <c r="R70" s="68"/>
    </row>
    <row r="71" spans="1:18" s="15" customFormat="1" x14ac:dyDescent="0.2">
      <c r="A71" s="12"/>
      <c r="B71" s="87"/>
      <c r="C71" s="87"/>
      <c r="O71" s="68"/>
      <c r="P71" s="68"/>
      <c r="Q71" s="68"/>
      <c r="R71" s="68"/>
    </row>
    <row r="72" spans="1:18" s="15" customFormat="1" x14ac:dyDescent="0.2">
      <c r="A72" s="12"/>
      <c r="B72" s="46"/>
      <c r="C72" s="46"/>
      <c r="O72" s="68"/>
      <c r="P72" s="68"/>
      <c r="Q72" s="68"/>
      <c r="R72" s="68"/>
    </row>
    <row r="73" spans="1:18" s="15" customFormat="1" x14ac:dyDescent="0.2">
      <c r="A73" s="12"/>
      <c r="B73" s="46"/>
      <c r="C73" s="46"/>
      <c r="O73" s="68"/>
      <c r="P73" s="68"/>
      <c r="Q73" s="68"/>
      <c r="R73" s="68"/>
    </row>
    <row r="74" spans="1:18" s="15" customFormat="1" x14ac:dyDescent="0.2">
      <c r="A74" s="12"/>
      <c r="B74" s="46"/>
      <c r="C74" s="46"/>
      <c r="O74" s="68"/>
      <c r="P74" s="68"/>
      <c r="Q74" s="68"/>
      <c r="R74" s="68"/>
    </row>
    <row r="75" spans="1:18" s="15" customFormat="1" x14ac:dyDescent="0.2">
      <c r="A75" s="12"/>
      <c r="B75" s="46"/>
      <c r="C75" s="46"/>
      <c r="O75" s="68"/>
      <c r="P75" s="68"/>
      <c r="Q75" s="68"/>
      <c r="R75" s="68"/>
    </row>
    <row r="76" spans="1:18" s="15" customFormat="1" x14ac:dyDescent="0.2">
      <c r="A76" s="12"/>
      <c r="B76" s="46"/>
      <c r="C76" s="46"/>
      <c r="O76" s="68"/>
      <c r="P76" s="68"/>
      <c r="Q76" s="68"/>
      <c r="R76" s="68"/>
    </row>
    <row r="77" spans="1:18" s="15" customFormat="1" x14ac:dyDescent="0.2">
      <c r="A77" s="12"/>
      <c r="B77" s="87"/>
      <c r="C77" s="87"/>
      <c r="O77" s="68"/>
      <c r="P77" s="68"/>
      <c r="Q77" s="68"/>
      <c r="R77" s="68"/>
    </row>
    <row r="78" spans="1:18" s="15" customFormat="1" x14ac:dyDescent="0.2">
      <c r="A78" s="12"/>
      <c r="B78" s="87"/>
      <c r="C78" s="87"/>
      <c r="O78" s="68"/>
      <c r="P78" s="68"/>
      <c r="Q78" s="68"/>
      <c r="R78" s="68"/>
    </row>
    <row r="79" spans="1:18" s="15" customFormat="1" x14ac:dyDescent="0.2">
      <c r="A79" s="12"/>
      <c r="B79" s="87"/>
      <c r="C79" s="87"/>
      <c r="O79" s="68"/>
      <c r="P79" s="68"/>
      <c r="Q79" s="68"/>
      <c r="R79" s="68"/>
    </row>
    <row r="80" spans="1:18" s="15" customFormat="1" x14ac:dyDescent="0.2">
      <c r="A80" s="95"/>
      <c r="B80" s="97"/>
      <c r="C80" s="97"/>
      <c r="O80" s="68"/>
      <c r="P80" s="68"/>
      <c r="Q80" s="68"/>
      <c r="R80" s="68"/>
    </row>
    <row r="81" spans="1:18" s="15" customFormat="1" x14ac:dyDescent="0.2">
      <c r="A81" s="12"/>
      <c r="B81" s="87"/>
      <c r="C81" s="87"/>
      <c r="O81" s="68"/>
      <c r="P81" s="68"/>
      <c r="Q81" s="68"/>
      <c r="R81" s="68"/>
    </row>
    <row r="82" spans="1:18" s="15" customFormat="1" x14ac:dyDescent="0.2">
      <c r="A82" s="12"/>
      <c r="B82" s="87"/>
      <c r="C82" s="87"/>
      <c r="O82" s="68"/>
      <c r="P82" s="68"/>
      <c r="Q82" s="68"/>
      <c r="R82" s="68"/>
    </row>
    <row r="83" spans="1:18" s="15" customFormat="1" x14ac:dyDescent="0.2">
      <c r="A83" s="12"/>
      <c r="B83" s="87"/>
      <c r="C83" s="87"/>
      <c r="O83" s="68"/>
      <c r="P83" s="68"/>
      <c r="Q83" s="68"/>
      <c r="R83" s="68"/>
    </row>
    <row r="84" spans="1:18" s="15" customFormat="1" x14ac:dyDescent="0.2">
      <c r="A84" s="12"/>
      <c r="B84" s="87"/>
      <c r="C84" s="87"/>
      <c r="O84" s="68"/>
      <c r="P84" s="68"/>
      <c r="Q84" s="68"/>
      <c r="R84" s="68"/>
    </row>
    <row r="85" spans="1:18" s="15" customFormat="1" x14ac:dyDescent="0.2">
      <c r="A85" s="12"/>
      <c r="B85" s="87"/>
      <c r="C85" s="87"/>
      <c r="O85" s="68"/>
      <c r="P85" s="68"/>
      <c r="Q85" s="68"/>
      <c r="R85" s="68"/>
    </row>
    <row r="86" spans="1:18" s="15" customFormat="1" x14ac:dyDescent="0.2">
      <c r="A86" s="12"/>
      <c r="B86" s="87"/>
      <c r="C86" s="87"/>
      <c r="O86" s="68"/>
      <c r="P86" s="68"/>
      <c r="Q86" s="68"/>
      <c r="R86" s="68"/>
    </row>
    <row r="87" spans="1:18" s="15" customFormat="1" x14ac:dyDescent="0.2">
      <c r="A87" s="12"/>
      <c r="B87" s="87"/>
      <c r="C87" s="87"/>
      <c r="O87" s="68"/>
      <c r="P87" s="68"/>
      <c r="Q87" s="68"/>
      <c r="R87" s="68"/>
    </row>
    <row r="88" spans="1:18" s="15" customFormat="1" x14ac:dyDescent="0.2">
      <c r="A88" s="12"/>
      <c r="B88" s="87"/>
      <c r="C88" s="87"/>
      <c r="O88" s="68"/>
      <c r="P88" s="68"/>
      <c r="Q88" s="68"/>
      <c r="R88" s="68"/>
    </row>
    <row r="89" spans="1:18" s="15" customFormat="1" x14ac:dyDescent="0.2">
      <c r="A89" s="12"/>
      <c r="B89" s="87"/>
      <c r="C89" s="87"/>
      <c r="O89" s="68"/>
      <c r="P89" s="68"/>
      <c r="Q89" s="68"/>
      <c r="R89" s="68"/>
    </row>
    <row r="90" spans="1:18" s="15" customFormat="1" x14ac:dyDescent="0.2">
      <c r="A90" s="12"/>
      <c r="B90" s="87"/>
      <c r="C90" s="87"/>
      <c r="O90" s="68"/>
      <c r="P90" s="68"/>
      <c r="Q90" s="68"/>
      <c r="R90" s="68"/>
    </row>
    <row r="91" spans="1:18" s="15" customFormat="1" x14ac:dyDescent="0.2">
      <c r="A91" s="12"/>
      <c r="B91" s="87"/>
      <c r="C91" s="87"/>
      <c r="O91" s="68"/>
      <c r="P91" s="68"/>
      <c r="Q91" s="68"/>
      <c r="R91" s="68"/>
    </row>
    <row r="92" spans="1:18" s="15" customFormat="1" x14ac:dyDescent="0.2">
      <c r="A92" s="12"/>
      <c r="B92" s="87"/>
      <c r="C92" s="87"/>
      <c r="O92" s="68"/>
      <c r="P92" s="68"/>
      <c r="Q92" s="68"/>
      <c r="R92" s="68"/>
    </row>
    <row r="93" spans="1:18" s="15" customFormat="1" x14ac:dyDescent="0.2">
      <c r="A93" s="12"/>
      <c r="B93" s="87"/>
      <c r="C93" s="87"/>
      <c r="O93" s="68"/>
      <c r="P93" s="68"/>
      <c r="Q93" s="68"/>
      <c r="R93" s="68"/>
    </row>
    <row r="94" spans="1:18" s="15" customFormat="1" x14ac:dyDescent="0.2">
      <c r="A94" s="12"/>
      <c r="B94" s="87"/>
      <c r="C94" s="87"/>
      <c r="O94" s="68"/>
      <c r="P94" s="68"/>
      <c r="Q94" s="68"/>
      <c r="R94" s="68"/>
    </row>
    <row r="95" spans="1:18" s="15" customFormat="1" ht="15" x14ac:dyDescent="0.3">
      <c r="A95" s="100"/>
      <c r="B95" s="102"/>
      <c r="C95" s="102"/>
      <c r="O95" s="68"/>
      <c r="P95" s="68"/>
      <c r="Q95" s="68"/>
      <c r="R95" s="68"/>
    </row>
    <row r="96" spans="1:18" s="15" customFormat="1" ht="15" x14ac:dyDescent="0.3">
      <c r="A96" s="100"/>
      <c r="B96" s="102"/>
      <c r="C96" s="102"/>
      <c r="O96" s="68"/>
      <c r="P96" s="68"/>
      <c r="Q96" s="68"/>
      <c r="R96" s="68"/>
    </row>
    <row r="97" spans="1:18" s="15" customFormat="1" x14ac:dyDescent="0.2">
      <c r="A97" s="12"/>
      <c r="B97" s="87"/>
      <c r="C97" s="87"/>
      <c r="O97" s="68"/>
      <c r="P97" s="68"/>
      <c r="Q97" s="68"/>
      <c r="R97" s="68"/>
    </row>
    <row r="98" spans="1:18" s="15" customFormat="1" x14ac:dyDescent="0.2">
      <c r="A98" s="12"/>
      <c r="B98" s="87"/>
      <c r="C98" s="87"/>
      <c r="O98" s="68"/>
      <c r="P98" s="68"/>
      <c r="Q98" s="68"/>
      <c r="R98" s="68"/>
    </row>
    <row r="99" spans="1:18" s="15" customFormat="1" x14ac:dyDescent="0.2">
      <c r="A99" s="12"/>
      <c r="B99" s="87"/>
      <c r="C99" s="87"/>
      <c r="O99" s="68"/>
      <c r="P99" s="68"/>
      <c r="Q99" s="68"/>
      <c r="R99" s="68"/>
    </row>
    <row r="100" spans="1:18" s="15" customFormat="1" x14ac:dyDescent="0.2">
      <c r="A100" s="12"/>
      <c r="B100" s="87"/>
      <c r="C100" s="87"/>
      <c r="O100" s="68"/>
      <c r="P100" s="68"/>
      <c r="Q100" s="68"/>
      <c r="R100" s="68"/>
    </row>
    <row r="101" spans="1:18" s="15" customFormat="1" x14ac:dyDescent="0.2">
      <c r="A101" s="12"/>
      <c r="B101" s="87"/>
      <c r="C101" s="87"/>
      <c r="O101" s="68"/>
      <c r="P101" s="68"/>
      <c r="Q101" s="68"/>
      <c r="R101" s="68"/>
    </row>
    <row r="102" spans="1:18" s="15" customFormat="1" x14ac:dyDescent="0.2">
      <c r="A102" s="12"/>
      <c r="B102" s="87"/>
      <c r="C102" s="87"/>
      <c r="O102" s="68"/>
      <c r="P102" s="68"/>
      <c r="Q102" s="68"/>
      <c r="R102" s="68"/>
    </row>
    <row r="103" spans="1:18" s="15" customFormat="1" x14ac:dyDescent="0.2">
      <c r="A103" s="12"/>
      <c r="B103" s="87"/>
      <c r="C103" s="87"/>
      <c r="O103" s="68"/>
      <c r="P103" s="68"/>
      <c r="Q103" s="68"/>
      <c r="R103" s="68"/>
    </row>
    <row r="104" spans="1:18" s="15" customFormat="1" x14ac:dyDescent="0.2">
      <c r="A104" s="12"/>
      <c r="B104" s="87"/>
      <c r="C104" s="87"/>
      <c r="O104" s="68"/>
      <c r="P104" s="68"/>
      <c r="Q104" s="68"/>
      <c r="R104" s="68"/>
    </row>
    <row r="105" spans="1:18" s="15" customFormat="1" x14ac:dyDescent="0.2">
      <c r="A105" s="12"/>
      <c r="B105" s="87"/>
      <c r="C105" s="87"/>
      <c r="O105" s="68"/>
      <c r="P105" s="68"/>
      <c r="Q105" s="68"/>
      <c r="R105" s="68"/>
    </row>
    <row r="106" spans="1:18" s="15" customFormat="1" x14ac:dyDescent="0.2">
      <c r="A106" s="12"/>
      <c r="B106" s="97"/>
      <c r="C106" s="97"/>
      <c r="O106" s="68"/>
      <c r="P106" s="68"/>
      <c r="Q106" s="68"/>
      <c r="R106" s="68"/>
    </row>
    <row r="107" spans="1:18" s="15" customFormat="1" x14ac:dyDescent="0.2">
      <c r="A107" s="12"/>
      <c r="B107" s="87"/>
      <c r="C107" s="87"/>
      <c r="O107" s="68"/>
      <c r="P107" s="68"/>
      <c r="Q107" s="68"/>
      <c r="R107" s="68"/>
    </row>
    <row r="108" spans="1:18" s="15" customFormat="1" x14ac:dyDescent="0.2">
      <c r="A108" s="12"/>
      <c r="B108" s="87"/>
      <c r="C108" s="87"/>
      <c r="O108" s="68"/>
      <c r="P108" s="68"/>
      <c r="Q108" s="68"/>
      <c r="R108" s="68"/>
    </row>
    <row r="109" spans="1:18" s="15" customFormat="1" x14ac:dyDescent="0.2">
      <c r="A109" s="12"/>
      <c r="B109" s="87"/>
      <c r="C109" s="87"/>
      <c r="O109" s="68"/>
      <c r="P109" s="68"/>
      <c r="Q109" s="68"/>
      <c r="R109" s="68"/>
    </row>
    <row r="110" spans="1:18" s="15" customFormat="1" x14ac:dyDescent="0.2">
      <c r="A110" s="12"/>
      <c r="B110" s="87"/>
      <c r="C110" s="87"/>
      <c r="O110" s="68"/>
      <c r="P110" s="68"/>
      <c r="Q110" s="68"/>
      <c r="R110" s="68"/>
    </row>
    <row r="111" spans="1:18" s="15" customFormat="1" x14ac:dyDescent="0.2">
      <c r="A111" s="12"/>
      <c r="B111" s="87"/>
      <c r="C111" s="87"/>
      <c r="O111" s="68"/>
      <c r="P111" s="68"/>
      <c r="Q111" s="68"/>
      <c r="R111" s="68"/>
    </row>
    <row r="112" spans="1:18" s="15" customFormat="1" x14ac:dyDescent="0.2">
      <c r="A112" s="12"/>
      <c r="B112" s="87"/>
      <c r="C112" s="87"/>
      <c r="O112" s="68"/>
      <c r="P112" s="68"/>
      <c r="Q112" s="68"/>
      <c r="R112" s="68"/>
    </row>
    <row r="113" spans="1:18" s="15" customFormat="1" x14ac:dyDescent="0.2">
      <c r="A113" s="12"/>
      <c r="B113" s="87"/>
      <c r="C113" s="87"/>
      <c r="O113" s="68"/>
      <c r="P113" s="68"/>
      <c r="Q113" s="68"/>
      <c r="R113" s="68"/>
    </row>
    <row r="114" spans="1:18" s="15" customFormat="1" x14ac:dyDescent="0.2">
      <c r="A114" s="12"/>
      <c r="B114" s="87"/>
      <c r="C114" s="87"/>
      <c r="O114" s="68"/>
      <c r="P114" s="68"/>
      <c r="Q114" s="68"/>
      <c r="R114" s="68"/>
    </row>
    <row r="115" spans="1:18" s="15" customFormat="1" x14ac:dyDescent="0.2">
      <c r="A115" s="12"/>
      <c r="B115" s="87"/>
      <c r="C115" s="87"/>
      <c r="O115" s="68"/>
      <c r="P115" s="68"/>
      <c r="Q115" s="68"/>
      <c r="R115" s="68"/>
    </row>
    <row r="116" spans="1:18" s="15" customFormat="1" x14ac:dyDescent="0.2">
      <c r="A116" s="12"/>
      <c r="B116" s="87"/>
      <c r="C116" s="87"/>
      <c r="O116" s="68"/>
      <c r="P116" s="68"/>
      <c r="Q116" s="68"/>
      <c r="R116" s="68"/>
    </row>
    <row r="117" spans="1:18" s="15" customFormat="1" x14ac:dyDescent="0.2">
      <c r="A117" s="12"/>
      <c r="B117" s="87"/>
      <c r="C117" s="87"/>
      <c r="O117" s="68"/>
      <c r="P117" s="68"/>
      <c r="Q117" s="68"/>
      <c r="R117" s="68"/>
    </row>
    <row r="118" spans="1:18" s="15" customFormat="1" ht="15" x14ac:dyDescent="0.3">
      <c r="A118" s="100"/>
      <c r="B118" s="102"/>
      <c r="C118" s="102"/>
      <c r="O118" s="68"/>
      <c r="P118" s="68"/>
      <c r="Q118" s="68"/>
      <c r="R118" s="68"/>
    </row>
    <row r="119" spans="1:18" s="15" customFormat="1" ht="15" x14ac:dyDescent="0.3">
      <c r="A119" s="100"/>
      <c r="B119" s="102"/>
      <c r="C119" s="102"/>
      <c r="O119" s="68"/>
      <c r="P119" s="68"/>
      <c r="Q119" s="68"/>
      <c r="R119" s="68"/>
    </row>
    <row r="120" spans="1:18" s="15" customFormat="1" ht="15" x14ac:dyDescent="0.3">
      <c r="A120" s="100"/>
      <c r="B120" s="102"/>
      <c r="C120" s="102"/>
      <c r="O120" s="68"/>
      <c r="P120" s="68"/>
      <c r="Q120" s="68"/>
      <c r="R120" s="68"/>
    </row>
    <row r="121" spans="1:18" s="15" customFormat="1" ht="15" x14ac:dyDescent="0.3">
      <c r="A121" s="100"/>
      <c r="B121" s="102"/>
      <c r="C121" s="102"/>
      <c r="O121" s="68"/>
      <c r="P121" s="68"/>
      <c r="Q121" s="68"/>
      <c r="R121" s="68"/>
    </row>
    <row r="122" spans="1:18" s="15" customFormat="1" ht="15" x14ac:dyDescent="0.3">
      <c r="A122" s="100"/>
      <c r="B122" s="102"/>
      <c r="C122" s="102"/>
      <c r="O122" s="68"/>
      <c r="P122" s="68"/>
      <c r="Q122" s="68"/>
      <c r="R122" s="68"/>
    </row>
    <row r="123" spans="1:18" s="15" customFormat="1" x14ac:dyDescent="0.2">
      <c r="A123" s="12"/>
      <c r="B123" s="87"/>
      <c r="C123" s="87"/>
      <c r="O123" s="68"/>
      <c r="P123" s="68"/>
      <c r="Q123" s="68"/>
      <c r="R123" s="68"/>
    </row>
    <row r="124" spans="1:18" s="15" customFormat="1" x14ac:dyDescent="0.2">
      <c r="A124" s="12"/>
      <c r="B124" s="87"/>
      <c r="C124" s="87"/>
      <c r="O124" s="68"/>
      <c r="P124" s="68"/>
      <c r="Q124" s="68"/>
      <c r="R124" s="68"/>
    </row>
    <row r="125" spans="1:18" s="15" customFormat="1" x14ac:dyDescent="0.2">
      <c r="A125" s="12"/>
      <c r="B125" s="87"/>
      <c r="C125" s="87"/>
      <c r="O125" s="68"/>
      <c r="P125" s="68"/>
      <c r="Q125" s="68"/>
      <c r="R125" s="68"/>
    </row>
    <row r="126" spans="1:18" s="15" customFormat="1" x14ac:dyDescent="0.2">
      <c r="A126" s="12"/>
      <c r="O126" s="68"/>
      <c r="P126" s="68"/>
      <c r="Q126" s="68"/>
      <c r="R126" s="68"/>
    </row>
    <row r="127" spans="1:18" s="15" customFormat="1" x14ac:dyDescent="0.2">
      <c r="A127" s="12"/>
      <c r="O127" s="68"/>
      <c r="P127" s="68"/>
      <c r="Q127" s="68"/>
      <c r="R127" s="68"/>
    </row>
    <row r="128" spans="1:18" s="15" customFormat="1" x14ac:dyDescent="0.2">
      <c r="A128" s="12"/>
      <c r="O128" s="68"/>
      <c r="P128" s="68"/>
      <c r="Q128" s="68"/>
      <c r="R128" s="68"/>
    </row>
    <row r="129" spans="1:18" s="15" customFormat="1" x14ac:dyDescent="0.2">
      <c r="A129" s="12"/>
      <c r="O129" s="68"/>
      <c r="P129" s="68"/>
      <c r="Q129" s="68"/>
      <c r="R129" s="68"/>
    </row>
    <row r="130" spans="1:18" s="15" customFormat="1" x14ac:dyDescent="0.2">
      <c r="A130" s="95"/>
      <c r="O130" s="68"/>
      <c r="P130" s="68"/>
      <c r="Q130" s="68"/>
      <c r="R130" s="68"/>
    </row>
    <row r="131" spans="1:18" s="15" customFormat="1" x14ac:dyDescent="0.2">
      <c r="B131" s="88"/>
      <c r="C131" s="88"/>
      <c r="O131" s="68"/>
      <c r="P131" s="68"/>
      <c r="Q131" s="68"/>
      <c r="R131" s="68"/>
    </row>
    <row r="132" spans="1:18" s="15" customFormat="1" x14ac:dyDescent="0.2">
      <c r="A132" s="12"/>
      <c r="B132" s="87"/>
      <c r="C132" s="87"/>
      <c r="O132" s="68"/>
      <c r="P132" s="68"/>
      <c r="Q132" s="68"/>
      <c r="R132" s="68"/>
    </row>
    <row r="133" spans="1:18" s="15" customFormat="1" x14ac:dyDescent="0.2">
      <c r="A133" s="12"/>
      <c r="B133" s="87"/>
      <c r="C133" s="87"/>
      <c r="O133" s="68"/>
      <c r="P133" s="68"/>
      <c r="Q133" s="68"/>
      <c r="R133" s="68"/>
    </row>
    <row r="134" spans="1:18" s="15" customFormat="1" x14ac:dyDescent="0.2">
      <c r="A134" s="12"/>
      <c r="B134" s="87"/>
      <c r="C134" s="87"/>
      <c r="O134" s="68"/>
      <c r="P134" s="68"/>
      <c r="Q134" s="68"/>
      <c r="R134" s="68"/>
    </row>
    <row r="135" spans="1:18" s="15" customFormat="1" x14ac:dyDescent="0.2">
      <c r="A135" s="12"/>
      <c r="B135" s="87"/>
      <c r="C135" s="87"/>
      <c r="O135" s="68"/>
      <c r="P135" s="68"/>
      <c r="Q135" s="68"/>
      <c r="R135" s="68"/>
    </row>
    <row r="136" spans="1:18" s="15" customFormat="1" x14ac:dyDescent="0.2">
      <c r="A136" s="12"/>
      <c r="B136" s="87"/>
      <c r="C136" s="87"/>
      <c r="O136" s="68"/>
      <c r="P136" s="68"/>
      <c r="Q136" s="68"/>
      <c r="R136" s="68"/>
    </row>
    <row r="137" spans="1:18" s="15" customFormat="1" x14ac:dyDescent="0.2">
      <c r="A137" s="12"/>
      <c r="B137" s="87"/>
      <c r="C137" s="87"/>
      <c r="O137" s="68"/>
      <c r="P137" s="68"/>
      <c r="Q137" s="68"/>
      <c r="R137" s="68"/>
    </row>
    <row r="138" spans="1:18" s="15" customFormat="1" x14ac:dyDescent="0.2">
      <c r="A138" s="12"/>
      <c r="B138" s="87"/>
      <c r="C138" s="87"/>
      <c r="O138" s="68"/>
      <c r="P138" s="68"/>
      <c r="Q138" s="68"/>
      <c r="R138" s="68"/>
    </row>
    <row r="139" spans="1:18" s="15" customFormat="1" x14ac:dyDescent="0.2">
      <c r="A139" s="12"/>
      <c r="B139" s="87"/>
      <c r="C139" s="87"/>
      <c r="O139" s="68"/>
      <c r="P139" s="68"/>
      <c r="Q139" s="68"/>
      <c r="R139" s="68"/>
    </row>
    <row r="140" spans="1:18" s="15" customFormat="1" x14ac:dyDescent="0.2">
      <c r="A140" s="12"/>
      <c r="B140" s="87"/>
      <c r="C140" s="87"/>
      <c r="O140" s="68"/>
      <c r="P140" s="68"/>
      <c r="Q140" s="68"/>
      <c r="R140" s="68"/>
    </row>
    <row r="141" spans="1:18" s="15" customFormat="1" x14ac:dyDescent="0.2">
      <c r="A141" s="12"/>
      <c r="B141" s="87"/>
      <c r="C141" s="87"/>
      <c r="O141" s="68"/>
      <c r="P141" s="68"/>
      <c r="Q141" s="68"/>
      <c r="R141" s="68"/>
    </row>
    <row r="142" spans="1:18" s="15" customFormat="1" x14ac:dyDescent="0.2">
      <c r="A142" s="12"/>
      <c r="B142" s="87"/>
      <c r="C142" s="87"/>
      <c r="O142" s="68"/>
      <c r="P142" s="68"/>
      <c r="Q142" s="68"/>
      <c r="R142" s="68"/>
    </row>
    <row r="143" spans="1:18" s="15" customFormat="1" x14ac:dyDescent="0.2">
      <c r="A143" s="12"/>
      <c r="B143" s="87"/>
      <c r="C143" s="87"/>
      <c r="O143" s="68"/>
      <c r="P143" s="68"/>
      <c r="Q143" s="68"/>
      <c r="R143" s="68"/>
    </row>
    <row r="144" spans="1:18" s="15" customFormat="1" x14ac:dyDescent="0.2">
      <c r="A144" s="12"/>
      <c r="B144" s="87"/>
      <c r="C144" s="87"/>
      <c r="O144" s="68"/>
      <c r="P144" s="68"/>
      <c r="Q144" s="68"/>
      <c r="R144" s="68"/>
    </row>
    <row r="145" spans="1:18" s="15" customFormat="1" x14ac:dyDescent="0.2">
      <c r="A145" s="12"/>
      <c r="B145" s="87"/>
      <c r="C145" s="87"/>
      <c r="O145" s="68"/>
      <c r="P145" s="68"/>
      <c r="Q145" s="68"/>
      <c r="R145" s="68"/>
    </row>
    <row r="146" spans="1:18" s="15" customFormat="1" x14ac:dyDescent="0.2">
      <c r="A146" s="12"/>
      <c r="B146" s="87"/>
      <c r="C146" s="87"/>
      <c r="O146" s="68"/>
      <c r="P146" s="68"/>
      <c r="Q146" s="68"/>
      <c r="R146" s="68"/>
    </row>
    <row r="147" spans="1:18" s="15" customFormat="1" x14ac:dyDescent="0.2">
      <c r="A147" s="12"/>
      <c r="B147" s="87"/>
      <c r="C147" s="87"/>
      <c r="O147" s="68"/>
      <c r="P147" s="68"/>
      <c r="Q147" s="68"/>
      <c r="R147" s="68"/>
    </row>
    <row r="148" spans="1:18" s="15" customFormat="1" x14ac:dyDescent="0.2">
      <c r="A148" s="12"/>
      <c r="B148" s="87"/>
      <c r="C148" s="87"/>
      <c r="O148" s="68"/>
      <c r="P148" s="68"/>
      <c r="Q148" s="68"/>
      <c r="R148" s="68"/>
    </row>
    <row r="149" spans="1:18" s="15" customFormat="1" x14ac:dyDescent="0.2">
      <c r="A149" s="12"/>
      <c r="O149" s="68"/>
      <c r="P149" s="68"/>
      <c r="Q149" s="68"/>
      <c r="R149" s="68"/>
    </row>
    <row r="150" spans="1:18" s="15" customFormat="1" x14ac:dyDescent="0.2">
      <c r="A150" s="12"/>
      <c r="O150" s="68"/>
      <c r="P150" s="68"/>
      <c r="Q150" s="68"/>
      <c r="R150" s="68"/>
    </row>
    <row r="151" spans="1:18" s="15" customFormat="1" x14ac:dyDescent="0.2">
      <c r="A151" s="12"/>
      <c r="O151" s="68"/>
      <c r="P151" s="68"/>
      <c r="Q151" s="68"/>
      <c r="R151" s="68"/>
    </row>
    <row r="152" spans="1:18" s="15" customFormat="1" x14ac:dyDescent="0.2">
      <c r="A152" s="12"/>
      <c r="O152" s="68"/>
      <c r="P152" s="68"/>
      <c r="Q152" s="68"/>
      <c r="R152" s="68"/>
    </row>
    <row r="153" spans="1:18" s="15" customFormat="1" x14ac:dyDescent="0.2">
      <c r="O153" s="68"/>
      <c r="P153" s="68"/>
      <c r="Q153" s="68"/>
      <c r="R153" s="68"/>
    </row>
    <row r="154" spans="1:18" s="15" customFormat="1" x14ac:dyDescent="0.2">
      <c r="O154" s="68"/>
      <c r="P154" s="68"/>
      <c r="Q154" s="68"/>
      <c r="R154" s="68"/>
    </row>
    <row r="155" spans="1:18" s="15" customFormat="1" x14ac:dyDescent="0.2">
      <c r="A155" s="12"/>
      <c r="O155" s="68"/>
      <c r="P155" s="68"/>
      <c r="Q155" s="68"/>
      <c r="R155" s="68"/>
    </row>
    <row r="156" spans="1:18" s="15" customFormat="1" x14ac:dyDescent="0.2">
      <c r="A156" s="12"/>
      <c r="O156" s="68"/>
      <c r="P156" s="68"/>
      <c r="Q156" s="68"/>
      <c r="R156" s="68"/>
    </row>
    <row r="157" spans="1:18" s="15" customFormat="1" x14ac:dyDescent="0.2">
      <c r="A157" s="12"/>
      <c r="O157" s="68"/>
      <c r="P157" s="68"/>
      <c r="Q157" s="68"/>
      <c r="R157" s="68"/>
    </row>
    <row r="158" spans="1:18" s="15" customFormat="1" x14ac:dyDescent="0.2">
      <c r="A158" s="12"/>
      <c r="O158" s="68"/>
      <c r="P158" s="68"/>
      <c r="Q158" s="68"/>
      <c r="R158" s="68"/>
    </row>
    <row r="159" spans="1:18" s="15" customFormat="1" x14ac:dyDescent="0.2">
      <c r="A159" s="12"/>
      <c r="O159" s="68"/>
      <c r="P159" s="68"/>
      <c r="Q159" s="68"/>
      <c r="R159" s="68"/>
    </row>
    <row r="160" spans="1:18" s="15" customFormat="1" x14ac:dyDescent="0.2">
      <c r="A160" s="12"/>
      <c r="O160" s="68"/>
      <c r="P160" s="68"/>
      <c r="Q160" s="68"/>
      <c r="R160" s="68"/>
    </row>
    <row r="161" spans="1:18" s="15" customFormat="1" x14ac:dyDescent="0.2">
      <c r="A161" s="12"/>
      <c r="O161" s="68"/>
      <c r="P161" s="68"/>
      <c r="Q161" s="68"/>
      <c r="R161" s="68"/>
    </row>
    <row r="162" spans="1:18" s="15" customFormat="1" x14ac:dyDescent="0.2">
      <c r="A162" s="12"/>
      <c r="O162" s="68"/>
      <c r="P162" s="68"/>
      <c r="Q162" s="68"/>
      <c r="R162" s="68"/>
    </row>
    <row r="163" spans="1:18" s="15" customFormat="1" x14ac:dyDescent="0.2">
      <c r="A163" s="12"/>
      <c r="O163" s="68"/>
      <c r="P163" s="68"/>
      <c r="Q163" s="68"/>
      <c r="R163" s="68"/>
    </row>
    <row r="164" spans="1:18" s="15" customFormat="1" x14ac:dyDescent="0.2">
      <c r="A164" s="12"/>
      <c r="O164" s="68"/>
      <c r="P164" s="68"/>
      <c r="Q164" s="68"/>
      <c r="R164" s="68"/>
    </row>
    <row r="165" spans="1:18" s="15" customFormat="1" x14ac:dyDescent="0.2">
      <c r="A165" s="12"/>
      <c r="O165" s="68"/>
      <c r="P165" s="68"/>
      <c r="Q165" s="68"/>
      <c r="R165" s="68"/>
    </row>
    <row r="166" spans="1:18" s="15" customFormat="1" x14ac:dyDescent="0.2">
      <c r="A166" s="12"/>
      <c r="O166" s="68"/>
      <c r="P166" s="68"/>
      <c r="Q166" s="68"/>
      <c r="R166" s="68"/>
    </row>
    <row r="167" spans="1:18" s="15" customFormat="1" x14ac:dyDescent="0.2">
      <c r="A167" s="12"/>
      <c r="O167" s="68"/>
      <c r="P167" s="68"/>
      <c r="Q167" s="68"/>
      <c r="R167" s="68"/>
    </row>
    <row r="168" spans="1:18" s="15" customFormat="1" x14ac:dyDescent="0.2">
      <c r="A168" s="12"/>
      <c r="O168" s="68"/>
      <c r="P168" s="68"/>
      <c r="Q168" s="68"/>
      <c r="R168" s="68"/>
    </row>
    <row r="169" spans="1:18" s="15" customFormat="1" x14ac:dyDescent="0.2">
      <c r="A169" s="12"/>
      <c r="O169" s="68"/>
      <c r="P169" s="68"/>
      <c r="Q169" s="68"/>
      <c r="R169" s="68"/>
    </row>
    <row r="170" spans="1:18" s="15" customFormat="1" x14ac:dyDescent="0.2">
      <c r="A170" s="12"/>
      <c r="O170" s="68"/>
      <c r="P170" s="68"/>
      <c r="Q170" s="68"/>
      <c r="R170" s="68"/>
    </row>
    <row r="171" spans="1:18" s="15" customFormat="1" x14ac:dyDescent="0.2">
      <c r="A171" s="12"/>
      <c r="O171" s="68"/>
      <c r="P171" s="68"/>
      <c r="Q171" s="68"/>
      <c r="R171" s="68"/>
    </row>
    <row r="172" spans="1:18" s="15" customFormat="1" x14ac:dyDescent="0.2">
      <c r="O172" s="68"/>
      <c r="P172" s="68"/>
      <c r="Q172" s="68"/>
      <c r="R172" s="68"/>
    </row>
    <row r="173" spans="1:18" s="15" customFormat="1" x14ac:dyDescent="0.2">
      <c r="O173" s="68"/>
      <c r="P173" s="68"/>
      <c r="Q173" s="68"/>
      <c r="R173" s="68"/>
    </row>
    <row r="174" spans="1:18" s="15" customFormat="1" x14ac:dyDescent="0.2">
      <c r="A174" s="12"/>
      <c r="O174" s="68"/>
      <c r="P174" s="68"/>
      <c r="Q174" s="68"/>
      <c r="R174" s="68"/>
    </row>
    <row r="175" spans="1:18" s="15" customFormat="1" x14ac:dyDescent="0.2">
      <c r="A175" s="12"/>
      <c r="O175" s="68"/>
      <c r="P175" s="68"/>
      <c r="Q175" s="68"/>
      <c r="R175" s="68"/>
    </row>
    <row r="176" spans="1:18" s="15" customFormat="1" x14ac:dyDescent="0.2">
      <c r="A176" s="12"/>
      <c r="O176" s="68"/>
      <c r="P176" s="68"/>
      <c r="Q176" s="68"/>
      <c r="R176" s="68"/>
    </row>
    <row r="177" spans="1:18" s="15" customFormat="1" x14ac:dyDescent="0.2">
      <c r="A177" s="12"/>
      <c r="O177" s="68"/>
      <c r="P177" s="68"/>
      <c r="Q177" s="68"/>
      <c r="R177" s="68"/>
    </row>
    <row r="178" spans="1:18" s="15" customFormat="1" x14ac:dyDescent="0.2">
      <c r="A178" s="12"/>
      <c r="O178" s="68"/>
      <c r="P178" s="68"/>
      <c r="Q178" s="68"/>
      <c r="R178" s="68"/>
    </row>
    <row r="179" spans="1:18" s="15" customFormat="1" x14ac:dyDescent="0.2">
      <c r="A179" s="12"/>
      <c r="O179" s="68"/>
      <c r="P179" s="68"/>
      <c r="Q179" s="68"/>
      <c r="R179" s="68"/>
    </row>
    <row r="180" spans="1:18" s="15" customFormat="1" x14ac:dyDescent="0.2">
      <c r="A180" s="12"/>
      <c r="O180" s="68"/>
      <c r="P180" s="68"/>
      <c r="Q180" s="68"/>
      <c r="R180" s="68"/>
    </row>
    <row r="181" spans="1:18" s="15" customFormat="1" x14ac:dyDescent="0.2">
      <c r="A181" s="12"/>
      <c r="O181" s="68"/>
      <c r="P181" s="68"/>
      <c r="Q181" s="68"/>
      <c r="R181" s="68"/>
    </row>
    <row r="182" spans="1:18" s="15" customFormat="1" x14ac:dyDescent="0.2">
      <c r="A182" s="12"/>
      <c r="O182" s="68"/>
      <c r="P182" s="68"/>
      <c r="Q182" s="68"/>
      <c r="R182" s="68"/>
    </row>
    <row r="183" spans="1:18" s="15" customFormat="1" x14ac:dyDescent="0.2">
      <c r="A183" s="12"/>
      <c r="O183" s="68"/>
      <c r="P183" s="68"/>
      <c r="Q183" s="68"/>
      <c r="R183" s="68"/>
    </row>
    <row r="184" spans="1:18" s="15" customFormat="1" x14ac:dyDescent="0.2">
      <c r="A184" s="12"/>
      <c r="O184" s="68"/>
      <c r="P184" s="68"/>
      <c r="Q184" s="68"/>
      <c r="R184" s="68"/>
    </row>
    <row r="185" spans="1:18" s="15" customFormat="1" x14ac:dyDescent="0.2">
      <c r="A185" s="12"/>
      <c r="O185" s="68"/>
      <c r="P185" s="68"/>
      <c r="Q185" s="68"/>
      <c r="R185" s="68"/>
    </row>
    <row r="186" spans="1:18" s="15" customFormat="1" x14ac:dyDescent="0.2">
      <c r="A186" s="12"/>
      <c r="O186" s="68"/>
      <c r="P186" s="68"/>
      <c r="Q186" s="68"/>
      <c r="R186" s="68"/>
    </row>
    <row r="187" spans="1:18" s="15" customFormat="1" x14ac:dyDescent="0.2">
      <c r="A187" s="12"/>
      <c r="O187" s="68"/>
      <c r="P187" s="68"/>
      <c r="Q187" s="68"/>
      <c r="R187" s="68"/>
    </row>
    <row r="188" spans="1:18" s="15" customFormat="1" x14ac:dyDescent="0.2">
      <c r="A188" s="12"/>
      <c r="O188" s="68"/>
      <c r="P188" s="68"/>
      <c r="Q188" s="68"/>
      <c r="R188" s="68"/>
    </row>
    <row r="189" spans="1:18" s="15" customFormat="1" x14ac:dyDescent="0.2">
      <c r="A189" s="12"/>
      <c r="O189" s="68"/>
      <c r="P189" s="68"/>
      <c r="Q189" s="68"/>
      <c r="R189" s="68"/>
    </row>
    <row r="190" spans="1:18" s="15" customFormat="1" x14ac:dyDescent="0.2">
      <c r="A190" s="12"/>
      <c r="O190" s="68"/>
      <c r="P190" s="68"/>
      <c r="Q190" s="68"/>
      <c r="R190" s="68"/>
    </row>
    <row r="191" spans="1:18" s="15" customFormat="1" x14ac:dyDescent="0.2">
      <c r="O191" s="68"/>
      <c r="P191" s="68"/>
      <c r="Q191" s="68"/>
      <c r="R191" s="68"/>
    </row>
    <row r="192" spans="1:18" s="15" customFormat="1" x14ac:dyDescent="0.2">
      <c r="O192" s="68"/>
      <c r="P192" s="68"/>
      <c r="Q192" s="68"/>
      <c r="R192" s="68"/>
    </row>
    <row r="193" spans="1:18" s="15" customFormat="1" x14ac:dyDescent="0.2">
      <c r="A193" s="12"/>
      <c r="O193" s="68"/>
      <c r="P193" s="68"/>
      <c r="Q193" s="68"/>
      <c r="R193" s="68"/>
    </row>
    <row r="194" spans="1:18" s="15" customFormat="1" x14ac:dyDescent="0.2">
      <c r="A194" s="12"/>
      <c r="O194" s="68"/>
      <c r="P194" s="68"/>
      <c r="Q194" s="68"/>
      <c r="R194" s="68"/>
    </row>
    <row r="195" spans="1:18" s="15" customFormat="1" x14ac:dyDescent="0.2">
      <c r="A195" s="12"/>
      <c r="O195" s="68"/>
      <c r="P195" s="68"/>
      <c r="Q195" s="68"/>
      <c r="R195" s="68"/>
    </row>
    <row r="196" spans="1:18" s="15" customFormat="1" x14ac:dyDescent="0.2">
      <c r="A196" s="12"/>
      <c r="O196" s="68"/>
      <c r="P196" s="68"/>
      <c r="Q196" s="68"/>
      <c r="R196" s="68"/>
    </row>
    <row r="197" spans="1:18" s="15" customFormat="1" x14ac:dyDescent="0.2">
      <c r="A197" s="12"/>
      <c r="O197" s="68"/>
      <c r="P197" s="68"/>
      <c r="Q197" s="68"/>
      <c r="R197" s="68"/>
    </row>
    <row r="198" spans="1:18" s="15" customFormat="1" x14ac:dyDescent="0.2">
      <c r="A198" s="12"/>
      <c r="O198" s="68"/>
      <c r="P198" s="68"/>
      <c r="Q198" s="68"/>
      <c r="R198" s="68"/>
    </row>
    <row r="199" spans="1:18" s="15" customFormat="1" x14ac:dyDescent="0.2">
      <c r="A199" s="12"/>
      <c r="O199" s="68"/>
      <c r="P199" s="68"/>
      <c r="Q199" s="68"/>
      <c r="R199" s="68"/>
    </row>
    <row r="200" spans="1:18" s="15" customFormat="1" x14ac:dyDescent="0.2">
      <c r="A200" s="12"/>
      <c r="O200" s="68"/>
      <c r="P200" s="68"/>
      <c r="Q200" s="68"/>
      <c r="R200" s="68"/>
    </row>
    <row r="201" spans="1:18" s="15" customFormat="1" x14ac:dyDescent="0.2">
      <c r="A201" s="12"/>
      <c r="O201" s="68"/>
      <c r="P201" s="68"/>
      <c r="Q201" s="68"/>
      <c r="R201" s="68"/>
    </row>
    <row r="202" spans="1:18" s="15" customFormat="1" x14ac:dyDescent="0.2">
      <c r="A202" s="12"/>
      <c r="O202" s="68"/>
      <c r="P202" s="68"/>
      <c r="Q202" s="68"/>
      <c r="R202" s="68"/>
    </row>
    <row r="203" spans="1:18" s="15" customFormat="1" x14ac:dyDescent="0.2">
      <c r="A203" s="12"/>
      <c r="O203" s="68"/>
      <c r="P203" s="68"/>
      <c r="Q203" s="68"/>
      <c r="R203" s="68"/>
    </row>
    <row r="204" spans="1:18" s="15" customFormat="1" x14ac:dyDescent="0.2">
      <c r="A204" s="12"/>
      <c r="O204" s="68"/>
      <c r="P204" s="68"/>
      <c r="Q204" s="68"/>
      <c r="R204" s="68"/>
    </row>
    <row r="205" spans="1:18" s="15" customFormat="1" x14ac:dyDescent="0.2">
      <c r="A205" s="12"/>
      <c r="O205" s="68"/>
      <c r="P205" s="68"/>
      <c r="Q205" s="68"/>
      <c r="R205" s="68"/>
    </row>
    <row r="206" spans="1:18" x14ac:dyDescent="0.2">
      <c r="A206" s="2"/>
    </row>
    <row r="207" spans="1:18" x14ac:dyDescent="0.2">
      <c r="A207" s="2"/>
    </row>
    <row r="208" spans="1:18" x14ac:dyDescent="0.2">
      <c r="A208" s="2"/>
    </row>
    <row r="209" spans="1:1" x14ac:dyDescent="0.2">
      <c r="A209" s="2"/>
    </row>
  </sheetData>
  <mergeCells count="15">
    <mergeCell ref="N5:N6"/>
    <mergeCell ref="B3:M3"/>
    <mergeCell ref="A5:A6"/>
    <mergeCell ref="C5:C6"/>
    <mergeCell ref="D5:D6"/>
    <mergeCell ref="E5:E6"/>
    <mergeCell ref="F5:F6"/>
    <mergeCell ref="G5:G6"/>
    <mergeCell ref="H5:H6"/>
    <mergeCell ref="I5:I6"/>
    <mergeCell ref="B5:B6"/>
    <mergeCell ref="J5:J6"/>
    <mergeCell ref="K5:K6"/>
    <mergeCell ref="L5:L6"/>
    <mergeCell ref="M5:M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80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40.7109375" customWidth="1"/>
    <col min="2" max="2" width="8.7109375" customWidth="1"/>
    <col min="3" max="6" width="7.7109375" customWidth="1"/>
    <col min="7" max="9" width="7.7109375" style="15" customWidth="1"/>
    <col min="10" max="10" width="10.7109375" style="15" customWidth="1"/>
    <col min="11" max="12" width="7.7109375" style="15" customWidth="1"/>
    <col min="22" max="22" width="13.28515625" customWidth="1"/>
    <col min="23" max="23" width="17.28515625" customWidth="1"/>
  </cols>
  <sheetData>
    <row r="1" spans="1:23" ht="15" customHeight="1" x14ac:dyDescent="0.2">
      <c r="A1" s="184" t="s">
        <v>343</v>
      </c>
      <c r="B1" s="2"/>
      <c r="C1" s="2"/>
      <c r="D1" s="96"/>
      <c r="E1" s="2"/>
      <c r="F1" s="2"/>
      <c r="G1" s="12"/>
      <c r="H1" s="12"/>
      <c r="I1" s="12"/>
      <c r="J1" s="12"/>
      <c r="K1" s="12"/>
      <c r="L1" s="12"/>
      <c r="M1" s="105"/>
      <c r="N1" s="105"/>
      <c r="O1" s="105"/>
      <c r="P1" s="105"/>
      <c r="Q1" s="78"/>
      <c r="R1" s="78"/>
      <c r="S1" s="78"/>
      <c r="T1" s="78"/>
      <c r="U1" s="78"/>
      <c r="V1" s="78"/>
      <c r="W1" s="78"/>
    </row>
    <row r="2" spans="1:23" ht="15" customHeight="1" x14ac:dyDescent="0.2">
      <c r="A2" s="1"/>
      <c r="B2" s="682"/>
      <c r="C2" s="682"/>
      <c r="D2" s="682"/>
      <c r="E2" s="682"/>
      <c r="F2" s="682"/>
      <c r="G2" s="13"/>
      <c r="H2" s="13"/>
      <c r="I2" s="13"/>
      <c r="J2" s="13"/>
      <c r="K2" s="13"/>
      <c r="L2" s="13"/>
      <c r="M2" s="92"/>
      <c r="N2" s="92"/>
      <c r="O2" s="92"/>
      <c r="P2" s="93"/>
      <c r="Q2" s="78"/>
      <c r="R2" s="78"/>
      <c r="S2" s="78"/>
      <c r="T2" s="78"/>
      <c r="U2" s="78"/>
      <c r="V2" s="78"/>
      <c r="W2" s="78"/>
    </row>
    <row r="3" spans="1:23" ht="15" customHeight="1" x14ac:dyDescent="0.2">
      <c r="A3" s="1"/>
      <c r="B3" s="994" t="s">
        <v>344</v>
      </c>
      <c r="C3" s="994"/>
      <c r="D3" s="994"/>
      <c r="E3" s="994"/>
      <c r="F3" s="994"/>
      <c r="G3" s="994"/>
      <c r="H3" s="994"/>
      <c r="I3" s="994"/>
      <c r="J3" s="994"/>
      <c r="K3" s="994"/>
      <c r="L3" s="179"/>
      <c r="M3" s="92"/>
      <c r="N3" s="92"/>
      <c r="O3" s="92"/>
      <c r="P3" s="93"/>
      <c r="Q3" s="78"/>
      <c r="R3" s="78"/>
      <c r="S3" s="78"/>
      <c r="T3" s="78"/>
      <c r="U3" s="78"/>
      <c r="V3" s="78"/>
      <c r="W3" s="78"/>
    </row>
    <row r="4" spans="1:23" ht="3.75" customHeight="1" x14ac:dyDescent="0.2">
      <c r="A4" s="1"/>
      <c r="B4" s="682"/>
      <c r="C4" s="682"/>
      <c r="D4" s="682"/>
      <c r="E4" s="682"/>
      <c r="F4" s="682"/>
      <c r="G4" s="13"/>
      <c r="H4" s="13"/>
      <c r="I4" s="13"/>
      <c r="J4" s="13"/>
      <c r="K4" s="13"/>
      <c r="L4" s="13"/>
      <c r="M4" s="92"/>
      <c r="N4" s="92"/>
      <c r="O4" s="92"/>
      <c r="P4" s="93"/>
      <c r="Q4" s="78"/>
      <c r="R4" s="78"/>
      <c r="S4" s="78"/>
      <c r="T4" s="78"/>
      <c r="U4" s="78"/>
      <c r="V4" s="78"/>
      <c r="W4" s="78"/>
    </row>
    <row r="5" spans="1:23" ht="13.5" customHeight="1" x14ac:dyDescent="0.2">
      <c r="A5" s="997" t="s">
        <v>245</v>
      </c>
      <c r="B5" s="996" t="s">
        <v>103</v>
      </c>
      <c r="C5" s="996" t="s">
        <v>207</v>
      </c>
      <c r="D5" s="996" t="s">
        <v>108</v>
      </c>
      <c r="E5" s="996" t="s">
        <v>74</v>
      </c>
      <c r="F5" s="996" t="s">
        <v>72</v>
      </c>
      <c r="G5" s="996" t="s">
        <v>77</v>
      </c>
      <c r="H5" s="996" t="s">
        <v>71</v>
      </c>
      <c r="I5" s="996" t="s">
        <v>75</v>
      </c>
      <c r="J5" s="996" t="s">
        <v>128</v>
      </c>
      <c r="K5" s="996" t="s">
        <v>73</v>
      </c>
      <c r="L5" s="995" t="s">
        <v>2</v>
      </c>
      <c r="M5" s="90"/>
      <c r="N5" s="90"/>
      <c r="O5" s="90"/>
      <c r="P5" s="91"/>
      <c r="Q5" s="77"/>
      <c r="R5" s="77"/>
      <c r="S5" s="77"/>
      <c r="T5" s="85"/>
      <c r="U5" s="85"/>
      <c r="V5" s="85"/>
      <c r="W5" s="84"/>
    </row>
    <row r="6" spans="1:23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5"/>
      <c r="M6" s="90"/>
      <c r="N6" s="90"/>
      <c r="O6" s="90"/>
      <c r="P6" s="91"/>
      <c r="Q6" s="77"/>
      <c r="R6" s="77"/>
      <c r="S6" s="77"/>
      <c r="T6" s="85"/>
      <c r="U6" s="85"/>
      <c r="V6" s="85"/>
      <c r="W6" s="84"/>
    </row>
    <row r="7" spans="1:23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90"/>
      <c r="N7" s="90"/>
      <c r="O7" s="90"/>
      <c r="P7" s="91"/>
      <c r="Q7" s="77"/>
      <c r="R7" s="77"/>
      <c r="S7" s="77"/>
      <c r="T7" s="85"/>
      <c r="U7" s="85"/>
      <c r="V7" s="85"/>
      <c r="W7" s="84"/>
    </row>
    <row r="8" spans="1:23" ht="19.5" customHeight="1" x14ac:dyDescent="0.3">
      <c r="A8" s="169" t="s">
        <v>118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90"/>
      <c r="N8" s="90"/>
      <c r="O8" s="90"/>
      <c r="P8" s="91"/>
      <c r="Q8" s="77"/>
      <c r="R8" s="77"/>
      <c r="S8" s="77"/>
      <c r="T8" s="85"/>
      <c r="U8" s="85"/>
      <c r="V8" s="85"/>
      <c r="W8" s="84"/>
    </row>
    <row r="9" spans="1:23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90"/>
      <c r="N9" s="90"/>
      <c r="O9" s="90"/>
      <c r="P9" s="91"/>
      <c r="Q9" s="77"/>
      <c r="R9" s="77"/>
      <c r="S9" s="77"/>
      <c r="T9" s="85"/>
      <c r="U9" s="85"/>
      <c r="V9" s="85"/>
      <c r="W9" s="84"/>
    </row>
    <row r="10" spans="1:23" ht="12.75" customHeight="1" x14ac:dyDescent="0.2">
      <c r="A10" s="168" t="s">
        <v>54</v>
      </c>
      <c r="B10" s="729" t="s">
        <v>3</v>
      </c>
      <c r="C10" s="725">
        <v>1.5635677576065063</v>
      </c>
      <c r="D10" s="725">
        <v>83.937347888946533</v>
      </c>
      <c r="E10" s="725" t="s">
        <v>3</v>
      </c>
      <c r="F10" s="725" t="s">
        <v>3</v>
      </c>
      <c r="G10" s="725" t="s">
        <v>3</v>
      </c>
      <c r="H10" s="729">
        <v>180.00396645069122</v>
      </c>
      <c r="I10" s="729" t="s">
        <v>3</v>
      </c>
      <c r="J10" s="729" t="s">
        <v>3</v>
      </c>
      <c r="K10" s="729">
        <v>77.719377040863037</v>
      </c>
      <c r="L10" s="726">
        <v>343.2242591381073</v>
      </c>
      <c r="M10" s="94"/>
      <c r="N10" s="94"/>
      <c r="O10" s="94"/>
      <c r="P10" s="91"/>
      <c r="Q10" s="77"/>
      <c r="R10" s="77"/>
      <c r="S10" s="77"/>
      <c r="T10" s="85"/>
      <c r="U10" s="85"/>
      <c r="V10" s="85"/>
      <c r="W10" s="84"/>
    </row>
    <row r="11" spans="1:23" ht="12.75" customHeight="1" x14ac:dyDescent="0.2">
      <c r="A11" s="164" t="s">
        <v>88</v>
      </c>
      <c r="B11" s="729" t="s">
        <v>3</v>
      </c>
      <c r="C11" s="727">
        <v>73.673310279846191</v>
      </c>
      <c r="D11" s="727">
        <v>4571.424644947052</v>
      </c>
      <c r="E11" s="727">
        <v>164.86234283447266</v>
      </c>
      <c r="F11" s="727">
        <v>272.79292869567871</v>
      </c>
      <c r="G11" s="727">
        <v>8.100067138671875</v>
      </c>
      <c r="H11" s="729">
        <v>3413.2396070957184</v>
      </c>
      <c r="I11" s="729">
        <v>230.58297061920166</v>
      </c>
      <c r="J11" s="729" t="s">
        <v>3</v>
      </c>
      <c r="K11" s="729">
        <v>4160.0569818019867</v>
      </c>
      <c r="L11" s="726">
        <v>12894.732853412628</v>
      </c>
      <c r="M11" s="94"/>
      <c r="N11" s="94"/>
      <c r="O11" s="94"/>
      <c r="P11" s="91"/>
      <c r="Q11" s="77"/>
      <c r="R11" s="77"/>
      <c r="S11" s="77"/>
      <c r="T11" s="85"/>
      <c r="U11" s="85"/>
      <c r="V11" s="85"/>
      <c r="W11" s="84"/>
    </row>
    <row r="12" spans="1:23" ht="12.75" customHeight="1" x14ac:dyDescent="0.2">
      <c r="A12" s="164" t="s">
        <v>246</v>
      </c>
      <c r="B12" s="729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9" t="s">
        <v>3</v>
      </c>
      <c r="I12" s="729" t="s">
        <v>3</v>
      </c>
      <c r="J12" s="729" t="s">
        <v>3</v>
      </c>
      <c r="K12" s="729">
        <v>84.01133143901825</v>
      </c>
      <c r="L12" s="726">
        <v>84.01133143901825</v>
      </c>
      <c r="M12" s="94"/>
      <c r="N12" s="94"/>
      <c r="O12" s="94"/>
      <c r="P12" s="91"/>
      <c r="Q12" s="77"/>
      <c r="R12" s="77"/>
      <c r="S12" s="77"/>
      <c r="T12" s="85"/>
      <c r="U12" s="85"/>
      <c r="V12" s="84"/>
      <c r="W12" s="84"/>
    </row>
    <row r="13" spans="1:23" ht="12.75" customHeight="1" x14ac:dyDescent="0.2">
      <c r="A13" s="164" t="s">
        <v>247</v>
      </c>
      <c r="B13" s="729" t="s">
        <v>3</v>
      </c>
      <c r="C13" s="727" t="s">
        <v>3</v>
      </c>
      <c r="D13" s="727" t="s">
        <v>3</v>
      </c>
      <c r="E13" s="727" t="s">
        <v>3</v>
      </c>
      <c r="F13" s="727" t="s">
        <v>3</v>
      </c>
      <c r="G13" s="727" t="s">
        <v>3</v>
      </c>
      <c r="H13" s="729" t="s">
        <v>3</v>
      </c>
      <c r="I13" s="729" t="s">
        <v>3</v>
      </c>
      <c r="J13" s="729">
        <v>42.159910202026367</v>
      </c>
      <c r="K13" s="729" t="s">
        <v>3</v>
      </c>
      <c r="L13" s="726">
        <v>42.159910202026367</v>
      </c>
      <c r="M13" s="90"/>
      <c r="N13" s="94"/>
      <c r="O13" s="94"/>
      <c r="P13" s="91"/>
      <c r="Q13" s="77"/>
      <c r="R13" s="77"/>
      <c r="S13" s="77"/>
      <c r="T13" s="85"/>
      <c r="U13" s="85"/>
      <c r="V13" s="84"/>
      <c r="W13" s="84"/>
    </row>
    <row r="14" spans="1:23" ht="12.75" customHeight="1" x14ac:dyDescent="0.2">
      <c r="A14" s="164" t="s">
        <v>248</v>
      </c>
      <c r="B14" s="729" t="s">
        <v>3</v>
      </c>
      <c r="C14" s="727" t="s">
        <v>3</v>
      </c>
      <c r="D14" s="727">
        <v>152.83156585693359</v>
      </c>
      <c r="E14" s="727">
        <v>10.968196868896484</v>
      </c>
      <c r="F14" s="727" t="s">
        <v>3</v>
      </c>
      <c r="G14" s="727" t="s">
        <v>3</v>
      </c>
      <c r="H14" s="729">
        <v>17.345873475074768</v>
      </c>
      <c r="I14" s="729" t="s">
        <v>3</v>
      </c>
      <c r="J14" s="729" t="s">
        <v>3</v>
      </c>
      <c r="K14" s="729" t="s">
        <v>3</v>
      </c>
      <c r="L14" s="726">
        <v>181.14563620090485</v>
      </c>
      <c r="M14" s="94"/>
      <c r="N14" s="94"/>
      <c r="O14" s="94"/>
      <c r="P14" s="91"/>
      <c r="Q14" s="80"/>
      <c r="R14" s="77"/>
      <c r="S14" s="77"/>
      <c r="T14" s="84"/>
      <c r="U14" s="84"/>
      <c r="V14" s="84"/>
      <c r="W14" s="84"/>
    </row>
    <row r="15" spans="1:23" ht="12.75" customHeight="1" x14ac:dyDescent="0.2">
      <c r="A15" s="164" t="s">
        <v>337</v>
      </c>
      <c r="B15" s="729" t="s">
        <v>3</v>
      </c>
      <c r="C15" s="727">
        <v>3.6225867867469788</v>
      </c>
      <c r="D15" s="727">
        <v>11.703073561191559</v>
      </c>
      <c r="E15" s="727">
        <v>23.943500995635986</v>
      </c>
      <c r="F15" s="727">
        <v>2.0175041556358337</v>
      </c>
      <c r="G15" s="727" t="s">
        <v>3</v>
      </c>
      <c r="H15" s="729">
        <v>26.419923692941666</v>
      </c>
      <c r="I15" s="729">
        <v>22.773341059684753</v>
      </c>
      <c r="J15" s="729" t="s">
        <v>3</v>
      </c>
      <c r="K15" s="729">
        <v>20.830038100481033</v>
      </c>
      <c r="L15" s="726">
        <v>111.30996835231781</v>
      </c>
      <c r="M15" s="94"/>
      <c r="N15" s="90"/>
      <c r="O15" s="90"/>
      <c r="P15" s="91"/>
      <c r="Q15" s="77"/>
      <c r="R15" s="77"/>
      <c r="S15" s="77"/>
      <c r="T15" s="77"/>
      <c r="U15" s="77"/>
      <c r="V15" s="77"/>
      <c r="W15" s="80"/>
    </row>
    <row r="16" spans="1:23" ht="12.75" customHeight="1" x14ac:dyDescent="0.2">
      <c r="A16" s="164" t="s">
        <v>55</v>
      </c>
      <c r="B16" s="729" t="s">
        <v>3</v>
      </c>
      <c r="C16" s="727" t="s">
        <v>3</v>
      </c>
      <c r="D16" s="727">
        <v>254.64396071434021</v>
      </c>
      <c r="E16" s="727">
        <v>16.932501912117004</v>
      </c>
      <c r="F16" s="727">
        <v>5.9934362173080444</v>
      </c>
      <c r="G16" s="727" t="s">
        <v>305</v>
      </c>
      <c r="H16" s="729">
        <v>222.75382268428802</v>
      </c>
      <c r="I16" s="729">
        <v>10.44179505109787</v>
      </c>
      <c r="J16" s="729" t="s">
        <v>3</v>
      </c>
      <c r="K16" s="729">
        <v>145.99788854643703</v>
      </c>
      <c r="L16" s="726">
        <v>657.18485106155276</v>
      </c>
      <c r="M16" s="94"/>
      <c r="N16" s="94"/>
      <c r="O16" s="94"/>
      <c r="P16" s="91"/>
      <c r="Q16" s="77"/>
      <c r="R16" s="77"/>
      <c r="S16" s="77"/>
      <c r="T16" s="77"/>
      <c r="U16" s="77"/>
      <c r="V16" s="77"/>
      <c r="W16" s="80"/>
    </row>
    <row r="17" spans="1:23" ht="3.75" customHeight="1" x14ac:dyDescent="0.2">
      <c r="A17" s="12"/>
      <c r="B17" s="736"/>
      <c r="C17" s="167"/>
      <c r="D17" s="167"/>
      <c r="E17" s="167"/>
      <c r="F17" s="167"/>
      <c r="G17" s="736"/>
      <c r="H17" s="736"/>
      <c r="I17" s="736"/>
      <c r="J17" s="736"/>
      <c r="K17" s="736"/>
      <c r="L17" s="736"/>
      <c r="M17" s="94"/>
      <c r="N17" s="94"/>
      <c r="O17" s="94"/>
      <c r="P17" s="91"/>
      <c r="Q17" s="77"/>
      <c r="R17" s="77"/>
      <c r="S17" s="77"/>
      <c r="T17" s="80"/>
      <c r="U17" s="77"/>
      <c r="V17" s="77"/>
      <c r="W17" s="80"/>
    </row>
    <row r="18" spans="1:23" s="63" customFormat="1" x14ac:dyDescent="0.2">
      <c r="A18" s="166" t="s">
        <v>113</v>
      </c>
      <c r="B18" s="646" t="s">
        <v>3</v>
      </c>
      <c r="C18" s="646">
        <v>78.859464824199677</v>
      </c>
      <c r="D18" s="646">
        <v>5074.5405929684639</v>
      </c>
      <c r="E18" s="646">
        <v>216.70654261112213</v>
      </c>
      <c r="F18" s="646">
        <v>280.80386906862259</v>
      </c>
      <c r="G18" s="646">
        <v>8.5215130746364594</v>
      </c>
      <c r="H18" s="646">
        <v>3859.7631933987141</v>
      </c>
      <c r="I18" s="646">
        <v>263.79810672998428</v>
      </c>
      <c r="J18" s="646">
        <v>42.159910202026367</v>
      </c>
      <c r="K18" s="646">
        <v>4488.615616928786</v>
      </c>
      <c r="L18" s="646">
        <v>14313.768809806556</v>
      </c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</row>
    <row r="19" spans="1:23" ht="12.75" customHeight="1" x14ac:dyDescent="0.2">
      <c r="A19" s="162"/>
      <c r="B19" s="741"/>
      <c r="C19" s="741"/>
      <c r="D19" s="741"/>
      <c r="E19" s="741"/>
      <c r="F19" s="741"/>
      <c r="G19" s="741"/>
      <c r="H19" s="741"/>
      <c r="I19" s="741"/>
      <c r="J19" s="741"/>
      <c r="K19" s="741"/>
      <c r="L19" s="741"/>
      <c r="M19" s="90"/>
      <c r="N19" s="90"/>
      <c r="O19" s="90"/>
      <c r="P19" s="91"/>
      <c r="Q19" s="77"/>
      <c r="R19" s="77"/>
      <c r="S19" s="77"/>
      <c r="T19" s="85"/>
      <c r="U19" s="85"/>
      <c r="V19" s="85"/>
      <c r="W19" s="84"/>
    </row>
    <row r="20" spans="1:23" ht="19.5" customHeight="1" x14ac:dyDescent="0.3">
      <c r="A20" s="169" t="s">
        <v>249</v>
      </c>
      <c r="B20" s="741"/>
      <c r="C20" s="741"/>
      <c r="D20" s="741"/>
      <c r="E20" s="741"/>
      <c r="F20" s="741"/>
      <c r="G20" s="741"/>
      <c r="H20" s="741"/>
      <c r="I20" s="741"/>
      <c r="J20" s="741"/>
      <c r="K20" s="741"/>
      <c r="L20" s="741"/>
      <c r="M20" s="90"/>
      <c r="N20" s="90"/>
      <c r="O20" s="90"/>
      <c r="P20" s="91"/>
      <c r="Q20" s="77"/>
      <c r="R20" s="77"/>
      <c r="S20" s="77"/>
      <c r="T20" s="85"/>
      <c r="U20" s="85"/>
      <c r="V20" s="85"/>
      <c r="W20" s="84"/>
    </row>
    <row r="21" spans="1:23" ht="3.75" customHeight="1" x14ac:dyDescent="0.2">
      <c r="A21" s="162"/>
      <c r="B21" s="741"/>
      <c r="C21" s="741"/>
      <c r="D21" s="741"/>
      <c r="E21" s="741"/>
      <c r="F21" s="741"/>
      <c r="G21" s="741"/>
      <c r="H21" s="741"/>
      <c r="I21" s="741"/>
      <c r="J21" s="741"/>
      <c r="K21" s="741"/>
      <c r="L21" s="741"/>
      <c r="M21" s="90"/>
      <c r="N21" s="90"/>
      <c r="O21" s="90"/>
      <c r="P21" s="91"/>
      <c r="Q21" s="77"/>
      <c r="R21" s="77"/>
      <c r="S21" s="77"/>
      <c r="T21" s="85"/>
      <c r="U21" s="85"/>
      <c r="V21" s="85"/>
      <c r="W21" s="84"/>
    </row>
    <row r="22" spans="1:23" ht="12.75" customHeight="1" x14ac:dyDescent="0.2">
      <c r="A22" s="744" t="s">
        <v>338</v>
      </c>
      <c r="B22" s="725" t="s">
        <v>3</v>
      </c>
      <c r="C22" s="725" t="s">
        <v>3</v>
      </c>
      <c r="D22" s="725" t="s">
        <v>3</v>
      </c>
      <c r="E22" s="725" t="s">
        <v>3</v>
      </c>
      <c r="F22" s="725" t="s">
        <v>3</v>
      </c>
      <c r="G22" s="725" t="s">
        <v>3</v>
      </c>
      <c r="H22" s="725" t="s">
        <v>3</v>
      </c>
      <c r="I22" s="725" t="s">
        <v>3</v>
      </c>
      <c r="J22" s="725" t="s">
        <v>3</v>
      </c>
      <c r="K22" s="725">
        <v>53.232070922851563</v>
      </c>
      <c r="L22" s="726">
        <v>53.232070922851563</v>
      </c>
      <c r="M22" s="94"/>
      <c r="N22" s="94"/>
      <c r="O22" s="94"/>
      <c r="P22" s="91"/>
      <c r="Q22" s="77"/>
      <c r="R22" s="77"/>
      <c r="S22" s="77"/>
      <c r="T22" s="85"/>
      <c r="U22" s="85"/>
      <c r="V22" s="85"/>
      <c r="W22" s="84"/>
    </row>
    <row r="23" spans="1:23" ht="12.75" customHeight="1" x14ac:dyDescent="0.2">
      <c r="A23" s="745" t="s">
        <v>339</v>
      </c>
      <c r="B23" s="727" t="s">
        <v>3</v>
      </c>
      <c r="C23" s="727" t="s">
        <v>3</v>
      </c>
      <c r="D23" s="727">
        <v>20.443347930908203</v>
      </c>
      <c r="E23" s="727" t="s">
        <v>3</v>
      </c>
      <c r="F23" s="727" t="s">
        <v>3</v>
      </c>
      <c r="G23" s="727" t="s">
        <v>3</v>
      </c>
      <c r="H23" s="727">
        <v>181.17018890380859</v>
      </c>
      <c r="I23" s="727" t="s">
        <v>3</v>
      </c>
      <c r="J23" s="727" t="s">
        <v>3</v>
      </c>
      <c r="K23" s="727" t="s">
        <v>3</v>
      </c>
      <c r="L23" s="728">
        <v>201.6135368347168</v>
      </c>
      <c r="M23" s="94"/>
      <c r="N23" s="94"/>
      <c r="O23" s="94"/>
      <c r="P23" s="91"/>
      <c r="Q23" s="77"/>
      <c r="R23" s="77"/>
      <c r="S23" s="77"/>
      <c r="T23" s="85"/>
      <c r="U23" s="85"/>
      <c r="V23" s="85"/>
      <c r="W23" s="84"/>
    </row>
    <row r="24" spans="1:23" ht="12.75" customHeight="1" x14ac:dyDescent="0.2">
      <c r="A24" s="745" t="s">
        <v>340</v>
      </c>
      <c r="B24" s="727" t="s">
        <v>3</v>
      </c>
      <c r="C24" s="727" t="s">
        <v>3</v>
      </c>
      <c r="D24" s="727">
        <v>142.91290283203125</v>
      </c>
      <c r="E24" s="727" t="s">
        <v>3</v>
      </c>
      <c r="F24" s="727" t="s">
        <v>3</v>
      </c>
      <c r="G24" s="727" t="s">
        <v>3</v>
      </c>
      <c r="H24" s="727">
        <v>22.764444351196289</v>
      </c>
      <c r="I24" s="727" t="s">
        <v>3</v>
      </c>
      <c r="J24" s="727" t="s">
        <v>3</v>
      </c>
      <c r="K24" s="727" t="s">
        <v>3</v>
      </c>
      <c r="L24" s="728">
        <v>165.67734718322754</v>
      </c>
      <c r="M24" s="94"/>
      <c r="N24" s="94"/>
      <c r="O24" s="94"/>
      <c r="P24" s="91"/>
      <c r="Q24" s="77"/>
      <c r="R24" s="77"/>
      <c r="S24" s="77"/>
      <c r="T24" s="85"/>
      <c r="U24" s="85"/>
      <c r="V24" s="85"/>
      <c r="W24" s="84"/>
    </row>
    <row r="25" spans="1:23" ht="12.75" customHeight="1" x14ac:dyDescent="0.2">
      <c r="A25" s="745" t="s">
        <v>341</v>
      </c>
      <c r="B25" s="727">
        <v>37.486347198486328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 t="s">
        <v>3</v>
      </c>
      <c r="H25" s="727" t="s">
        <v>3</v>
      </c>
      <c r="I25" s="727" t="s">
        <v>3</v>
      </c>
      <c r="J25" s="727" t="s">
        <v>3</v>
      </c>
      <c r="K25" s="727">
        <v>67.751968383789063</v>
      </c>
      <c r="L25" s="728">
        <v>105.23831558227539</v>
      </c>
      <c r="M25" s="94"/>
      <c r="N25" s="94"/>
      <c r="O25" s="94"/>
      <c r="P25" s="91"/>
      <c r="Q25" s="77"/>
      <c r="R25" s="77"/>
      <c r="S25" s="77"/>
      <c r="T25" s="85"/>
      <c r="U25" s="85"/>
      <c r="V25" s="85"/>
      <c r="W25" s="84"/>
    </row>
    <row r="26" spans="1:23" ht="12.75" customHeight="1" x14ac:dyDescent="0.2">
      <c r="A26" s="746" t="s">
        <v>175</v>
      </c>
      <c r="B26" s="735" t="s">
        <v>3</v>
      </c>
      <c r="C26" s="735" t="s">
        <v>3</v>
      </c>
      <c r="D26" s="735" t="s">
        <v>3</v>
      </c>
      <c r="E26" s="735" t="s">
        <v>3</v>
      </c>
      <c r="F26" s="735" t="s">
        <v>3</v>
      </c>
      <c r="G26" s="735" t="s">
        <v>3</v>
      </c>
      <c r="H26" s="735" t="s">
        <v>3</v>
      </c>
      <c r="I26" s="735" t="s">
        <v>3</v>
      </c>
      <c r="J26" s="735">
        <v>163.32571601867676</v>
      </c>
      <c r="K26" s="735" t="s">
        <v>3</v>
      </c>
      <c r="L26" s="742">
        <v>163.32571601867676</v>
      </c>
      <c r="M26" s="94"/>
      <c r="N26" s="94"/>
      <c r="O26" s="94"/>
      <c r="P26" s="91"/>
      <c r="Q26" s="77"/>
      <c r="R26" s="77"/>
      <c r="S26" s="77"/>
      <c r="T26" s="85"/>
      <c r="U26" s="85"/>
      <c r="V26" s="85"/>
      <c r="W26" s="84"/>
    </row>
    <row r="27" spans="1:23" ht="3.75" customHeight="1" x14ac:dyDescent="0.2">
      <c r="A27" s="12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94"/>
      <c r="N27" s="94"/>
      <c r="O27" s="94"/>
      <c r="P27" s="91"/>
      <c r="Q27" s="77"/>
      <c r="R27" s="77"/>
      <c r="S27" s="77"/>
      <c r="T27" s="80"/>
      <c r="U27" s="77"/>
      <c r="V27" s="77"/>
      <c r="W27" s="80"/>
    </row>
    <row r="28" spans="1:23" s="63" customFormat="1" x14ac:dyDescent="0.2">
      <c r="A28" s="166" t="s">
        <v>250</v>
      </c>
      <c r="B28" s="646">
        <v>37.486347198486328</v>
      </c>
      <c r="C28" s="646" t="s">
        <v>3</v>
      </c>
      <c r="D28" s="646">
        <v>163.35625076293945</v>
      </c>
      <c r="E28" s="646" t="s">
        <v>3</v>
      </c>
      <c r="F28" s="646" t="s">
        <v>3</v>
      </c>
      <c r="G28" s="646" t="s">
        <v>3</v>
      </c>
      <c r="H28" s="646">
        <v>203.93463325500488</v>
      </c>
      <c r="I28" s="646" t="s">
        <v>3</v>
      </c>
      <c r="J28" s="646">
        <v>163.32571601867676</v>
      </c>
      <c r="K28" s="646">
        <v>120.98403930664062</v>
      </c>
      <c r="L28" s="646">
        <v>689.08698654174805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</row>
    <row r="29" spans="1:23" s="15" customFormat="1" x14ac:dyDescent="0.2">
      <c r="A29" s="12"/>
      <c r="M29" s="68"/>
      <c r="N29" s="68"/>
      <c r="O29" s="68"/>
      <c r="P29" s="68"/>
      <c r="Q29" s="68"/>
      <c r="R29" s="68"/>
      <c r="S29" s="68"/>
    </row>
    <row r="30" spans="1:23" s="15" customFormat="1" x14ac:dyDescent="0.2">
      <c r="A30" s="12"/>
      <c r="M30" s="68"/>
      <c r="N30" s="68"/>
      <c r="O30" s="68"/>
      <c r="P30" s="68"/>
      <c r="Q30" s="68"/>
      <c r="R30" s="68"/>
      <c r="S30" s="68"/>
    </row>
    <row r="31" spans="1:23" s="15" customFormat="1" x14ac:dyDescent="0.2">
      <c r="A31" s="12"/>
      <c r="M31" s="68"/>
      <c r="N31" s="68"/>
      <c r="O31" s="68"/>
      <c r="P31" s="68"/>
      <c r="Q31" s="68"/>
      <c r="R31" s="68"/>
      <c r="S31" s="68"/>
    </row>
    <row r="32" spans="1:23" s="15" customFormat="1" x14ac:dyDescent="0.2">
      <c r="A32" s="12"/>
      <c r="M32" s="68"/>
      <c r="N32" s="68"/>
      <c r="O32" s="68"/>
      <c r="P32" s="68"/>
      <c r="Q32" s="68"/>
      <c r="R32" s="68"/>
      <c r="S32" s="68"/>
    </row>
    <row r="33" spans="1:19" s="15" customFormat="1" x14ac:dyDescent="0.2">
      <c r="A33" s="12"/>
      <c r="M33" s="68"/>
      <c r="N33" s="68"/>
      <c r="O33" s="68"/>
      <c r="P33" s="68"/>
      <c r="Q33" s="68"/>
      <c r="R33" s="68"/>
      <c r="S33" s="68"/>
    </row>
    <row r="34" spans="1:19" s="15" customFormat="1" x14ac:dyDescent="0.2">
      <c r="A34" s="12"/>
      <c r="M34" s="68"/>
      <c r="N34" s="68"/>
      <c r="O34" s="68"/>
      <c r="P34" s="68"/>
      <c r="Q34" s="68"/>
      <c r="R34" s="68"/>
      <c r="S34" s="68"/>
    </row>
    <row r="35" spans="1:19" s="15" customFormat="1" x14ac:dyDescent="0.2">
      <c r="A35" s="12"/>
      <c r="M35" s="68"/>
      <c r="N35" s="68"/>
      <c r="O35" s="68"/>
      <c r="P35" s="68"/>
      <c r="Q35" s="68"/>
      <c r="R35" s="68"/>
      <c r="S35" s="68"/>
    </row>
    <row r="36" spans="1:19" s="15" customFormat="1" x14ac:dyDescent="0.2">
      <c r="A36" s="12"/>
      <c r="M36" s="68"/>
      <c r="N36" s="68"/>
      <c r="O36" s="68"/>
      <c r="P36" s="68"/>
      <c r="Q36" s="68"/>
      <c r="R36" s="68"/>
      <c r="S36" s="68"/>
    </row>
    <row r="37" spans="1:19" s="15" customFormat="1" x14ac:dyDescent="0.2">
      <c r="A37" s="12"/>
      <c r="M37" s="68"/>
      <c r="N37" s="68"/>
      <c r="O37" s="68"/>
      <c r="P37" s="68"/>
      <c r="Q37" s="68"/>
      <c r="R37" s="68"/>
      <c r="S37" s="68"/>
    </row>
    <row r="38" spans="1:19" s="15" customFormat="1" x14ac:dyDescent="0.2">
      <c r="A38" s="12"/>
      <c r="M38" s="68"/>
      <c r="N38" s="68"/>
      <c r="O38" s="68"/>
      <c r="P38" s="68"/>
      <c r="Q38" s="68"/>
      <c r="R38" s="68"/>
      <c r="S38" s="68"/>
    </row>
    <row r="39" spans="1:19" s="15" customFormat="1" x14ac:dyDescent="0.2">
      <c r="A39" s="12"/>
      <c r="M39" s="68"/>
      <c r="N39" s="68"/>
      <c r="O39" s="68"/>
      <c r="P39" s="68"/>
      <c r="Q39" s="68"/>
      <c r="R39" s="68"/>
      <c r="S39" s="68"/>
    </row>
    <row r="40" spans="1:19" s="15" customFormat="1" x14ac:dyDescent="0.2">
      <c r="A40" s="12"/>
      <c r="M40" s="68"/>
      <c r="N40" s="68"/>
      <c r="O40" s="68"/>
      <c r="P40" s="68"/>
      <c r="Q40" s="68"/>
      <c r="R40" s="68"/>
      <c r="S40" s="68"/>
    </row>
    <row r="41" spans="1:19" s="15" customFormat="1" ht="15" x14ac:dyDescent="0.3">
      <c r="A41" s="100"/>
      <c r="M41" s="68"/>
      <c r="N41" s="68"/>
      <c r="O41" s="68"/>
      <c r="P41" s="68"/>
      <c r="Q41" s="68"/>
      <c r="R41" s="68"/>
      <c r="S41" s="68"/>
    </row>
    <row r="42" spans="1:19" s="15" customFormat="1" x14ac:dyDescent="0.2">
      <c r="A42" s="12"/>
      <c r="M42" s="68"/>
      <c r="N42" s="68"/>
      <c r="O42" s="68"/>
      <c r="P42" s="68"/>
      <c r="Q42" s="68"/>
      <c r="R42" s="68"/>
      <c r="S42" s="68"/>
    </row>
    <row r="43" spans="1:19" s="15" customFormat="1" x14ac:dyDescent="0.2">
      <c r="A43" s="12"/>
      <c r="M43" s="68"/>
      <c r="N43" s="68"/>
      <c r="O43" s="68"/>
      <c r="P43" s="68"/>
      <c r="Q43" s="68"/>
      <c r="R43" s="68"/>
      <c r="S43" s="68"/>
    </row>
    <row r="44" spans="1:19" s="15" customFormat="1" x14ac:dyDescent="0.2">
      <c r="A44" s="12"/>
      <c r="M44" s="68"/>
      <c r="N44" s="68"/>
      <c r="O44" s="68"/>
      <c r="P44" s="68"/>
      <c r="Q44" s="68"/>
      <c r="R44" s="68"/>
      <c r="S44" s="68"/>
    </row>
    <row r="45" spans="1:19" s="15" customFormat="1" x14ac:dyDescent="0.2">
      <c r="A45" s="12"/>
      <c r="M45" s="68"/>
      <c r="N45" s="68"/>
      <c r="O45" s="68"/>
      <c r="P45" s="68"/>
      <c r="Q45" s="68"/>
      <c r="R45" s="68"/>
      <c r="S45" s="68"/>
    </row>
    <row r="46" spans="1:19" s="15" customFormat="1" x14ac:dyDescent="0.2">
      <c r="A46" s="12"/>
      <c r="M46" s="68"/>
      <c r="N46" s="68"/>
      <c r="O46" s="68"/>
      <c r="P46" s="68"/>
      <c r="Q46" s="68"/>
      <c r="R46" s="68"/>
      <c r="S46" s="68"/>
    </row>
    <row r="47" spans="1:19" s="15" customFormat="1" x14ac:dyDescent="0.2">
      <c r="A47" s="12"/>
      <c r="M47" s="68"/>
      <c r="N47" s="68"/>
      <c r="O47" s="68"/>
      <c r="P47" s="68"/>
      <c r="Q47" s="68"/>
      <c r="R47" s="68"/>
      <c r="S47" s="68"/>
    </row>
    <row r="48" spans="1:19" s="15" customFormat="1" x14ac:dyDescent="0.2">
      <c r="A48" s="12"/>
      <c r="M48" s="68"/>
      <c r="N48" s="68"/>
      <c r="O48" s="68"/>
      <c r="P48" s="68"/>
      <c r="Q48" s="68"/>
      <c r="R48" s="68"/>
      <c r="S48" s="68"/>
    </row>
    <row r="49" spans="1:19" s="15" customFormat="1" x14ac:dyDescent="0.2">
      <c r="A49" s="12"/>
      <c r="M49" s="68"/>
      <c r="N49" s="68"/>
      <c r="O49" s="68"/>
      <c r="P49" s="68"/>
      <c r="Q49" s="68"/>
      <c r="R49" s="68"/>
      <c r="S49" s="68"/>
    </row>
    <row r="50" spans="1:19" s="15" customFormat="1" x14ac:dyDescent="0.2">
      <c r="A50" s="12"/>
      <c r="M50" s="68"/>
      <c r="N50" s="68"/>
      <c r="O50" s="68"/>
      <c r="P50" s="68"/>
      <c r="Q50" s="68"/>
      <c r="R50" s="68"/>
      <c r="S50" s="68"/>
    </row>
    <row r="51" spans="1:19" s="15" customFormat="1" x14ac:dyDescent="0.2">
      <c r="A51" s="95"/>
      <c r="M51" s="68"/>
      <c r="N51" s="68"/>
      <c r="O51" s="68"/>
      <c r="P51" s="68"/>
      <c r="Q51" s="68"/>
      <c r="R51" s="68"/>
      <c r="S51" s="68"/>
    </row>
    <row r="52" spans="1:19" s="15" customFormat="1" x14ac:dyDescent="0.2">
      <c r="A52" s="12"/>
      <c r="M52" s="68"/>
      <c r="N52" s="68"/>
      <c r="O52" s="68"/>
      <c r="P52" s="68"/>
      <c r="Q52" s="68"/>
      <c r="R52" s="68"/>
      <c r="S52" s="68"/>
    </row>
    <row r="53" spans="1:19" s="15" customFormat="1" x14ac:dyDescent="0.2">
      <c r="A53" s="12"/>
      <c r="M53" s="68"/>
      <c r="N53" s="68"/>
      <c r="O53" s="68"/>
      <c r="P53" s="68"/>
      <c r="Q53" s="68"/>
      <c r="R53" s="68"/>
      <c r="S53" s="68"/>
    </row>
    <row r="54" spans="1:19" s="15" customFormat="1" x14ac:dyDescent="0.2">
      <c r="A54" s="12"/>
      <c r="M54" s="68"/>
      <c r="N54" s="68"/>
      <c r="O54" s="68"/>
      <c r="P54" s="68"/>
      <c r="Q54" s="68"/>
      <c r="R54" s="68"/>
      <c r="S54" s="68"/>
    </row>
    <row r="55" spans="1:19" s="15" customFormat="1" x14ac:dyDescent="0.2">
      <c r="A55" s="12"/>
      <c r="M55" s="68"/>
      <c r="N55" s="68"/>
      <c r="O55" s="68"/>
      <c r="P55" s="68"/>
      <c r="Q55" s="68"/>
      <c r="R55" s="68"/>
      <c r="S55" s="68"/>
    </row>
    <row r="56" spans="1:19" s="15" customFormat="1" x14ac:dyDescent="0.2">
      <c r="A56" s="12"/>
      <c r="M56" s="68"/>
      <c r="N56" s="68"/>
      <c r="O56" s="68"/>
      <c r="P56" s="68"/>
      <c r="Q56" s="68"/>
      <c r="R56" s="68"/>
      <c r="S56" s="68"/>
    </row>
    <row r="57" spans="1:19" s="15" customFormat="1" x14ac:dyDescent="0.2">
      <c r="A57" s="12"/>
      <c r="M57" s="68"/>
      <c r="N57" s="68"/>
      <c r="O57" s="68"/>
      <c r="P57" s="68"/>
      <c r="Q57" s="68"/>
      <c r="R57" s="68"/>
      <c r="S57" s="68"/>
    </row>
    <row r="58" spans="1:19" s="15" customFormat="1" x14ac:dyDescent="0.2">
      <c r="A58" s="12"/>
      <c r="M58" s="68"/>
      <c r="N58" s="68"/>
      <c r="O58" s="68"/>
      <c r="P58" s="68"/>
      <c r="Q58" s="68"/>
      <c r="R58" s="68"/>
      <c r="S58" s="68"/>
    </row>
    <row r="59" spans="1:19" s="15" customFormat="1" x14ac:dyDescent="0.2">
      <c r="A59" s="12"/>
      <c r="M59" s="68"/>
      <c r="N59" s="68"/>
      <c r="O59" s="68"/>
      <c r="P59" s="68"/>
      <c r="Q59" s="68"/>
      <c r="R59" s="68"/>
      <c r="S59" s="68"/>
    </row>
    <row r="60" spans="1:19" s="15" customFormat="1" x14ac:dyDescent="0.2">
      <c r="A60" s="12"/>
      <c r="M60" s="68"/>
      <c r="N60" s="68"/>
      <c r="O60" s="68"/>
      <c r="P60" s="68"/>
      <c r="Q60" s="68"/>
      <c r="R60" s="68"/>
      <c r="S60" s="68"/>
    </row>
    <row r="61" spans="1:19" s="15" customFormat="1" x14ac:dyDescent="0.2">
      <c r="A61" s="12"/>
      <c r="M61" s="68"/>
      <c r="N61" s="68"/>
      <c r="O61" s="68"/>
      <c r="P61" s="68"/>
      <c r="Q61" s="68"/>
      <c r="R61" s="68"/>
      <c r="S61" s="68"/>
    </row>
    <row r="62" spans="1:19" s="15" customFormat="1" x14ac:dyDescent="0.2">
      <c r="A62" s="12"/>
      <c r="M62" s="68"/>
      <c r="N62" s="68"/>
      <c r="O62" s="68"/>
      <c r="P62" s="68"/>
      <c r="Q62" s="68"/>
      <c r="R62" s="68"/>
      <c r="S62" s="68"/>
    </row>
    <row r="63" spans="1:19" s="15" customFormat="1" x14ac:dyDescent="0.2">
      <c r="A63" s="12"/>
      <c r="M63" s="68"/>
      <c r="N63" s="68"/>
      <c r="O63" s="68"/>
      <c r="P63" s="68"/>
      <c r="Q63" s="68"/>
      <c r="R63" s="68"/>
      <c r="S63" s="68"/>
    </row>
    <row r="64" spans="1:19" s="15" customFormat="1" x14ac:dyDescent="0.2">
      <c r="A64" s="12"/>
      <c r="M64" s="68"/>
      <c r="N64" s="68"/>
      <c r="O64" s="68"/>
      <c r="P64" s="68"/>
      <c r="Q64" s="68"/>
      <c r="R64" s="68"/>
      <c r="S64" s="68"/>
    </row>
    <row r="65" spans="1:19" s="15" customFormat="1" x14ac:dyDescent="0.2">
      <c r="A65" s="12"/>
      <c r="M65" s="68"/>
      <c r="N65" s="68"/>
      <c r="O65" s="68"/>
      <c r="P65" s="68"/>
      <c r="Q65" s="68"/>
      <c r="R65" s="68"/>
      <c r="S65" s="68"/>
    </row>
    <row r="66" spans="1:19" s="15" customFormat="1" ht="15" x14ac:dyDescent="0.3">
      <c r="A66" s="100"/>
      <c r="M66" s="68"/>
      <c r="N66" s="68"/>
      <c r="O66" s="68"/>
      <c r="P66" s="68"/>
      <c r="Q66" s="68"/>
      <c r="R66" s="68"/>
      <c r="S66" s="68"/>
    </row>
    <row r="67" spans="1:19" s="15" customFormat="1" ht="15" x14ac:dyDescent="0.3">
      <c r="A67" s="100"/>
      <c r="M67" s="68"/>
      <c r="N67" s="68"/>
      <c r="O67" s="68"/>
      <c r="P67" s="68"/>
      <c r="Q67" s="68"/>
      <c r="R67" s="68"/>
      <c r="S67" s="68"/>
    </row>
    <row r="68" spans="1:19" s="15" customFormat="1" x14ac:dyDescent="0.2">
      <c r="A68" s="12"/>
      <c r="M68" s="68"/>
      <c r="N68" s="68"/>
      <c r="O68" s="68"/>
      <c r="P68" s="68"/>
      <c r="Q68" s="68"/>
      <c r="R68" s="68"/>
      <c r="S68" s="68"/>
    </row>
    <row r="69" spans="1:19" s="15" customFormat="1" x14ac:dyDescent="0.2">
      <c r="A69" s="12"/>
      <c r="M69" s="68"/>
      <c r="N69" s="68"/>
      <c r="O69" s="68"/>
      <c r="P69" s="68"/>
      <c r="Q69" s="68"/>
      <c r="R69" s="68"/>
      <c r="S69" s="68"/>
    </row>
    <row r="70" spans="1:19" s="15" customFormat="1" x14ac:dyDescent="0.2">
      <c r="A70" s="12"/>
      <c r="M70" s="68"/>
      <c r="N70" s="68"/>
      <c r="O70" s="68"/>
      <c r="P70" s="68"/>
      <c r="Q70" s="68"/>
      <c r="R70" s="68"/>
      <c r="S70" s="68"/>
    </row>
    <row r="71" spans="1:19" s="15" customFormat="1" x14ac:dyDescent="0.2">
      <c r="A71" s="12"/>
      <c r="M71" s="68"/>
      <c r="N71" s="68"/>
      <c r="O71" s="68"/>
      <c r="P71" s="68"/>
      <c r="Q71" s="68"/>
      <c r="R71" s="68"/>
      <c r="S71" s="68"/>
    </row>
    <row r="72" spans="1:19" s="15" customFormat="1" x14ac:dyDescent="0.2">
      <c r="A72" s="12"/>
      <c r="M72" s="68"/>
      <c r="N72" s="68"/>
      <c r="O72" s="68"/>
      <c r="P72" s="68"/>
      <c r="Q72" s="68"/>
      <c r="R72" s="68"/>
      <c r="S72" s="68"/>
    </row>
    <row r="73" spans="1:19" s="15" customFormat="1" x14ac:dyDescent="0.2">
      <c r="A73" s="12"/>
      <c r="M73" s="68"/>
      <c r="N73" s="68"/>
      <c r="O73" s="68"/>
      <c r="P73" s="68"/>
      <c r="Q73" s="68"/>
      <c r="R73" s="68"/>
      <c r="S73" s="68"/>
    </row>
    <row r="74" spans="1:19" s="15" customFormat="1" x14ac:dyDescent="0.2">
      <c r="A74" s="12"/>
      <c r="M74" s="68"/>
      <c r="N74" s="68"/>
      <c r="O74" s="68"/>
      <c r="P74" s="68"/>
      <c r="Q74" s="68"/>
      <c r="R74" s="68"/>
      <c r="S74" s="68"/>
    </row>
    <row r="75" spans="1:19" s="15" customFormat="1" x14ac:dyDescent="0.2">
      <c r="A75" s="12"/>
      <c r="M75" s="68"/>
      <c r="N75" s="68"/>
      <c r="O75" s="68"/>
      <c r="P75" s="68"/>
      <c r="Q75" s="68"/>
      <c r="R75" s="68"/>
      <c r="S75" s="68"/>
    </row>
    <row r="76" spans="1:19" s="15" customFormat="1" x14ac:dyDescent="0.2">
      <c r="A76" s="12"/>
      <c r="M76" s="68"/>
      <c r="N76" s="68"/>
      <c r="O76" s="68"/>
      <c r="P76" s="68"/>
      <c r="Q76" s="68"/>
      <c r="R76" s="68"/>
      <c r="S76" s="68"/>
    </row>
    <row r="77" spans="1:19" s="15" customFormat="1" x14ac:dyDescent="0.2">
      <c r="A77" s="12"/>
      <c r="M77" s="68"/>
      <c r="N77" s="68"/>
      <c r="O77" s="68"/>
      <c r="P77" s="68"/>
      <c r="Q77" s="68"/>
      <c r="R77" s="68"/>
      <c r="S77" s="68"/>
    </row>
    <row r="78" spans="1:19" s="15" customFormat="1" x14ac:dyDescent="0.2">
      <c r="A78" s="12"/>
      <c r="M78" s="68"/>
      <c r="N78" s="68"/>
      <c r="O78" s="68"/>
      <c r="P78" s="68"/>
      <c r="Q78" s="68"/>
      <c r="R78" s="68"/>
      <c r="S78" s="68"/>
    </row>
    <row r="79" spans="1:19" s="15" customFormat="1" x14ac:dyDescent="0.2">
      <c r="A79" s="12"/>
      <c r="M79" s="68"/>
      <c r="N79" s="68"/>
      <c r="O79" s="68"/>
      <c r="P79" s="68"/>
      <c r="Q79" s="68"/>
      <c r="R79" s="68"/>
      <c r="S79" s="68"/>
    </row>
    <row r="80" spans="1:19" s="15" customFormat="1" x14ac:dyDescent="0.2">
      <c r="A80" s="12"/>
      <c r="M80" s="68"/>
      <c r="N80" s="68"/>
      <c r="O80" s="68"/>
      <c r="P80" s="68"/>
      <c r="Q80" s="68"/>
      <c r="R80" s="68"/>
      <c r="S80" s="68"/>
    </row>
    <row r="81" spans="1:19" s="15" customFormat="1" x14ac:dyDescent="0.2">
      <c r="A81" s="12"/>
      <c r="M81" s="68"/>
      <c r="N81" s="68"/>
      <c r="O81" s="68"/>
      <c r="P81" s="68"/>
      <c r="Q81" s="68"/>
      <c r="R81" s="68"/>
      <c r="S81" s="68"/>
    </row>
    <row r="82" spans="1:19" s="15" customFormat="1" x14ac:dyDescent="0.2">
      <c r="A82" s="12"/>
      <c r="M82" s="68"/>
      <c r="N82" s="68"/>
      <c r="O82" s="68"/>
      <c r="P82" s="68"/>
      <c r="Q82" s="68"/>
      <c r="R82" s="68"/>
      <c r="S82" s="68"/>
    </row>
    <row r="83" spans="1:19" s="15" customFormat="1" x14ac:dyDescent="0.2">
      <c r="A83" s="12"/>
      <c r="M83" s="68"/>
      <c r="N83" s="68"/>
      <c r="O83" s="68"/>
      <c r="P83" s="68"/>
      <c r="Q83" s="68"/>
      <c r="R83" s="68"/>
      <c r="S83" s="68"/>
    </row>
    <row r="84" spans="1:19" s="15" customFormat="1" x14ac:dyDescent="0.2">
      <c r="A84" s="12"/>
      <c r="M84" s="68"/>
      <c r="N84" s="68"/>
      <c r="O84" s="68"/>
      <c r="P84" s="68"/>
      <c r="Q84" s="68"/>
      <c r="R84" s="68"/>
      <c r="S84" s="68"/>
    </row>
    <row r="85" spans="1:19" s="15" customFormat="1" x14ac:dyDescent="0.2">
      <c r="A85" s="12"/>
      <c r="M85" s="68"/>
      <c r="N85" s="68"/>
      <c r="O85" s="68"/>
      <c r="P85" s="68"/>
      <c r="Q85" s="68"/>
      <c r="R85" s="68"/>
      <c r="S85" s="68"/>
    </row>
    <row r="86" spans="1:19" s="15" customFormat="1" x14ac:dyDescent="0.2">
      <c r="A86" s="12"/>
      <c r="M86" s="68"/>
      <c r="N86" s="68"/>
      <c r="O86" s="68"/>
      <c r="P86" s="68"/>
      <c r="Q86" s="68"/>
      <c r="R86" s="68"/>
      <c r="S86" s="68"/>
    </row>
    <row r="87" spans="1:19" s="15" customFormat="1" x14ac:dyDescent="0.2">
      <c r="A87" s="12"/>
      <c r="M87" s="68"/>
      <c r="N87" s="68"/>
      <c r="O87" s="68"/>
      <c r="P87" s="68"/>
      <c r="Q87" s="68"/>
      <c r="R87" s="68"/>
      <c r="S87" s="68"/>
    </row>
    <row r="88" spans="1:19" s="15" customFormat="1" x14ac:dyDescent="0.2">
      <c r="A88" s="12"/>
      <c r="M88" s="68"/>
      <c r="N88" s="68"/>
      <c r="O88" s="68"/>
      <c r="P88" s="68"/>
      <c r="Q88" s="68"/>
      <c r="R88" s="68"/>
      <c r="S88" s="68"/>
    </row>
    <row r="89" spans="1:19" s="15" customFormat="1" ht="15" x14ac:dyDescent="0.3">
      <c r="A89" s="100"/>
      <c r="M89" s="68"/>
      <c r="N89" s="68"/>
      <c r="O89" s="68"/>
      <c r="P89" s="68"/>
      <c r="Q89" s="68"/>
      <c r="R89" s="68"/>
      <c r="S89" s="68"/>
    </row>
    <row r="90" spans="1:19" s="15" customFormat="1" ht="15" x14ac:dyDescent="0.3">
      <c r="A90" s="100"/>
      <c r="M90" s="68"/>
      <c r="N90" s="68"/>
      <c r="O90" s="68"/>
      <c r="P90" s="68"/>
      <c r="Q90" s="68"/>
      <c r="R90" s="68"/>
      <c r="S90" s="68"/>
    </row>
    <row r="91" spans="1:19" s="15" customFormat="1" ht="15" x14ac:dyDescent="0.3">
      <c r="A91" s="100"/>
      <c r="M91" s="68"/>
      <c r="N91" s="68"/>
      <c r="O91" s="68"/>
      <c r="P91" s="68"/>
      <c r="Q91" s="68"/>
      <c r="R91" s="68"/>
      <c r="S91" s="68"/>
    </row>
    <row r="92" spans="1:19" s="15" customFormat="1" ht="15" x14ac:dyDescent="0.3">
      <c r="A92" s="100"/>
      <c r="M92" s="68"/>
      <c r="N92" s="68"/>
      <c r="O92" s="68"/>
      <c r="P92" s="68"/>
      <c r="Q92" s="68"/>
      <c r="R92" s="68"/>
      <c r="S92" s="68"/>
    </row>
    <row r="93" spans="1:19" s="15" customFormat="1" ht="15" x14ac:dyDescent="0.3">
      <c r="A93" s="100"/>
      <c r="M93" s="68"/>
      <c r="N93" s="68"/>
      <c r="O93" s="68"/>
      <c r="P93" s="68"/>
      <c r="Q93" s="68"/>
      <c r="R93" s="68"/>
      <c r="S93" s="68"/>
    </row>
    <row r="94" spans="1:19" s="15" customFormat="1" x14ac:dyDescent="0.2">
      <c r="A94" s="12"/>
      <c r="M94" s="68"/>
      <c r="N94" s="68"/>
      <c r="O94" s="68"/>
      <c r="P94" s="68"/>
      <c r="Q94" s="68"/>
      <c r="R94" s="68"/>
      <c r="S94" s="68"/>
    </row>
    <row r="95" spans="1:19" s="15" customFormat="1" x14ac:dyDescent="0.2">
      <c r="A95" s="12"/>
      <c r="M95" s="68"/>
      <c r="N95" s="68"/>
      <c r="O95" s="68"/>
      <c r="P95" s="68"/>
      <c r="Q95" s="68"/>
      <c r="R95" s="68"/>
      <c r="S95" s="68"/>
    </row>
    <row r="96" spans="1:19" s="15" customFormat="1" x14ac:dyDescent="0.2">
      <c r="A96" s="12"/>
      <c r="M96" s="68"/>
      <c r="N96" s="68"/>
      <c r="O96" s="68"/>
      <c r="P96" s="68"/>
      <c r="Q96" s="68"/>
      <c r="R96" s="68"/>
      <c r="S96" s="68"/>
    </row>
    <row r="97" spans="1:19" s="15" customFormat="1" x14ac:dyDescent="0.2">
      <c r="A97" s="12"/>
      <c r="M97" s="68"/>
      <c r="N97" s="68"/>
      <c r="O97" s="68"/>
      <c r="P97" s="68"/>
      <c r="Q97" s="68"/>
      <c r="R97" s="68"/>
      <c r="S97" s="68"/>
    </row>
    <row r="98" spans="1:19" s="15" customFormat="1" x14ac:dyDescent="0.2">
      <c r="A98" s="12"/>
      <c r="M98" s="68"/>
      <c r="N98" s="68"/>
      <c r="O98" s="68"/>
      <c r="P98" s="68"/>
      <c r="Q98" s="68"/>
      <c r="R98" s="68"/>
      <c r="S98" s="68"/>
    </row>
    <row r="99" spans="1:19" s="15" customFormat="1" x14ac:dyDescent="0.2">
      <c r="A99" s="12"/>
      <c r="M99" s="68"/>
      <c r="N99" s="68"/>
      <c r="O99" s="68"/>
      <c r="P99" s="68"/>
      <c r="Q99" s="68"/>
      <c r="R99" s="68"/>
      <c r="S99" s="68"/>
    </row>
    <row r="100" spans="1:19" s="15" customFormat="1" x14ac:dyDescent="0.2">
      <c r="A100" s="12"/>
      <c r="M100" s="68"/>
      <c r="N100" s="68"/>
      <c r="O100" s="68"/>
      <c r="P100" s="68"/>
      <c r="Q100" s="68"/>
      <c r="R100" s="68"/>
      <c r="S100" s="68"/>
    </row>
    <row r="101" spans="1:19" s="15" customFormat="1" x14ac:dyDescent="0.2">
      <c r="A101" s="95"/>
      <c r="M101" s="68"/>
      <c r="N101" s="68"/>
      <c r="O101" s="68"/>
      <c r="P101" s="68"/>
      <c r="Q101" s="68"/>
      <c r="R101" s="68"/>
      <c r="S101" s="68"/>
    </row>
    <row r="102" spans="1:19" s="15" customFormat="1" x14ac:dyDescent="0.2">
      <c r="M102" s="68"/>
      <c r="N102" s="68"/>
      <c r="O102" s="68"/>
      <c r="P102" s="68"/>
      <c r="Q102" s="68"/>
      <c r="R102" s="68"/>
      <c r="S102" s="68"/>
    </row>
    <row r="103" spans="1:19" s="15" customFormat="1" x14ac:dyDescent="0.2">
      <c r="A103" s="12"/>
      <c r="M103" s="68"/>
      <c r="N103" s="68"/>
      <c r="O103" s="68"/>
      <c r="P103" s="68"/>
      <c r="Q103" s="68"/>
      <c r="R103" s="68"/>
      <c r="S103" s="68"/>
    </row>
    <row r="104" spans="1:19" s="15" customFormat="1" x14ac:dyDescent="0.2">
      <c r="A104" s="12"/>
      <c r="M104" s="68"/>
      <c r="N104" s="68"/>
      <c r="O104" s="68"/>
      <c r="P104" s="68"/>
      <c r="Q104" s="68"/>
      <c r="R104" s="68"/>
      <c r="S104" s="68"/>
    </row>
    <row r="105" spans="1:19" s="15" customFormat="1" x14ac:dyDescent="0.2">
      <c r="A105" s="12"/>
      <c r="M105" s="68"/>
      <c r="N105" s="68"/>
      <c r="O105" s="68"/>
      <c r="P105" s="68"/>
      <c r="Q105" s="68"/>
      <c r="R105" s="68"/>
      <c r="S105" s="68"/>
    </row>
    <row r="106" spans="1:19" s="15" customFormat="1" x14ac:dyDescent="0.2">
      <c r="A106" s="12"/>
      <c r="M106" s="68"/>
      <c r="N106" s="68"/>
      <c r="O106" s="68"/>
      <c r="P106" s="68"/>
      <c r="Q106" s="68"/>
      <c r="R106" s="68"/>
      <c r="S106" s="68"/>
    </row>
    <row r="107" spans="1:19" s="15" customFormat="1" x14ac:dyDescent="0.2">
      <c r="A107" s="12"/>
      <c r="M107" s="68"/>
      <c r="N107" s="68"/>
      <c r="O107" s="68"/>
      <c r="P107" s="68"/>
      <c r="Q107" s="68"/>
      <c r="R107" s="68"/>
      <c r="S107" s="68"/>
    </row>
    <row r="108" spans="1:19" s="15" customFormat="1" x14ac:dyDescent="0.2">
      <c r="A108" s="12"/>
      <c r="M108" s="68"/>
      <c r="N108" s="68"/>
      <c r="O108" s="68"/>
      <c r="P108" s="68"/>
      <c r="Q108" s="68"/>
      <c r="R108" s="68"/>
      <c r="S108" s="68"/>
    </row>
    <row r="109" spans="1:19" s="15" customFormat="1" x14ac:dyDescent="0.2">
      <c r="A109" s="12"/>
      <c r="M109" s="68"/>
      <c r="N109" s="68"/>
      <c r="O109" s="68"/>
      <c r="P109" s="68"/>
      <c r="Q109" s="68"/>
      <c r="R109" s="68"/>
      <c r="S109" s="68"/>
    </row>
    <row r="110" spans="1:19" s="15" customFormat="1" x14ac:dyDescent="0.2">
      <c r="A110" s="12"/>
      <c r="M110" s="68"/>
      <c r="N110" s="68"/>
      <c r="O110" s="68"/>
      <c r="P110" s="68"/>
      <c r="Q110" s="68"/>
      <c r="R110" s="68"/>
      <c r="S110" s="68"/>
    </row>
    <row r="111" spans="1:19" s="15" customFormat="1" x14ac:dyDescent="0.2">
      <c r="A111" s="12"/>
      <c r="M111" s="68"/>
      <c r="N111" s="68"/>
      <c r="O111" s="68"/>
      <c r="P111" s="68"/>
      <c r="Q111" s="68"/>
      <c r="R111" s="68"/>
      <c r="S111" s="68"/>
    </row>
    <row r="112" spans="1:19" s="15" customFormat="1" x14ac:dyDescent="0.2">
      <c r="A112" s="12"/>
      <c r="M112" s="68"/>
      <c r="N112" s="68"/>
      <c r="O112" s="68"/>
      <c r="P112" s="68"/>
      <c r="Q112" s="68"/>
      <c r="R112" s="68"/>
      <c r="S112" s="68"/>
    </row>
    <row r="113" spans="1:19" s="15" customFormat="1" x14ac:dyDescent="0.2">
      <c r="A113" s="12"/>
      <c r="M113" s="68"/>
      <c r="N113" s="68"/>
      <c r="O113" s="68"/>
      <c r="P113" s="68"/>
      <c r="Q113" s="68"/>
      <c r="R113" s="68"/>
      <c r="S113" s="68"/>
    </row>
    <row r="114" spans="1:19" s="15" customFormat="1" x14ac:dyDescent="0.2">
      <c r="A114" s="12"/>
      <c r="M114" s="68"/>
      <c r="N114" s="68"/>
      <c r="O114" s="68"/>
      <c r="P114" s="68"/>
      <c r="Q114" s="68"/>
      <c r="R114" s="68"/>
      <c r="S114" s="68"/>
    </row>
    <row r="115" spans="1:19" s="15" customFormat="1" x14ac:dyDescent="0.2">
      <c r="A115" s="12"/>
      <c r="M115" s="68"/>
      <c r="N115" s="68"/>
      <c r="O115" s="68"/>
      <c r="P115" s="68"/>
      <c r="Q115" s="68"/>
      <c r="R115" s="68"/>
      <c r="S115" s="68"/>
    </row>
    <row r="116" spans="1:19" s="15" customFormat="1" x14ac:dyDescent="0.2">
      <c r="A116" s="12"/>
      <c r="M116" s="68"/>
      <c r="N116" s="68"/>
      <c r="O116" s="68"/>
      <c r="P116" s="68"/>
      <c r="Q116" s="68"/>
      <c r="R116" s="68"/>
      <c r="S116" s="68"/>
    </row>
    <row r="117" spans="1:19" s="15" customFormat="1" x14ac:dyDescent="0.2">
      <c r="A117" s="12"/>
      <c r="M117" s="68"/>
      <c r="N117" s="68"/>
      <c r="O117" s="68"/>
      <c r="P117" s="68"/>
      <c r="Q117" s="68"/>
      <c r="R117" s="68"/>
      <c r="S117" s="68"/>
    </row>
    <row r="118" spans="1:19" s="15" customFormat="1" x14ac:dyDescent="0.2">
      <c r="A118" s="12"/>
      <c r="M118" s="68"/>
      <c r="N118" s="68"/>
      <c r="O118" s="68"/>
      <c r="P118" s="68"/>
      <c r="Q118" s="68"/>
      <c r="R118" s="68"/>
      <c r="S118" s="68"/>
    </row>
    <row r="119" spans="1:19" s="15" customFormat="1" x14ac:dyDescent="0.2">
      <c r="A119" s="12"/>
      <c r="M119" s="68"/>
      <c r="N119" s="68"/>
      <c r="O119" s="68"/>
      <c r="P119" s="68"/>
      <c r="Q119" s="68"/>
      <c r="R119" s="68"/>
      <c r="S119" s="68"/>
    </row>
    <row r="120" spans="1:19" s="15" customFormat="1" x14ac:dyDescent="0.2">
      <c r="A120" s="12"/>
      <c r="M120" s="68"/>
      <c r="N120" s="68"/>
      <c r="O120" s="68"/>
      <c r="P120" s="68"/>
      <c r="Q120" s="68"/>
      <c r="R120" s="68"/>
      <c r="S120" s="68"/>
    </row>
    <row r="121" spans="1:19" s="15" customFormat="1" x14ac:dyDescent="0.2">
      <c r="A121" s="12"/>
      <c r="M121" s="68"/>
      <c r="N121" s="68"/>
      <c r="O121" s="68"/>
      <c r="P121" s="68"/>
      <c r="Q121" s="68"/>
      <c r="R121" s="68"/>
      <c r="S121" s="68"/>
    </row>
    <row r="122" spans="1:19" s="15" customFormat="1" x14ac:dyDescent="0.2">
      <c r="A122" s="12"/>
      <c r="M122" s="68"/>
      <c r="N122" s="68"/>
      <c r="O122" s="68"/>
      <c r="P122" s="68"/>
      <c r="Q122" s="68"/>
      <c r="R122" s="68"/>
      <c r="S122" s="68"/>
    </row>
    <row r="123" spans="1:19" s="15" customFormat="1" x14ac:dyDescent="0.2">
      <c r="A123" s="12"/>
      <c r="M123" s="68"/>
      <c r="N123" s="68"/>
      <c r="O123" s="68"/>
      <c r="P123" s="68"/>
      <c r="Q123" s="68"/>
      <c r="R123" s="68"/>
      <c r="S123" s="68"/>
    </row>
    <row r="124" spans="1:19" s="15" customFormat="1" x14ac:dyDescent="0.2">
      <c r="M124" s="68"/>
      <c r="N124" s="68"/>
      <c r="O124" s="68"/>
      <c r="P124" s="68"/>
      <c r="Q124" s="68"/>
      <c r="R124" s="68"/>
      <c r="S124" s="68"/>
    </row>
    <row r="125" spans="1:19" s="15" customFormat="1" x14ac:dyDescent="0.2">
      <c r="M125" s="68"/>
      <c r="N125" s="68"/>
      <c r="O125" s="68"/>
      <c r="P125" s="68"/>
      <c r="Q125" s="68"/>
      <c r="R125" s="68"/>
      <c r="S125" s="68"/>
    </row>
    <row r="126" spans="1:19" s="15" customFormat="1" x14ac:dyDescent="0.2">
      <c r="A126" s="12"/>
      <c r="M126" s="68"/>
      <c r="N126" s="68"/>
      <c r="O126" s="68"/>
      <c r="P126" s="68"/>
      <c r="Q126" s="68"/>
      <c r="R126" s="68"/>
      <c r="S126" s="68"/>
    </row>
    <row r="127" spans="1:19" s="15" customFormat="1" x14ac:dyDescent="0.2">
      <c r="A127" s="12"/>
      <c r="M127" s="68"/>
      <c r="N127" s="68"/>
      <c r="O127" s="68"/>
      <c r="P127" s="68"/>
      <c r="Q127" s="68"/>
      <c r="R127" s="68"/>
      <c r="S127" s="68"/>
    </row>
    <row r="128" spans="1:19" s="15" customFormat="1" x14ac:dyDescent="0.2">
      <c r="A128" s="12"/>
      <c r="M128" s="68"/>
      <c r="N128" s="68"/>
      <c r="O128" s="68"/>
      <c r="P128" s="68"/>
      <c r="Q128" s="68"/>
      <c r="R128" s="68"/>
      <c r="S128" s="68"/>
    </row>
    <row r="129" spans="1:19" s="15" customFormat="1" x14ac:dyDescent="0.2">
      <c r="A129" s="12"/>
      <c r="M129" s="68"/>
      <c r="N129" s="68"/>
      <c r="O129" s="68"/>
      <c r="P129" s="68"/>
      <c r="Q129" s="68"/>
      <c r="R129" s="68"/>
      <c r="S129" s="68"/>
    </row>
    <row r="130" spans="1:19" s="15" customFormat="1" x14ac:dyDescent="0.2">
      <c r="A130" s="12"/>
      <c r="M130" s="68"/>
      <c r="N130" s="68"/>
      <c r="O130" s="68"/>
      <c r="P130" s="68"/>
      <c r="Q130" s="68"/>
      <c r="R130" s="68"/>
      <c r="S130" s="68"/>
    </row>
    <row r="131" spans="1:19" s="15" customFormat="1" x14ac:dyDescent="0.2">
      <c r="A131" s="12"/>
      <c r="M131" s="68"/>
      <c r="N131" s="68"/>
      <c r="O131" s="68"/>
      <c r="P131" s="68"/>
      <c r="Q131" s="68"/>
      <c r="R131" s="68"/>
      <c r="S131" s="68"/>
    </row>
    <row r="132" spans="1:19" s="15" customFormat="1" x14ac:dyDescent="0.2">
      <c r="A132" s="12"/>
      <c r="M132" s="68"/>
      <c r="N132" s="68"/>
      <c r="O132" s="68"/>
      <c r="P132" s="68"/>
      <c r="Q132" s="68"/>
      <c r="R132" s="68"/>
      <c r="S132" s="68"/>
    </row>
    <row r="133" spans="1:19" s="15" customFormat="1" x14ac:dyDescent="0.2">
      <c r="A133" s="12"/>
      <c r="M133" s="68"/>
      <c r="N133" s="68"/>
      <c r="O133" s="68"/>
      <c r="P133" s="68"/>
      <c r="Q133" s="68"/>
      <c r="R133" s="68"/>
      <c r="S133" s="68"/>
    </row>
    <row r="134" spans="1:19" s="15" customFormat="1" x14ac:dyDescent="0.2">
      <c r="A134" s="12"/>
      <c r="M134" s="68"/>
      <c r="N134" s="68"/>
      <c r="O134" s="68"/>
      <c r="P134" s="68"/>
      <c r="Q134" s="68"/>
      <c r="R134" s="68"/>
      <c r="S134" s="68"/>
    </row>
    <row r="135" spans="1:19" s="15" customFormat="1" x14ac:dyDescent="0.2">
      <c r="A135" s="12"/>
      <c r="M135" s="68"/>
      <c r="N135" s="68"/>
      <c r="O135" s="68"/>
      <c r="P135" s="68"/>
      <c r="Q135" s="68"/>
      <c r="R135" s="68"/>
      <c r="S135" s="68"/>
    </row>
    <row r="136" spans="1:19" s="15" customFormat="1" x14ac:dyDescent="0.2">
      <c r="A136" s="12"/>
      <c r="M136" s="68"/>
      <c r="N136" s="68"/>
      <c r="O136" s="68"/>
      <c r="P136" s="68"/>
      <c r="Q136" s="68"/>
      <c r="R136" s="68"/>
      <c r="S136" s="68"/>
    </row>
    <row r="137" spans="1:19" s="15" customFormat="1" x14ac:dyDescent="0.2">
      <c r="A137" s="12"/>
      <c r="M137" s="68"/>
      <c r="N137" s="68"/>
      <c r="O137" s="68"/>
      <c r="P137" s="68"/>
      <c r="Q137" s="68"/>
      <c r="R137" s="68"/>
      <c r="S137" s="68"/>
    </row>
    <row r="138" spans="1:19" s="15" customFormat="1" x14ac:dyDescent="0.2">
      <c r="A138" s="12"/>
      <c r="M138" s="68"/>
      <c r="N138" s="68"/>
      <c r="O138" s="68"/>
      <c r="P138" s="68"/>
      <c r="Q138" s="68"/>
      <c r="R138" s="68"/>
      <c r="S138" s="68"/>
    </row>
    <row r="139" spans="1:19" s="15" customFormat="1" x14ac:dyDescent="0.2">
      <c r="A139" s="12"/>
      <c r="M139" s="68"/>
      <c r="N139" s="68"/>
      <c r="O139" s="68"/>
      <c r="P139" s="68"/>
      <c r="Q139" s="68"/>
      <c r="R139" s="68"/>
      <c r="S139" s="68"/>
    </row>
    <row r="140" spans="1:19" s="15" customFormat="1" x14ac:dyDescent="0.2">
      <c r="A140" s="12"/>
      <c r="M140" s="68"/>
      <c r="N140" s="68"/>
      <c r="O140" s="68"/>
      <c r="P140" s="68"/>
      <c r="Q140" s="68"/>
      <c r="R140" s="68"/>
      <c r="S140" s="68"/>
    </row>
    <row r="141" spans="1:19" s="15" customFormat="1" x14ac:dyDescent="0.2">
      <c r="A141" s="12"/>
      <c r="M141" s="68"/>
      <c r="N141" s="68"/>
      <c r="O141" s="68"/>
      <c r="P141" s="68"/>
      <c r="Q141" s="68"/>
      <c r="R141" s="68"/>
      <c r="S141" s="68"/>
    </row>
    <row r="142" spans="1:19" s="15" customFormat="1" x14ac:dyDescent="0.2">
      <c r="A142" s="12"/>
      <c r="M142" s="68"/>
      <c r="N142" s="68"/>
      <c r="O142" s="68"/>
      <c r="P142" s="68"/>
      <c r="Q142" s="68"/>
      <c r="R142" s="68"/>
      <c r="S142" s="68"/>
    </row>
    <row r="143" spans="1:19" s="15" customFormat="1" x14ac:dyDescent="0.2">
      <c r="M143" s="68"/>
      <c r="N143" s="68"/>
      <c r="O143" s="68"/>
      <c r="P143" s="68"/>
      <c r="Q143" s="68"/>
      <c r="R143" s="68"/>
      <c r="S143" s="68"/>
    </row>
    <row r="144" spans="1:19" s="15" customFormat="1" x14ac:dyDescent="0.2">
      <c r="M144" s="68"/>
      <c r="N144" s="68"/>
      <c r="O144" s="68"/>
      <c r="P144" s="68"/>
      <c r="Q144" s="68"/>
      <c r="R144" s="68"/>
      <c r="S144" s="68"/>
    </row>
    <row r="145" spans="1:19" s="15" customFormat="1" x14ac:dyDescent="0.2">
      <c r="A145" s="12"/>
      <c r="M145" s="68"/>
      <c r="N145" s="68"/>
      <c r="O145" s="68"/>
      <c r="P145" s="68"/>
      <c r="Q145" s="68"/>
      <c r="R145" s="68"/>
      <c r="S145" s="68"/>
    </row>
    <row r="146" spans="1:19" s="15" customFormat="1" x14ac:dyDescent="0.2">
      <c r="A146" s="12"/>
      <c r="M146" s="68"/>
      <c r="N146" s="68"/>
      <c r="O146" s="68"/>
      <c r="P146" s="68"/>
      <c r="Q146" s="68"/>
      <c r="R146" s="68"/>
      <c r="S146" s="68"/>
    </row>
    <row r="147" spans="1:19" s="15" customFormat="1" x14ac:dyDescent="0.2">
      <c r="A147" s="12"/>
      <c r="M147" s="68"/>
      <c r="N147" s="68"/>
      <c r="O147" s="68"/>
      <c r="P147" s="68"/>
      <c r="Q147" s="68"/>
      <c r="R147" s="68"/>
      <c r="S147" s="68"/>
    </row>
    <row r="148" spans="1:19" s="15" customFormat="1" x14ac:dyDescent="0.2">
      <c r="A148" s="12"/>
      <c r="M148" s="68"/>
      <c r="N148" s="68"/>
      <c r="O148" s="68"/>
      <c r="P148" s="68"/>
      <c r="Q148" s="68"/>
      <c r="R148" s="68"/>
      <c r="S148" s="68"/>
    </row>
    <row r="149" spans="1:19" s="15" customFormat="1" x14ac:dyDescent="0.2">
      <c r="A149" s="12"/>
      <c r="M149" s="68"/>
      <c r="N149" s="68"/>
      <c r="O149" s="68"/>
      <c r="P149" s="68"/>
      <c r="Q149" s="68"/>
      <c r="R149" s="68"/>
      <c r="S149" s="68"/>
    </row>
    <row r="150" spans="1:19" s="15" customFormat="1" x14ac:dyDescent="0.2">
      <c r="A150" s="12"/>
      <c r="M150" s="68"/>
      <c r="N150" s="68"/>
      <c r="O150" s="68"/>
      <c r="P150" s="68"/>
      <c r="Q150" s="68"/>
      <c r="R150" s="68"/>
      <c r="S150" s="68"/>
    </row>
    <row r="151" spans="1:19" s="15" customFormat="1" x14ac:dyDescent="0.2">
      <c r="A151" s="12"/>
      <c r="M151" s="68"/>
      <c r="N151" s="68"/>
      <c r="O151" s="68"/>
      <c r="P151" s="68"/>
      <c r="Q151" s="68"/>
      <c r="R151" s="68"/>
      <c r="S151" s="68"/>
    </row>
    <row r="152" spans="1:19" s="15" customFormat="1" x14ac:dyDescent="0.2">
      <c r="A152" s="12"/>
      <c r="M152" s="68"/>
      <c r="N152" s="68"/>
      <c r="O152" s="68"/>
      <c r="P152" s="68"/>
      <c r="Q152" s="68"/>
      <c r="R152" s="68"/>
      <c r="S152" s="68"/>
    </row>
    <row r="153" spans="1:19" s="15" customFormat="1" x14ac:dyDescent="0.2">
      <c r="A153" s="12"/>
      <c r="M153" s="68"/>
      <c r="N153" s="68"/>
      <c r="O153" s="68"/>
      <c r="P153" s="68"/>
      <c r="Q153" s="68"/>
      <c r="R153" s="68"/>
      <c r="S153" s="68"/>
    </row>
    <row r="154" spans="1:19" s="15" customFormat="1" x14ac:dyDescent="0.2">
      <c r="A154" s="12"/>
      <c r="M154" s="68"/>
      <c r="N154" s="68"/>
      <c r="O154" s="68"/>
      <c r="P154" s="68"/>
      <c r="Q154" s="68"/>
      <c r="R154" s="68"/>
      <c r="S154" s="68"/>
    </row>
    <row r="155" spans="1:19" s="15" customFormat="1" x14ac:dyDescent="0.2">
      <c r="A155" s="12"/>
      <c r="M155" s="68"/>
      <c r="N155" s="68"/>
      <c r="O155" s="68"/>
      <c r="P155" s="68"/>
      <c r="Q155" s="68"/>
      <c r="R155" s="68"/>
      <c r="S155" s="68"/>
    </row>
    <row r="156" spans="1:19" s="15" customFormat="1" x14ac:dyDescent="0.2">
      <c r="A156" s="12"/>
      <c r="M156" s="68"/>
      <c r="N156" s="68"/>
      <c r="O156" s="68"/>
      <c r="P156" s="68"/>
      <c r="Q156" s="68"/>
      <c r="R156" s="68"/>
      <c r="S156" s="68"/>
    </row>
    <row r="157" spans="1:19" s="15" customFormat="1" x14ac:dyDescent="0.2">
      <c r="A157" s="12"/>
      <c r="M157" s="68"/>
      <c r="N157" s="68"/>
      <c r="O157" s="68"/>
      <c r="P157" s="68"/>
      <c r="Q157" s="68"/>
      <c r="R157" s="68"/>
      <c r="S157" s="68"/>
    </row>
    <row r="158" spans="1:19" s="15" customFormat="1" x14ac:dyDescent="0.2">
      <c r="A158" s="12"/>
      <c r="M158" s="68"/>
      <c r="N158" s="68"/>
      <c r="O158" s="68"/>
      <c r="P158" s="68"/>
      <c r="Q158" s="68"/>
      <c r="R158" s="68"/>
      <c r="S158" s="68"/>
    </row>
    <row r="159" spans="1:19" s="15" customFormat="1" x14ac:dyDescent="0.2">
      <c r="A159" s="12"/>
      <c r="M159" s="68"/>
      <c r="N159" s="68"/>
      <c r="O159" s="68"/>
      <c r="P159" s="68"/>
      <c r="Q159" s="68"/>
      <c r="R159" s="68"/>
      <c r="S159" s="68"/>
    </row>
    <row r="160" spans="1:19" s="15" customFormat="1" x14ac:dyDescent="0.2">
      <c r="A160" s="12"/>
      <c r="M160" s="68"/>
      <c r="N160" s="68"/>
      <c r="O160" s="68"/>
      <c r="P160" s="68"/>
      <c r="Q160" s="68"/>
      <c r="R160" s="68"/>
      <c r="S160" s="68"/>
    </row>
    <row r="161" spans="1:19" s="15" customFormat="1" x14ac:dyDescent="0.2">
      <c r="A161" s="12"/>
      <c r="M161" s="68"/>
      <c r="N161" s="68"/>
      <c r="O161" s="68"/>
      <c r="P161" s="68"/>
      <c r="Q161" s="68"/>
      <c r="R161" s="68"/>
      <c r="S161" s="68"/>
    </row>
    <row r="162" spans="1:19" s="15" customFormat="1" x14ac:dyDescent="0.2">
      <c r="M162" s="68"/>
      <c r="N162" s="68"/>
      <c r="O162" s="68"/>
      <c r="P162" s="68"/>
      <c r="Q162" s="68"/>
      <c r="R162" s="68"/>
      <c r="S162" s="68"/>
    </row>
    <row r="163" spans="1:19" s="15" customFormat="1" x14ac:dyDescent="0.2">
      <c r="M163" s="68"/>
      <c r="N163" s="68"/>
      <c r="O163" s="68"/>
      <c r="P163" s="68"/>
      <c r="Q163" s="68"/>
      <c r="R163" s="68"/>
      <c r="S163" s="68"/>
    </row>
    <row r="164" spans="1:19" s="15" customFormat="1" x14ac:dyDescent="0.2">
      <c r="A164" s="12"/>
      <c r="M164" s="68"/>
      <c r="N164" s="68"/>
      <c r="O164" s="68"/>
      <c r="P164" s="68"/>
      <c r="Q164" s="68"/>
      <c r="R164" s="68"/>
      <c r="S164" s="68"/>
    </row>
    <row r="165" spans="1:19" s="15" customFormat="1" x14ac:dyDescent="0.2">
      <c r="A165" s="12"/>
      <c r="M165" s="68"/>
      <c r="N165" s="68"/>
      <c r="O165" s="68"/>
      <c r="P165" s="68"/>
      <c r="Q165" s="68"/>
      <c r="R165" s="68"/>
      <c r="S165" s="68"/>
    </row>
    <row r="166" spans="1:19" s="15" customFormat="1" x14ac:dyDescent="0.2">
      <c r="A166" s="12"/>
      <c r="M166" s="68"/>
      <c r="N166" s="68"/>
      <c r="O166" s="68"/>
      <c r="P166" s="68"/>
      <c r="Q166" s="68"/>
      <c r="R166" s="68"/>
      <c r="S166" s="68"/>
    </row>
    <row r="167" spans="1:19" s="15" customFormat="1" x14ac:dyDescent="0.2">
      <c r="A167" s="12"/>
      <c r="M167" s="68"/>
      <c r="N167" s="68"/>
      <c r="O167" s="68"/>
      <c r="P167" s="68"/>
      <c r="Q167" s="68"/>
      <c r="R167" s="68"/>
      <c r="S167" s="68"/>
    </row>
    <row r="168" spans="1:19" s="15" customFormat="1" x14ac:dyDescent="0.2">
      <c r="A168" s="12"/>
      <c r="M168" s="68"/>
      <c r="N168" s="68"/>
      <c r="O168" s="68"/>
      <c r="P168" s="68"/>
      <c r="Q168" s="68"/>
      <c r="R168" s="68"/>
      <c r="S168" s="68"/>
    </row>
    <row r="169" spans="1:19" s="15" customFormat="1" x14ac:dyDescent="0.2">
      <c r="A169" s="12"/>
      <c r="M169" s="68"/>
      <c r="N169" s="68"/>
      <c r="O169" s="68"/>
      <c r="P169" s="68"/>
      <c r="Q169" s="68"/>
      <c r="R169" s="68"/>
      <c r="S169" s="68"/>
    </row>
    <row r="170" spans="1:19" s="15" customFormat="1" x14ac:dyDescent="0.2">
      <c r="A170" s="12"/>
      <c r="M170" s="68"/>
      <c r="N170" s="68"/>
      <c r="O170" s="68"/>
      <c r="P170" s="68"/>
      <c r="Q170" s="68"/>
      <c r="R170" s="68"/>
      <c r="S170" s="68"/>
    </row>
    <row r="171" spans="1:19" s="15" customFormat="1" x14ac:dyDescent="0.2">
      <c r="A171" s="12"/>
      <c r="M171" s="68"/>
      <c r="N171" s="68"/>
      <c r="O171" s="68"/>
      <c r="P171" s="68"/>
      <c r="Q171" s="68"/>
      <c r="R171" s="68"/>
      <c r="S171" s="68"/>
    </row>
    <row r="172" spans="1:19" s="15" customFormat="1" x14ac:dyDescent="0.2">
      <c r="A172" s="12"/>
      <c r="M172" s="68"/>
      <c r="N172" s="68"/>
      <c r="O172" s="68"/>
      <c r="P172" s="68"/>
      <c r="Q172" s="68"/>
      <c r="R172" s="68"/>
      <c r="S172" s="68"/>
    </row>
    <row r="173" spans="1:19" s="15" customFormat="1" x14ac:dyDescent="0.2">
      <c r="A173" s="12"/>
      <c r="M173" s="68"/>
      <c r="N173" s="68"/>
      <c r="O173" s="68"/>
      <c r="P173" s="68"/>
      <c r="Q173" s="68"/>
      <c r="R173" s="68"/>
      <c r="S173" s="68"/>
    </row>
    <row r="174" spans="1:19" s="15" customFormat="1" x14ac:dyDescent="0.2">
      <c r="A174" s="12"/>
      <c r="M174" s="68"/>
      <c r="N174" s="68"/>
      <c r="O174" s="68"/>
      <c r="P174" s="68"/>
      <c r="Q174" s="68"/>
      <c r="R174" s="68"/>
      <c r="S174" s="68"/>
    </row>
    <row r="175" spans="1:19" s="15" customFormat="1" x14ac:dyDescent="0.2">
      <c r="A175" s="12"/>
      <c r="M175" s="68"/>
      <c r="N175" s="68"/>
      <c r="O175" s="68"/>
      <c r="P175" s="68"/>
      <c r="Q175" s="68"/>
      <c r="R175" s="68"/>
      <c r="S175" s="68"/>
    </row>
    <row r="176" spans="1:19" s="15" customFormat="1" x14ac:dyDescent="0.2">
      <c r="A176" s="12"/>
      <c r="M176" s="68"/>
      <c r="N176" s="68"/>
      <c r="O176" s="68"/>
      <c r="P176" s="68"/>
      <c r="Q176" s="68"/>
      <c r="R176" s="68"/>
      <c r="S176" s="68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</sheetData>
  <mergeCells count="13">
    <mergeCell ref="J5:J6"/>
    <mergeCell ref="K5:K6"/>
    <mergeCell ref="L5:L6"/>
    <mergeCell ref="B3:K3"/>
    <mergeCell ref="A5:A6"/>
    <mergeCell ref="C5:C6"/>
    <mergeCell ref="D5:D6"/>
    <mergeCell ref="E5:E6"/>
    <mergeCell ref="F5:F6"/>
    <mergeCell ref="G5:G6"/>
    <mergeCell ref="B5:B6"/>
    <mergeCell ref="H5:H6"/>
    <mergeCell ref="I5:I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98"/>
  <sheetViews>
    <sheetView showGridLines="0" zoomScaleNormal="100" workbookViewId="0">
      <selection activeCell="Q1" sqref="Q1"/>
    </sheetView>
  </sheetViews>
  <sheetFormatPr defaultRowHeight="12.75" x14ac:dyDescent="0.2"/>
  <cols>
    <col min="1" max="1" width="40.7109375" customWidth="1"/>
    <col min="2" max="2" width="7.7109375" customWidth="1"/>
    <col min="3" max="3" width="8.7109375" customWidth="1"/>
    <col min="4" max="10" width="7.7109375" customWidth="1"/>
    <col min="11" max="11" width="9.7109375" customWidth="1"/>
    <col min="12" max="13" width="7.7109375" style="15" customWidth="1"/>
    <col min="14" max="14" width="10.7109375" style="15" customWidth="1"/>
    <col min="15" max="16" width="7.7109375" style="15" customWidth="1"/>
    <col min="21" max="21" width="13.28515625" customWidth="1"/>
    <col min="22" max="22" width="17.28515625" customWidth="1"/>
  </cols>
  <sheetData>
    <row r="1" spans="1:22" ht="15" customHeight="1" x14ac:dyDescent="0.2">
      <c r="A1" s="184" t="s">
        <v>343</v>
      </c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2"/>
      <c r="O1" s="12"/>
      <c r="P1" s="76"/>
      <c r="Q1" s="78"/>
      <c r="R1" s="78"/>
      <c r="S1" s="78"/>
      <c r="T1" s="78"/>
      <c r="U1" s="78"/>
      <c r="V1" s="78"/>
    </row>
    <row r="2" spans="1:22" ht="15" customHeight="1" x14ac:dyDescent="0.2">
      <c r="A2" s="1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13"/>
      <c r="M2" s="13"/>
      <c r="N2" s="13"/>
      <c r="O2" s="13"/>
      <c r="P2" s="83"/>
      <c r="Q2" s="78"/>
      <c r="R2" s="78"/>
      <c r="S2" s="78"/>
      <c r="T2" s="78"/>
      <c r="U2" s="78"/>
      <c r="V2" s="78"/>
    </row>
    <row r="3" spans="1:22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83"/>
      <c r="Q3" s="78"/>
      <c r="R3" s="78"/>
      <c r="S3" s="78"/>
      <c r="T3" s="78"/>
      <c r="U3" s="78"/>
      <c r="V3" s="78"/>
    </row>
    <row r="4" spans="1:22" ht="3.75" customHeight="1" x14ac:dyDescent="0.2">
      <c r="A4" s="1"/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13"/>
      <c r="M4" s="13"/>
      <c r="N4" s="13"/>
      <c r="O4" s="13"/>
      <c r="P4" s="83"/>
      <c r="Q4" s="78"/>
      <c r="R4" s="78"/>
      <c r="S4" s="78"/>
      <c r="T4" s="78"/>
      <c r="U4" s="78"/>
      <c r="V4" s="78"/>
    </row>
    <row r="5" spans="1:22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72</v>
      </c>
      <c r="J5" s="996" t="s">
        <v>77</v>
      </c>
      <c r="K5" s="996" t="s">
        <v>70</v>
      </c>
      <c r="L5" s="996" t="s">
        <v>71</v>
      </c>
      <c r="M5" s="996" t="s">
        <v>75</v>
      </c>
      <c r="N5" s="996" t="s">
        <v>128</v>
      </c>
      <c r="O5" s="996" t="s">
        <v>73</v>
      </c>
      <c r="P5" s="995" t="s">
        <v>2</v>
      </c>
      <c r="Q5" s="77"/>
      <c r="R5" s="77"/>
      <c r="S5" s="85"/>
      <c r="T5" s="85"/>
      <c r="U5" s="85"/>
      <c r="V5" s="84"/>
    </row>
    <row r="6" spans="1:22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5"/>
      <c r="Q6" s="77"/>
      <c r="R6" s="77"/>
      <c r="S6" s="85"/>
      <c r="T6" s="85"/>
      <c r="U6" s="85"/>
      <c r="V6" s="84"/>
    </row>
    <row r="7" spans="1:22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77"/>
      <c r="R7" s="77"/>
      <c r="S7" s="85"/>
      <c r="T7" s="85"/>
      <c r="U7" s="85"/>
      <c r="V7" s="84"/>
    </row>
    <row r="8" spans="1:22" ht="19.5" customHeight="1" x14ac:dyDescent="0.3">
      <c r="A8" s="169" t="s">
        <v>69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77"/>
      <c r="R8" s="77"/>
      <c r="S8" s="85"/>
      <c r="T8" s="85"/>
      <c r="U8" s="85"/>
      <c r="V8" s="84"/>
    </row>
    <row r="9" spans="1:22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77"/>
      <c r="R9" s="77"/>
      <c r="S9" s="85"/>
      <c r="T9" s="85"/>
      <c r="U9" s="85"/>
      <c r="V9" s="84"/>
    </row>
    <row r="10" spans="1:22" ht="12.75" customHeight="1" x14ac:dyDescent="0.2">
      <c r="A10" s="168" t="s">
        <v>56</v>
      </c>
      <c r="B10" s="725" t="s">
        <v>3</v>
      </c>
      <c r="C10" s="725" t="s">
        <v>3</v>
      </c>
      <c r="D10" s="725" t="s">
        <v>3</v>
      </c>
      <c r="E10" s="725" t="s">
        <v>3</v>
      </c>
      <c r="F10" s="725" t="s">
        <v>3</v>
      </c>
      <c r="G10" s="725">
        <v>79.116039276123047</v>
      </c>
      <c r="H10" s="725">
        <v>76.212089776992798</v>
      </c>
      <c r="I10" s="725">
        <v>23.499642372131348</v>
      </c>
      <c r="J10" s="725" t="s">
        <v>3</v>
      </c>
      <c r="K10" s="725" t="s">
        <v>3</v>
      </c>
      <c r="L10" s="729">
        <v>9.6206731796264648</v>
      </c>
      <c r="M10" s="729" t="s">
        <v>3</v>
      </c>
      <c r="N10" s="729" t="s">
        <v>3</v>
      </c>
      <c r="O10" s="729">
        <v>10.499822616577148</v>
      </c>
      <c r="P10" s="734">
        <v>198.94826722145081</v>
      </c>
      <c r="Q10" s="77"/>
      <c r="R10" s="77"/>
      <c r="S10" s="85"/>
      <c r="T10" s="85"/>
      <c r="U10" s="85"/>
      <c r="V10" s="84"/>
    </row>
    <row r="11" spans="1:22" ht="12.75" customHeight="1" x14ac:dyDescent="0.2">
      <c r="A11" s="164" t="s">
        <v>57</v>
      </c>
      <c r="B11" s="727" t="s">
        <v>3</v>
      </c>
      <c r="C11" s="727" t="s">
        <v>3</v>
      </c>
      <c r="D11" s="727" t="s">
        <v>3</v>
      </c>
      <c r="E11" s="727" t="s">
        <v>3</v>
      </c>
      <c r="F11" s="727" t="s">
        <v>3</v>
      </c>
      <c r="G11" s="727">
        <v>192.07661962509155</v>
      </c>
      <c r="H11" s="727">
        <v>13.206082105636597</v>
      </c>
      <c r="I11" s="727">
        <v>10.229718208312988</v>
      </c>
      <c r="J11" s="727" t="s">
        <v>3</v>
      </c>
      <c r="K11" s="727" t="s">
        <v>3</v>
      </c>
      <c r="L11" s="729">
        <v>418.11821192502975</v>
      </c>
      <c r="M11" s="729">
        <v>50.739020824432373</v>
      </c>
      <c r="N11" s="729" t="s">
        <v>3</v>
      </c>
      <c r="O11" s="729">
        <v>522.31274033337831</v>
      </c>
      <c r="P11" s="734">
        <v>1206.6823930218816</v>
      </c>
      <c r="Q11" s="77"/>
      <c r="R11" s="77"/>
      <c r="S11" s="85"/>
      <c r="T11" s="85"/>
      <c r="U11" s="85"/>
      <c r="V11" s="84"/>
    </row>
    <row r="12" spans="1:22" ht="12.75" customHeight="1" x14ac:dyDescent="0.2">
      <c r="A12" s="164" t="s">
        <v>58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>
        <v>16.322925567626953</v>
      </c>
      <c r="G12" s="727">
        <v>53.358266096562147</v>
      </c>
      <c r="H12" s="727">
        <v>2.4130197167396545</v>
      </c>
      <c r="I12" s="727">
        <v>5.0456229746341705</v>
      </c>
      <c r="J12" s="727" t="s">
        <v>3</v>
      </c>
      <c r="K12" s="727" t="s">
        <v>3</v>
      </c>
      <c r="L12" s="729">
        <v>2.561786025762558</v>
      </c>
      <c r="M12" s="729" t="s">
        <v>305</v>
      </c>
      <c r="N12" s="729" t="s">
        <v>3</v>
      </c>
      <c r="O12" s="729">
        <v>1.740585669875145</v>
      </c>
      <c r="P12" s="734">
        <v>81.710672911256552</v>
      </c>
      <c r="Q12" s="77"/>
      <c r="R12" s="77"/>
      <c r="S12" s="85"/>
      <c r="T12" s="85"/>
      <c r="U12" s="84"/>
      <c r="V12" s="84"/>
    </row>
    <row r="13" spans="1:22" ht="12.75" customHeight="1" x14ac:dyDescent="0.2">
      <c r="A13" s="164" t="s">
        <v>251</v>
      </c>
      <c r="B13" s="727" t="s">
        <v>3</v>
      </c>
      <c r="C13" s="727" t="s">
        <v>3</v>
      </c>
      <c r="D13" s="727" t="s">
        <v>3</v>
      </c>
      <c r="E13" s="727" t="s">
        <v>3</v>
      </c>
      <c r="F13" s="727" t="s">
        <v>3</v>
      </c>
      <c r="G13" s="727">
        <v>7.1528170108795166</v>
      </c>
      <c r="H13" s="727" t="s">
        <v>3</v>
      </c>
      <c r="I13" s="727" t="s">
        <v>3</v>
      </c>
      <c r="J13" s="727" t="s">
        <v>3</v>
      </c>
      <c r="K13" s="727" t="s">
        <v>3</v>
      </c>
      <c r="L13" s="729">
        <v>2.7679390907287598</v>
      </c>
      <c r="M13" s="729" t="s">
        <v>3</v>
      </c>
      <c r="N13" s="729" t="s">
        <v>3</v>
      </c>
      <c r="O13" s="729" t="s">
        <v>3</v>
      </c>
      <c r="P13" s="734">
        <v>9.9207561016082764</v>
      </c>
      <c r="Q13" s="77"/>
      <c r="R13" s="77"/>
      <c r="S13" s="85"/>
      <c r="T13" s="85"/>
      <c r="U13" s="84"/>
      <c r="V13" s="84"/>
    </row>
    <row r="14" spans="1:22" ht="12.75" customHeight="1" x14ac:dyDescent="0.2">
      <c r="A14" s="164" t="s">
        <v>345</v>
      </c>
      <c r="B14" s="727" t="s">
        <v>3</v>
      </c>
      <c r="C14" s="727" t="s">
        <v>3</v>
      </c>
      <c r="D14" s="727" t="s">
        <v>3</v>
      </c>
      <c r="E14" s="727" t="s">
        <v>3</v>
      </c>
      <c r="F14" s="727" t="s">
        <v>3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9" t="s">
        <v>3</v>
      </c>
      <c r="M14" s="729" t="s">
        <v>3</v>
      </c>
      <c r="N14" s="729" t="s">
        <v>3</v>
      </c>
      <c r="O14" s="729">
        <v>10.32054328918457</v>
      </c>
      <c r="P14" s="734">
        <v>10.32054328918457</v>
      </c>
      <c r="Q14" s="77"/>
      <c r="R14" s="77"/>
      <c r="S14" s="84"/>
      <c r="T14" s="84"/>
      <c r="U14" s="84"/>
      <c r="V14" s="84"/>
    </row>
    <row r="15" spans="1:22" ht="12.75" customHeight="1" x14ac:dyDescent="0.2">
      <c r="A15" s="164" t="s">
        <v>59</v>
      </c>
      <c r="B15" s="727" t="s">
        <v>3</v>
      </c>
      <c r="C15" s="727">
        <v>92.299842596054077</v>
      </c>
      <c r="D15" s="727" t="s">
        <v>3</v>
      </c>
      <c r="E15" s="727" t="s">
        <v>3</v>
      </c>
      <c r="F15" s="727">
        <v>7.8233733177185059</v>
      </c>
      <c r="G15" s="727" t="s">
        <v>3</v>
      </c>
      <c r="H15" s="727" t="s">
        <v>3</v>
      </c>
      <c r="I15" s="727" t="s">
        <v>3</v>
      </c>
      <c r="J15" s="727" t="s">
        <v>3</v>
      </c>
      <c r="K15" s="727" t="s">
        <v>3</v>
      </c>
      <c r="L15" s="729" t="s">
        <v>3</v>
      </c>
      <c r="M15" s="729" t="s">
        <v>3</v>
      </c>
      <c r="N15" s="729" t="s">
        <v>3</v>
      </c>
      <c r="O15" s="729" t="s">
        <v>3</v>
      </c>
      <c r="P15" s="734">
        <v>100.12321591377258</v>
      </c>
      <c r="Q15" s="77"/>
      <c r="R15" s="77"/>
      <c r="S15" s="77"/>
      <c r="T15" s="77"/>
      <c r="U15" s="77"/>
      <c r="V15" s="80"/>
    </row>
    <row r="16" spans="1:22" ht="12.75" customHeight="1" x14ac:dyDescent="0.2">
      <c r="A16" s="164" t="s">
        <v>60</v>
      </c>
      <c r="B16" s="727">
        <v>0.71733788400888443</v>
      </c>
      <c r="C16" s="727">
        <v>26.135684981942177</v>
      </c>
      <c r="D16" s="727" t="s">
        <v>3</v>
      </c>
      <c r="E16" s="727" t="s">
        <v>3</v>
      </c>
      <c r="F16" s="727">
        <v>3.8812128603458405</v>
      </c>
      <c r="G16" s="727" t="s">
        <v>3</v>
      </c>
      <c r="H16" s="727" t="s">
        <v>3</v>
      </c>
      <c r="I16" s="727" t="s">
        <v>3</v>
      </c>
      <c r="J16" s="727" t="s">
        <v>3</v>
      </c>
      <c r="K16" s="727" t="s">
        <v>3</v>
      </c>
      <c r="L16" s="729" t="s">
        <v>3</v>
      </c>
      <c r="M16" s="729" t="s">
        <v>3</v>
      </c>
      <c r="N16" s="729" t="s">
        <v>3</v>
      </c>
      <c r="O16" s="729" t="s">
        <v>3</v>
      </c>
      <c r="P16" s="734">
        <v>30.734235726296902</v>
      </c>
      <c r="Q16" s="77"/>
      <c r="R16" s="77"/>
      <c r="S16" s="77"/>
      <c r="T16" s="77"/>
      <c r="U16" s="77"/>
      <c r="V16" s="80"/>
    </row>
    <row r="17" spans="1:22" ht="12.75" customHeight="1" x14ac:dyDescent="0.2">
      <c r="A17" s="164" t="s">
        <v>191</v>
      </c>
      <c r="B17" s="727">
        <v>25.184249877929688</v>
      </c>
      <c r="C17" s="727">
        <v>467.81239151954651</v>
      </c>
      <c r="D17" s="727" t="s">
        <v>3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9" t="s">
        <v>3</v>
      </c>
      <c r="M17" s="729" t="s">
        <v>3</v>
      </c>
      <c r="N17" s="729" t="s">
        <v>3</v>
      </c>
      <c r="O17" s="729" t="s">
        <v>3</v>
      </c>
      <c r="P17" s="734">
        <v>492.9966413974762</v>
      </c>
      <c r="Q17" s="77"/>
      <c r="R17" s="77"/>
      <c r="S17" s="77"/>
      <c r="T17" s="77"/>
      <c r="U17" s="77"/>
      <c r="V17" s="80"/>
    </row>
    <row r="18" spans="1:22" ht="12.75" customHeight="1" x14ac:dyDescent="0.2">
      <c r="A18" s="164" t="s">
        <v>61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>
        <v>5.906494140625</v>
      </c>
      <c r="H18" s="727" t="s">
        <v>3</v>
      </c>
      <c r="I18" s="727" t="s">
        <v>3</v>
      </c>
      <c r="J18" s="727" t="s">
        <v>3</v>
      </c>
      <c r="K18" s="727" t="s">
        <v>3</v>
      </c>
      <c r="L18" s="729" t="s">
        <v>3</v>
      </c>
      <c r="M18" s="729" t="s">
        <v>3</v>
      </c>
      <c r="N18" s="729" t="s">
        <v>3</v>
      </c>
      <c r="O18" s="729" t="s">
        <v>3</v>
      </c>
      <c r="P18" s="734">
        <v>5.906494140625</v>
      </c>
      <c r="Q18" s="77"/>
      <c r="R18" s="77"/>
      <c r="S18" s="77"/>
      <c r="T18" s="77"/>
      <c r="U18" s="77"/>
      <c r="V18" s="80"/>
    </row>
    <row r="19" spans="1:22" ht="12.75" customHeight="1" x14ac:dyDescent="0.2">
      <c r="A19" s="164" t="s">
        <v>20</v>
      </c>
      <c r="B19" s="727" t="s">
        <v>3</v>
      </c>
      <c r="C19" s="727" t="s">
        <v>3</v>
      </c>
      <c r="D19" s="727" t="s">
        <v>3</v>
      </c>
      <c r="E19" s="727" t="s">
        <v>305</v>
      </c>
      <c r="F19" s="727" t="s">
        <v>3</v>
      </c>
      <c r="G19" s="727">
        <v>28.668627426028252</v>
      </c>
      <c r="H19" s="727">
        <v>0.58602416515350342</v>
      </c>
      <c r="I19" s="727" t="s">
        <v>3</v>
      </c>
      <c r="J19" s="727" t="s">
        <v>3</v>
      </c>
      <c r="K19" s="727">
        <v>1.9166768193244934</v>
      </c>
      <c r="L19" s="729">
        <v>3.4400875195860863</v>
      </c>
      <c r="M19" s="729">
        <v>0.90174186229705811</v>
      </c>
      <c r="N19" s="729" t="s">
        <v>3</v>
      </c>
      <c r="O19" s="729">
        <v>7.6705178022384644</v>
      </c>
      <c r="P19" s="734">
        <v>43.422803979367018</v>
      </c>
      <c r="Q19" s="77"/>
      <c r="R19" s="77"/>
      <c r="S19" s="77"/>
      <c r="T19" s="77"/>
      <c r="U19" s="77"/>
      <c r="V19" s="80"/>
    </row>
    <row r="20" spans="1:22" ht="12.75" customHeight="1" x14ac:dyDescent="0.2">
      <c r="A20" s="164" t="s">
        <v>21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>
        <v>5.7884082198143005</v>
      </c>
      <c r="H20" s="727" t="s">
        <v>3</v>
      </c>
      <c r="I20" s="727" t="s">
        <v>3</v>
      </c>
      <c r="J20" s="727" t="s">
        <v>3</v>
      </c>
      <c r="K20" s="727">
        <v>1.4211586713790894</v>
      </c>
      <c r="L20" s="729">
        <v>3.4575811624526978</v>
      </c>
      <c r="M20" s="729" t="s">
        <v>3</v>
      </c>
      <c r="N20" s="729" t="s">
        <v>3</v>
      </c>
      <c r="O20" s="729">
        <v>2.7116713523864746</v>
      </c>
      <c r="P20" s="734">
        <v>13.378819406032562</v>
      </c>
      <c r="Q20" s="77"/>
      <c r="R20" s="77"/>
      <c r="S20" s="77"/>
      <c r="T20" s="77"/>
      <c r="U20" s="77"/>
      <c r="V20" s="80"/>
    </row>
    <row r="21" spans="1:22" ht="12.75" customHeight="1" x14ac:dyDescent="0.2">
      <c r="A21" s="164" t="s">
        <v>62</v>
      </c>
      <c r="B21" s="727" t="s">
        <v>3</v>
      </c>
      <c r="C21" s="727" t="s">
        <v>3</v>
      </c>
      <c r="D21" s="727" t="s">
        <v>3</v>
      </c>
      <c r="E21" s="727" t="s">
        <v>3</v>
      </c>
      <c r="F21" s="727" t="s">
        <v>3</v>
      </c>
      <c r="G21" s="727" t="s">
        <v>3</v>
      </c>
      <c r="H21" s="727" t="s">
        <v>3</v>
      </c>
      <c r="I21" s="727" t="s">
        <v>3</v>
      </c>
      <c r="J21" s="727" t="s">
        <v>3</v>
      </c>
      <c r="K21" s="727" t="s">
        <v>3</v>
      </c>
      <c r="L21" s="729">
        <v>13.771926879882813</v>
      </c>
      <c r="M21" s="729" t="s">
        <v>3</v>
      </c>
      <c r="N21" s="729" t="s">
        <v>3</v>
      </c>
      <c r="O21" s="729">
        <v>61.383271038532257</v>
      </c>
      <c r="P21" s="734">
        <v>75.15519791841507</v>
      </c>
      <c r="Q21" s="77"/>
      <c r="R21" s="77"/>
      <c r="S21" s="80"/>
      <c r="T21" s="77"/>
      <c r="U21" s="80"/>
      <c r="V21" s="80"/>
    </row>
    <row r="22" spans="1:22" ht="12.75" customHeight="1" x14ac:dyDescent="0.2">
      <c r="A22" s="164" t="s">
        <v>203</v>
      </c>
      <c r="B22" s="727" t="s">
        <v>3</v>
      </c>
      <c r="C22" s="727" t="s">
        <v>3</v>
      </c>
      <c r="D22" s="727">
        <v>1.0614742338657379</v>
      </c>
      <c r="E22" s="727" t="s">
        <v>3</v>
      </c>
      <c r="F22" s="727" t="s">
        <v>3</v>
      </c>
      <c r="G22" s="727" t="s">
        <v>3</v>
      </c>
      <c r="H22" s="727" t="s">
        <v>3</v>
      </c>
      <c r="I22" s="727" t="s">
        <v>3</v>
      </c>
      <c r="J22" s="727" t="s">
        <v>3</v>
      </c>
      <c r="K22" s="727" t="s">
        <v>3</v>
      </c>
      <c r="L22" s="729" t="s">
        <v>3</v>
      </c>
      <c r="M22" s="729" t="s">
        <v>3</v>
      </c>
      <c r="N22" s="729" t="s">
        <v>305</v>
      </c>
      <c r="O22" s="729" t="s">
        <v>3</v>
      </c>
      <c r="P22" s="734">
        <v>1.5430553555488586</v>
      </c>
      <c r="Q22" s="77"/>
      <c r="R22" s="77"/>
      <c r="S22" s="77"/>
      <c r="T22" s="77"/>
      <c r="U22" s="77"/>
      <c r="V22" s="80"/>
    </row>
    <row r="23" spans="1:22" ht="12.75" customHeight="1" x14ac:dyDescent="0.2">
      <c r="A23" s="164" t="s">
        <v>254</v>
      </c>
      <c r="B23" s="727" t="s">
        <v>3</v>
      </c>
      <c r="C23" s="727" t="s">
        <v>3</v>
      </c>
      <c r="D23" s="727" t="s">
        <v>3</v>
      </c>
      <c r="E23" s="727" t="s">
        <v>3</v>
      </c>
      <c r="F23" s="727" t="s">
        <v>3</v>
      </c>
      <c r="G23" s="727" t="s">
        <v>3</v>
      </c>
      <c r="H23" s="727" t="s">
        <v>3</v>
      </c>
      <c r="I23" s="727" t="s">
        <v>3</v>
      </c>
      <c r="J23" s="727" t="s">
        <v>417</v>
      </c>
      <c r="K23" s="727" t="s">
        <v>3</v>
      </c>
      <c r="L23" s="729" t="s">
        <v>3</v>
      </c>
      <c r="M23" s="729" t="s">
        <v>3</v>
      </c>
      <c r="N23" s="729" t="s">
        <v>3</v>
      </c>
      <c r="O23" s="729" t="s">
        <v>3</v>
      </c>
      <c r="P23" s="726" t="s">
        <v>417</v>
      </c>
      <c r="Q23" s="77"/>
      <c r="R23" s="77"/>
      <c r="S23" s="77"/>
      <c r="T23" s="77"/>
      <c r="U23" s="77"/>
      <c r="V23" s="80"/>
    </row>
    <row r="24" spans="1:22" ht="3.75" customHeight="1" x14ac:dyDescent="0.2">
      <c r="A24" s="12"/>
      <c r="B24" s="167"/>
      <c r="C24" s="736"/>
      <c r="D24" s="167"/>
      <c r="E24" s="167"/>
      <c r="F24" s="167"/>
      <c r="G24" s="167"/>
      <c r="H24" s="167"/>
      <c r="I24" s="167"/>
      <c r="J24" s="167"/>
      <c r="K24" s="167"/>
      <c r="L24" s="736"/>
      <c r="M24" s="736"/>
      <c r="N24" s="736"/>
      <c r="O24" s="736"/>
      <c r="P24" s="736"/>
      <c r="Q24" s="77"/>
      <c r="R24" s="77"/>
      <c r="S24" s="80"/>
      <c r="T24" s="77"/>
      <c r="U24" s="77"/>
      <c r="V24" s="80"/>
    </row>
    <row r="25" spans="1:22" s="63" customFormat="1" x14ac:dyDescent="0.2">
      <c r="A25" s="166" t="s">
        <v>253</v>
      </c>
      <c r="B25" s="646">
        <v>25.901587761938572</v>
      </c>
      <c r="C25" s="646">
        <v>586.24791909754276</v>
      </c>
      <c r="D25" s="646">
        <v>1.0614742338657379</v>
      </c>
      <c r="E25" s="646" t="s">
        <v>305</v>
      </c>
      <c r="F25" s="646">
        <v>28.027511745691299</v>
      </c>
      <c r="G25" s="646">
        <v>372.06727179512382</v>
      </c>
      <c r="H25" s="646">
        <v>92.417215764522552</v>
      </c>
      <c r="I25" s="646">
        <v>38.774983555078506</v>
      </c>
      <c r="J25" s="646" t="s">
        <v>417</v>
      </c>
      <c r="K25" s="646">
        <v>3.3378354907035828</v>
      </c>
      <c r="L25" s="646">
        <v>453.73820578306913</v>
      </c>
      <c r="M25" s="646">
        <v>51.909229546785355</v>
      </c>
      <c r="N25" s="646" t="s">
        <v>305</v>
      </c>
      <c r="O25" s="646">
        <v>616.63915210217237</v>
      </c>
      <c r="P25" s="646">
        <v>2270.843096382916</v>
      </c>
      <c r="Q25" s="165"/>
      <c r="R25" s="165"/>
      <c r="S25" s="165"/>
      <c r="T25" s="165"/>
      <c r="U25" s="165"/>
      <c r="V25" s="165"/>
    </row>
    <row r="26" spans="1:22" s="15" customFormat="1" ht="15" x14ac:dyDescent="0.3">
      <c r="A26" s="100"/>
      <c r="B26" s="101"/>
      <c r="C26" s="101"/>
      <c r="D26" s="102"/>
      <c r="H26" s="12"/>
      <c r="I26" s="12"/>
      <c r="J26" s="12"/>
      <c r="K26" s="12"/>
      <c r="L26" s="12"/>
      <c r="M26" s="12"/>
      <c r="N26" s="12"/>
      <c r="O26" s="12"/>
      <c r="P26" s="76"/>
      <c r="Q26" s="77"/>
      <c r="R26" s="77"/>
      <c r="S26" s="80"/>
      <c r="T26" s="77"/>
      <c r="U26" s="80"/>
      <c r="V26" s="80"/>
    </row>
    <row r="27" spans="1:22" s="15" customFormat="1" x14ac:dyDescent="0.2">
      <c r="A27" s="12"/>
      <c r="B27" s="19"/>
      <c r="C27" s="19"/>
      <c r="D27" s="87"/>
      <c r="L27" s="12"/>
      <c r="M27" s="12"/>
      <c r="N27" s="12"/>
      <c r="O27" s="12"/>
      <c r="P27" s="76"/>
      <c r="Q27" s="68"/>
      <c r="R27" s="68"/>
    </row>
    <row r="28" spans="1:22" s="15" customFormat="1" x14ac:dyDescent="0.2">
      <c r="A28" s="12"/>
      <c r="B28" s="19"/>
      <c r="C28" s="19"/>
      <c r="D28" s="87"/>
      <c r="L28" s="12"/>
      <c r="M28" s="12"/>
      <c r="N28" s="12"/>
      <c r="O28" s="12"/>
      <c r="P28" s="76"/>
      <c r="Q28" s="68"/>
      <c r="R28" s="68"/>
    </row>
    <row r="29" spans="1:22" s="15" customFormat="1" x14ac:dyDescent="0.2">
      <c r="A29" s="12"/>
      <c r="B29" s="19"/>
      <c r="C29" s="19"/>
      <c r="D29" s="87"/>
      <c r="L29" s="12"/>
      <c r="M29" s="12"/>
      <c r="N29" s="12"/>
      <c r="O29" s="12"/>
      <c r="P29" s="76"/>
      <c r="Q29" s="68"/>
      <c r="R29" s="68"/>
    </row>
    <row r="30" spans="1:22" s="15" customFormat="1" x14ac:dyDescent="0.2">
      <c r="A30" s="12"/>
      <c r="B30" s="19"/>
      <c r="C30" s="19"/>
      <c r="D30" s="87"/>
      <c r="L30" s="12"/>
      <c r="M30" s="12"/>
      <c r="N30" s="12"/>
      <c r="O30" s="12"/>
      <c r="P30" s="76"/>
      <c r="Q30" s="68"/>
      <c r="R30" s="68"/>
    </row>
    <row r="31" spans="1:22" s="15" customFormat="1" x14ac:dyDescent="0.2">
      <c r="A31" s="12"/>
      <c r="B31" s="19"/>
      <c r="C31" s="19"/>
      <c r="D31" s="87"/>
      <c r="L31" s="12"/>
      <c r="M31" s="12"/>
      <c r="N31" s="12"/>
      <c r="O31" s="12"/>
      <c r="P31" s="76"/>
      <c r="Q31" s="68"/>
      <c r="R31" s="68"/>
    </row>
    <row r="32" spans="1:22" s="15" customFormat="1" x14ac:dyDescent="0.2">
      <c r="A32" s="12"/>
      <c r="B32" s="19"/>
      <c r="C32" s="19"/>
      <c r="D32" s="87"/>
      <c r="P32" s="68"/>
      <c r="Q32" s="68"/>
      <c r="R32" s="68"/>
    </row>
    <row r="33" spans="1:18" s="15" customFormat="1" ht="15" x14ac:dyDescent="0.3">
      <c r="A33" s="100"/>
      <c r="B33" s="101"/>
      <c r="C33" s="101"/>
      <c r="D33" s="102"/>
      <c r="P33" s="68"/>
      <c r="Q33" s="68"/>
      <c r="R33" s="68"/>
    </row>
    <row r="34" spans="1:18" s="15" customFormat="1" x14ac:dyDescent="0.2">
      <c r="A34" s="12"/>
      <c r="D34" s="87"/>
      <c r="P34" s="68"/>
      <c r="Q34" s="68"/>
      <c r="R34" s="68"/>
    </row>
    <row r="35" spans="1:18" s="15" customFormat="1" x14ac:dyDescent="0.2">
      <c r="A35" s="12"/>
      <c r="D35" s="87"/>
      <c r="P35" s="68"/>
      <c r="Q35" s="68"/>
      <c r="R35" s="68"/>
    </row>
    <row r="36" spans="1:18" s="15" customFormat="1" x14ac:dyDescent="0.2">
      <c r="A36" s="12"/>
      <c r="D36" s="87"/>
      <c r="P36" s="68"/>
      <c r="Q36" s="68"/>
      <c r="R36" s="68"/>
    </row>
    <row r="37" spans="1:18" s="15" customFormat="1" x14ac:dyDescent="0.2">
      <c r="A37" s="12"/>
      <c r="D37" s="87"/>
      <c r="P37" s="68"/>
      <c r="Q37" s="68"/>
      <c r="R37" s="68"/>
    </row>
    <row r="38" spans="1:18" s="15" customFormat="1" x14ac:dyDescent="0.2">
      <c r="A38" s="12"/>
      <c r="D38" s="87"/>
      <c r="P38" s="68"/>
      <c r="Q38" s="68"/>
      <c r="R38" s="68"/>
    </row>
    <row r="39" spans="1:18" s="15" customFormat="1" x14ac:dyDescent="0.2">
      <c r="A39" s="12"/>
      <c r="B39" s="62"/>
      <c r="C39" s="62"/>
      <c r="D39" s="87"/>
      <c r="P39" s="68"/>
      <c r="Q39" s="68"/>
      <c r="R39" s="68"/>
    </row>
    <row r="40" spans="1:18" s="15" customFormat="1" x14ac:dyDescent="0.2">
      <c r="A40" s="12"/>
      <c r="B40" s="62"/>
      <c r="C40" s="62"/>
      <c r="D40" s="86"/>
      <c r="P40" s="68"/>
      <c r="Q40" s="68"/>
      <c r="R40" s="68"/>
    </row>
    <row r="41" spans="1:18" s="15" customFormat="1" x14ac:dyDescent="0.2">
      <c r="A41" s="12"/>
      <c r="B41" s="18"/>
      <c r="C41" s="18"/>
      <c r="D41" s="98"/>
      <c r="P41" s="68"/>
      <c r="Q41" s="68"/>
      <c r="R41" s="68"/>
    </row>
    <row r="42" spans="1:18" s="15" customFormat="1" x14ac:dyDescent="0.2">
      <c r="A42" s="95"/>
      <c r="B42" s="62"/>
      <c r="C42" s="62"/>
      <c r="D42" s="86"/>
      <c r="P42" s="68"/>
      <c r="Q42" s="68"/>
      <c r="R42" s="68"/>
    </row>
    <row r="43" spans="1:18" s="15" customFormat="1" x14ac:dyDescent="0.2">
      <c r="B43" s="13"/>
      <c r="C43" s="13"/>
      <c r="D43" s="97"/>
      <c r="P43" s="68"/>
      <c r="Q43" s="68"/>
      <c r="R43" s="68"/>
    </row>
    <row r="44" spans="1:18" s="15" customFormat="1" x14ac:dyDescent="0.2">
      <c r="A44" s="12"/>
      <c r="B44" s="19"/>
      <c r="C44" s="19"/>
      <c r="D44" s="46"/>
      <c r="P44" s="68"/>
      <c r="Q44" s="68"/>
      <c r="R44" s="68"/>
    </row>
    <row r="45" spans="1:18" s="15" customFormat="1" x14ac:dyDescent="0.2">
      <c r="A45" s="12"/>
      <c r="B45" s="19"/>
      <c r="C45" s="19"/>
      <c r="D45" s="46"/>
      <c r="P45" s="68"/>
      <c r="Q45" s="68"/>
      <c r="R45" s="68"/>
    </row>
    <row r="46" spans="1:18" s="15" customFormat="1" x14ac:dyDescent="0.2">
      <c r="A46" s="12"/>
      <c r="B46" s="19"/>
      <c r="C46" s="19"/>
      <c r="D46" s="46"/>
      <c r="P46" s="68"/>
      <c r="Q46" s="68"/>
      <c r="R46" s="68"/>
    </row>
    <row r="47" spans="1:18" s="15" customFormat="1" x14ac:dyDescent="0.2">
      <c r="A47" s="12"/>
      <c r="B47" s="19"/>
      <c r="C47" s="19"/>
      <c r="D47" s="46"/>
      <c r="P47" s="68"/>
      <c r="Q47" s="68"/>
      <c r="R47" s="68"/>
    </row>
    <row r="48" spans="1:18" s="15" customFormat="1" x14ac:dyDescent="0.2">
      <c r="A48" s="12"/>
      <c r="B48" s="19"/>
      <c r="C48" s="19"/>
      <c r="D48" s="46"/>
      <c r="P48" s="68"/>
      <c r="Q48" s="68"/>
      <c r="R48" s="68"/>
    </row>
    <row r="49" spans="1:18" s="15" customFormat="1" x14ac:dyDescent="0.2">
      <c r="A49" s="12"/>
      <c r="B49" s="19"/>
      <c r="C49" s="19"/>
      <c r="D49" s="46"/>
      <c r="P49" s="68"/>
      <c r="Q49" s="68"/>
      <c r="R49" s="68"/>
    </row>
    <row r="50" spans="1:18" s="15" customFormat="1" x14ac:dyDescent="0.2">
      <c r="A50" s="12"/>
      <c r="B50" s="19"/>
      <c r="C50" s="19"/>
      <c r="D50" s="46"/>
      <c r="P50" s="68"/>
      <c r="Q50" s="68"/>
      <c r="R50" s="68"/>
    </row>
    <row r="51" spans="1:18" s="15" customFormat="1" x14ac:dyDescent="0.2">
      <c r="A51" s="12"/>
      <c r="B51" s="19"/>
      <c r="C51" s="19"/>
      <c r="D51" s="46"/>
      <c r="P51" s="68"/>
      <c r="Q51" s="68"/>
      <c r="R51" s="68"/>
    </row>
    <row r="52" spans="1:18" s="15" customFormat="1" x14ac:dyDescent="0.2">
      <c r="A52" s="12"/>
      <c r="B52" s="19"/>
      <c r="C52" s="19"/>
      <c r="D52" s="46"/>
      <c r="P52" s="68"/>
      <c r="Q52" s="68"/>
      <c r="R52" s="68"/>
    </row>
    <row r="53" spans="1:18" s="15" customFormat="1" x14ac:dyDescent="0.2">
      <c r="A53" s="12"/>
      <c r="B53" s="19"/>
      <c r="C53" s="19"/>
      <c r="D53" s="46"/>
      <c r="P53" s="68"/>
      <c r="Q53" s="68"/>
      <c r="R53" s="68"/>
    </row>
    <row r="54" spans="1:18" s="15" customFormat="1" x14ac:dyDescent="0.2">
      <c r="A54" s="12"/>
      <c r="B54" s="19"/>
      <c r="C54" s="19"/>
      <c r="D54" s="46"/>
      <c r="P54" s="68"/>
      <c r="Q54" s="68"/>
      <c r="R54" s="68"/>
    </row>
    <row r="55" spans="1:18" s="15" customFormat="1" x14ac:dyDescent="0.2">
      <c r="A55" s="12"/>
      <c r="B55" s="19"/>
      <c r="C55" s="19"/>
      <c r="D55" s="46"/>
      <c r="P55" s="68"/>
      <c r="Q55" s="68"/>
      <c r="R55" s="68"/>
    </row>
    <row r="56" spans="1:18" s="15" customFormat="1" x14ac:dyDescent="0.2">
      <c r="A56" s="12"/>
      <c r="B56" s="19"/>
      <c r="C56" s="19"/>
      <c r="D56" s="46"/>
      <c r="P56" s="68"/>
      <c r="Q56" s="68"/>
      <c r="R56" s="68"/>
    </row>
    <row r="57" spans="1:18" s="15" customFormat="1" x14ac:dyDescent="0.2">
      <c r="A57" s="12"/>
      <c r="B57" s="19"/>
      <c r="C57" s="19"/>
      <c r="D57" s="46"/>
      <c r="P57" s="68"/>
      <c r="Q57" s="68"/>
      <c r="R57" s="68"/>
    </row>
    <row r="58" spans="1:18" s="15" customFormat="1" x14ac:dyDescent="0.2">
      <c r="A58" s="12"/>
      <c r="B58" s="19"/>
      <c r="C58" s="19"/>
      <c r="D58" s="46"/>
      <c r="P58" s="68"/>
      <c r="Q58" s="68"/>
      <c r="R58" s="68"/>
    </row>
    <row r="59" spans="1:18" s="15" customFormat="1" ht="15" x14ac:dyDescent="0.3">
      <c r="A59" s="100"/>
      <c r="B59" s="101"/>
      <c r="C59" s="101"/>
      <c r="D59" s="102"/>
      <c r="P59" s="68"/>
      <c r="Q59" s="68"/>
      <c r="R59" s="68"/>
    </row>
    <row r="60" spans="1:18" s="15" customFormat="1" ht="13.5" x14ac:dyDescent="0.25">
      <c r="A60" s="12"/>
      <c r="B60" s="70"/>
      <c r="C60" s="70"/>
      <c r="D60" s="87"/>
      <c r="P60" s="68"/>
      <c r="Q60" s="68"/>
      <c r="R60" s="68"/>
    </row>
    <row r="61" spans="1:18" s="15" customFormat="1" x14ac:dyDescent="0.2">
      <c r="A61" s="12"/>
      <c r="B61" s="19"/>
      <c r="C61" s="19"/>
      <c r="D61" s="46"/>
      <c r="E61" s="19"/>
      <c r="P61" s="68"/>
      <c r="Q61" s="68"/>
      <c r="R61" s="68"/>
    </row>
    <row r="62" spans="1:18" s="15" customFormat="1" x14ac:dyDescent="0.2">
      <c r="A62" s="12"/>
      <c r="B62" s="19"/>
      <c r="C62" s="19"/>
      <c r="D62" s="46"/>
      <c r="E62" s="19"/>
      <c r="P62" s="68"/>
      <c r="Q62" s="68"/>
      <c r="R62" s="68"/>
    </row>
    <row r="63" spans="1:18" s="15" customFormat="1" x14ac:dyDescent="0.2">
      <c r="A63" s="12"/>
      <c r="B63" s="19"/>
      <c r="C63" s="19"/>
      <c r="D63" s="46"/>
      <c r="E63" s="19"/>
      <c r="P63" s="68"/>
      <c r="Q63" s="68"/>
      <c r="R63" s="68"/>
    </row>
    <row r="64" spans="1:18" s="15" customFormat="1" x14ac:dyDescent="0.2">
      <c r="A64" s="12"/>
      <c r="D64" s="46"/>
      <c r="P64" s="68"/>
      <c r="Q64" s="68"/>
      <c r="R64" s="68"/>
    </row>
    <row r="65" spans="1:18" s="15" customFormat="1" x14ac:dyDescent="0.2">
      <c r="A65" s="12"/>
      <c r="D65" s="46"/>
      <c r="P65" s="68"/>
      <c r="Q65" s="68"/>
      <c r="R65" s="68"/>
    </row>
    <row r="66" spans="1:18" s="15" customFormat="1" x14ac:dyDescent="0.2">
      <c r="A66" s="12"/>
      <c r="B66" s="13"/>
      <c r="C66" s="13"/>
      <c r="D66" s="87"/>
      <c r="P66" s="68"/>
      <c r="Q66" s="68"/>
      <c r="R66" s="68"/>
    </row>
    <row r="67" spans="1:18" s="15" customFormat="1" x14ac:dyDescent="0.2">
      <c r="A67" s="12"/>
      <c r="B67" s="18"/>
      <c r="C67" s="18"/>
      <c r="D67" s="87"/>
      <c r="P67" s="68"/>
      <c r="Q67" s="68"/>
      <c r="R67" s="68"/>
    </row>
    <row r="68" spans="1:18" s="15" customFormat="1" x14ac:dyDescent="0.2">
      <c r="A68" s="12"/>
      <c r="B68" s="62"/>
      <c r="C68" s="62"/>
      <c r="D68" s="87"/>
      <c r="P68" s="68"/>
      <c r="Q68" s="68"/>
      <c r="R68" s="68"/>
    </row>
    <row r="69" spans="1:18" s="15" customFormat="1" x14ac:dyDescent="0.2">
      <c r="A69" s="95"/>
      <c r="B69" s="13"/>
      <c r="C69" s="13"/>
      <c r="D69" s="97"/>
      <c r="P69" s="68"/>
      <c r="Q69" s="68"/>
      <c r="R69" s="68"/>
    </row>
    <row r="70" spans="1:18" s="15" customFormat="1" x14ac:dyDescent="0.2">
      <c r="A70" s="12"/>
      <c r="B70" s="19"/>
      <c r="C70" s="19"/>
      <c r="D70" s="87"/>
      <c r="P70" s="68"/>
      <c r="Q70" s="68"/>
      <c r="R70" s="68"/>
    </row>
    <row r="71" spans="1:18" s="15" customFormat="1" x14ac:dyDescent="0.2">
      <c r="A71" s="12"/>
      <c r="B71" s="19"/>
      <c r="C71" s="19"/>
      <c r="D71" s="87"/>
      <c r="P71" s="68"/>
      <c r="Q71" s="68"/>
      <c r="R71" s="68"/>
    </row>
    <row r="72" spans="1:18" s="15" customFormat="1" x14ac:dyDescent="0.2">
      <c r="A72" s="12"/>
      <c r="B72" s="19"/>
      <c r="C72" s="19"/>
      <c r="D72" s="87"/>
      <c r="P72" s="68"/>
      <c r="Q72" s="68"/>
      <c r="R72" s="68"/>
    </row>
    <row r="73" spans="1:18" s="15" customFormat="1" x14ac:dyDescent="0.2">
      <c r="A73" s="12"/>
      <c r="B73" s="19"/>
      <c r="C73" s="19"/>
      <c r="D73" s="87"/>
      <c r="P73" s="68"/>
      <c r="Q73" s="68"/>
      <c r="R73" s="68"/>
    </row>
    <row r="74" spans="1:18" s="15" customFormat="1" x14ac:dyDescent="0.2">
      <c r="A74" s="12"/>
      <c r="B74" s="19"/>
      <c r="C74" s="19"/>
      <c r="D74" s="87"/>
      <c r="P74" s="68"/>
      <c r="Q74" s="68"/>
      <c r="R74" s="68"/>
    </row>
    <row r="75" spans="1:18" s="15" customFormat="1" x14ac:dyDescent="0.2">
      <c r="A75" s="12"/>
      <c r="B75" s="19"/>
      <c r="C75" s="19"/>
      <c r="D75" s="87"/>
      <c r="P75" s="68"/>
      <c r="Q75" s="68"/>
      <c r="R75" s="68"/>
    </row>
    <row r="76" spans="1:18" s="15" customFormat="1" x14ac:dyDescent="0.2">
      <c r="A76" s="12"/>
      <c r="B76" s="19"/>
      <c r="C76" s="19"/>
      <c r="D76" s="87"/>
      <c r="P76" s="68"/>
      <c r="Q76" s="68"/>
      <c r="R76" s="68"/>
    </row>
    <row r="77" spans="1:18" s="15" customFormat="1" x14ac:dyDescent="0.2">
      <c r="A77" s="12"/>
      <c r="B77" s="19"/>
      <c r="C77" s="19"/>
      <c r="D77" s="87"/>
      <c r="P77" s="68"/>
      <c r="Q77" s="68"/>
      <c r="R77" s="68"/>
    </row>
    <row r="78" spans="1:18" s="15" customFormat="1" x14ac:dyDescent="0.2">
      <c r="A78" s="12"/>
      <c r="B78" s="19"/>
      <c r="C78" s="19"/>
      <c r="D78" s="87"/>
      <c r="P78" s="68"/>
      <c r="Q78" s="68"/>
      <c r="R78" s="68"/>
    </row>
    <row r="79" spans="1:18" s="15" customFormat="1" x14ac:dyDescent="0.2">
      <c r="A79" s="12"/>
      <c r="B79" s="19"/>
      <c r="C79" s="19"/>
      <c r="D79" s="87"/>
      <c r="P79" s="68"/>
      <c r="Q79" s="68"/>
      <c r="R79" s="68"/>
    </row>
    <row r="80" spans="1:18" s="15" customFormat="1" x14ac:dyDescent="0.2">
      <c r="A80" s="12"/>
      <c r="B80" s="19"/>
      <c r="C80" s="19"/>
      <c r="D80" s="87"/>
      <c r="P80" s="68"/>
      <c r="Q80" s="68"/>
      <c r="R80" s="68"/>
    </row>
    <row r="81" spans="1:18" s="15" customFormat="1" x14ac:dyDescent="0.2">
      <c r="A81" s="12"/>
      <c r="B81" s="19"/>
      <c r="C81" s="19"/>
      <c r="D81" s="87"/>
      <c r="P81" s="68"/>
      <c r="Q81" s="68"/>
      <c r="R81" s="68"/>
    </row>
    <row r="82" spans="1:18" s="15" customFormat="1" x14ac:dyDescent="0.2">
      <c r="A82" s="12"/>
      <c r="B82" s="19"/>
      <c r="C82" s="19"/>
      <c r="D82" s="87"/>
      <c r="P82" s="68"/>
      <c r="Q82" s="68"/>
      <c r="R82" s="68"/>
    </row>
    <row r="83" spans="1:18" s="15" customFormat="1" x14ac:dyDescent="0.2">
      <c r="A83" s="12"/>
      <c r="B83" s="19"/>
      <c r="C83" s="19"/>
      <c r="D83" s="87"/>
      <c r="P83" s="68"/>
      <c r="Q83" s="68"/>
      <c r="R83" s="68"/>
    </row>
    <row r="84" spans="1:18" s="15" customFormat="1" ht="15" x14ac:dyDescent="0.3">
      <c r="A84" s="100"/>
      <c r="B84" s="101"/>
      <c r="C84" s="101"/>
      <c r="D84" s="102"/>
      <c r="P84" s="68"/>
      <c r="Q84" s="68"/>
      <c r="R84" s="68"/>
    </row>
    <row r="85" spans="1:18" s="15" customFormat="1" ht="15" x14ac:dyDescent="0.3">
      <c r="A85" s="100"/>
      <c r="B85" s="101"/>
      <c r="C85" s="101"/>
      <c r="D85" s="102"/>
      <c r="P85" s="68"/>
      <c r="Q85" s="68"/>
      <c r="R85" s="68"/>
    </row>
    <row r="86" spans="1:18" s="15" customFormat="1" x14ac:dyDescent="0.2">
      <c r="A86" s="12"/>
      <c r="D86" s="87"/>
      <c r="P86" s="68"/>
      <c r="Q86" s="68"/>
      <c r="R86" s="68"/>
    </row>
    <row r="87" spans="1:18" s="15" customFormat="1" x14ac:dyDescent="0.2">
      <c r="A87" s="12"/>
      <c r="B87" s="19"/>
      <c r="C87" s="19"/>
      <c r="D87" s="87"/>
      <c r="P87" s="68"/>
      <c r="Q87" s="68"/>
      <c r="R87" s="68"/>
    </row>
    <row r="88" spans="1:18" s="15" customFormat="1" x14ac:dyDescent="0.2">
      <c r="A88" s="12"/>
      <c r="B88" s="19"/>
      <c r="C88" s="19"/>
      <c r="D88" s="87"/>
      <c r="P88" s="68"/>
      <c r="Q88" s="68"/>
      <c r="R88" s="68"/>
    </row>
    <row r="89" spans="1:18" s="15" customFormat="1" x14ac:dyDescent="0.2">
      <c r="A89" s="12"/>
      <c r="B89" s="19"/>
      <c r="C89" s="19"/>
      <c r="D89" s="87"/>
      <c r="P89" s="68"/>
      <c r="Q89" s="68"/>
      <c r="R89" s="68"/>
    </row>
    <row r="90" spans="1:18" s="15" customFormat="1" x14ac:dyDescent="0.2">
      <c r="A90" s="12"/>
      <c r="B90" s="19"/>
      <c r="C90" s="19"/>
      <c r="D90" s="87"/>
      <c r="P90" s="68"/>
      <c r="Q90" s="68"/>
      <c r="R90" s="68"/>
    </row>
    <row r="91" spans="1:18" s="15" customFormat="1" x14ac:dyDescent="0.2">
      <c r="A91" s="12"/>
      <c r="B91" s="19"/>
      <c r="C91" s="19"/>
      <c r="D91" s="87"/>
      <c r="P91" s="68"/>
      <c r="Q91" s="68"/>
      <c r="R91" s="68"/>
    </row>
    <row r="92" spans="1:18" s="15" customFormat="1" x14ac:dyDescent="0.2">
      <c r="A92" s="12"/>
      <c r="B92" s="18"/>
      <c r="C92" s="18"/>
      <c r="D92" s="87"/>
      <c r="P92" s="68"/>
      <c r="Q92" s="68"/>
      <c r="R92" s="68"/>
    </row>
    <row r="93" spans="1:18" s="15" customFormat="1" x14ac:dyDescent="0.2">
      <c r="A93" s="12"/>
      <c r="B93" s="62"/>
      <c r="C93" s="62"/>
      <c r="D93" s="87"/>
      <c r="P93" s="68"/>
      <c r="Q93" s="68"/>
      <c r="R93" s="68"/>
    </row>
    <row r="94" spans="1:18" s="15" customFormat="1" x14ac:dyDescent="0.2">
      <c r="A94" s="12"/>
      <c r="B94" s="103"/>
      <c r="C94" s="103"/>
      <c r="D94" s="87"/>
      <c r="P94" s="68"/>
      <c r="Q94" s="68"/>
      <c r="R94" s="68"/>
    </row>
    <row r="95" spans="1:18" s="15" customFormat="1" x14ac:dyDescent="0.2">
      <c r="A95" s="12"/>
      <c r="B95" s="13"/>
      <c r="C95" s="13"/>
      <c r="D95" s="97"/>
      <c r="P95" s="68"/>
      <c r="Q95" s="68"/>
      <c r="R95" s="68"/>
    </row>
    <row r="96" spans="1:18" s="15" customFormat="1" x14ac:dyDescent="0.2">
      <c r="A96" s="12"/>
      <c r="B96" s="19"/>
      <c r="C96" s="19"/>
      <c r="D96" s="87"/>
      <c r="P96" s="68"/>
      <c r="Q96" s="68"/>
      <c r="R96" s="68"/>
    </row>
    <row r="97" spans="1:18" s="15" customFormat="1" x14ac:dyDescent="0.2">
      <c r="A97" s="12"/>
      <c r="B97" s="19"/>
      <c r="C97" s="19"/>
      <c r="D97" s="87"/>
      <c r="P97" s="68"/>
      <c r="Q97" s="68"/>
      <c r="R97" s="68"/>
    </row>
    <row r="98" spans="1:18" s="15" customFormat="1" x14ac:dyDescent="0.2">
      <c r="A98" s="12"/>
      <c r="B98" s="19"/>
      <c r="C98" s="19"/>
      <c r="D98" s="87"/>
      <c r="P98" s="68"/>
      <c r="Q98" s="68"/>
      <c r="R98" s="68"/>
    </row>
    <row r="99" spans="1:18" s="15" customFormat="1" x14ac:dyDescent="0.2">
      <c r="A99" s="12"/>
      <c r="B99" s="19"/>
      <c r="C99" s="19"/>
      <c r="D99" s="87"/>
      <c r="P99" s="68"/>
      <c r="Q99" s="68"/>
      <c r="R99" s="68"/>
    </row>
    <row r="100" spans="1:18" s="15" customFormat="1" x14ac:dyDescent="0.2">
      <c r="A100" s="12"/>
      <c r="B100" s="19"/>
      <c r="C100" s="19"/>
      <c r="D100" s="87"/>
      <c r="P100" s="68"/>
      <c r="Q100" s="68"/>
      <c r="R100" s="68"/>
    </row>
    <row r="101" spans="1:18" s="15" customFormat="1" x14ac:dyDescent="0.2">
      <c r="A101" s="12"/>
      <c r="B101" s="19"/>
      <c r="C101" s="19"/>
      <c r="D101" s="87"/>
      <c r="P101" s="68"/>
      <c r="Q101" s="68"/>
      <c r="R101" s="68"/>
    </row>
    <row r="102" spans="1:18" s="15" customFormat="1" x14ac:dyDescent="0.2">
      <c r="A102" s="12"/>
      <c r="B102" s="19"/>
      <c r="C102" s="19"/>
      <c r="D102" s="87"/>
      <c r="P102" s="68"/>
      <c r="Q102" s="68"/>
      <c r="R102" s="68"/>
    </row>
    <row r="103" spans="1:18" s="15" customFormat="1" x14ac:dyDescent="0.2">
      <c r="A103" s="12"/>
      <c r="B103" s="19"/>
      <c r="C103" s="19"/>
      <c r="D103" s="87"/>
      <c r="P103" s="68"/>
      <c r="Q103" s="68"/>
      <c r="R103" s="68"/>
    </row>
    <row r="104" spans="1:18" s="15" customFormat="1" x14ac:dyDescent="0.2">
      <c r="A104" s="12"/>
      <c r="B104" s="19"/>
      <c r="C104" s="19"/>
      <c r="D104" s="87"/>
      <c r="P104" s="68"/>
      <c r="Q104" s="68"/>
      <c r="R104" s="68"/>
    </row>
    <row r="105" spans="1:18" s="15" customFormat="1" x14ac:dyDescent="0.2">
      <c r="A105" s="12"/>
      <c r="B105" s="19"/>
      <c r="C105" s="19"/>
      <c r="D105" s="87"/>
      <c r="P105" s="68"/>
      <c r="Q105" s="68"/>
      <c r="R105" s="68"/>
    </row>
    <row r="106" spans="1:18" s="15" customFormat="1" x14ac:dyDescent="0.2">
      <c r="A106" s="12"/>
      <c r="B106" s="19"/>
      <c r="C106" s="19"/>
      <c r="D106" s="87"/>
      <c r="P106" s="68"/>
      <c r="Q106" s="68"/>
      <c r="R106" s="68"/>
    </row>
    <row r="107" spans="1:18" s="15" customFormat="1" ht="15" x14ac:dyDescent="0.3">
      <c r="A107" s="100"/>
      <c r="B107" s="101"/>
      <c r="C107" s="101"/>
      <c r="D107" s="102"/>
      <c r="P107" s="68"/>
      <c r="Q107" s="68"/>
      <c r="R107" s="68"/>
    </row>
    <row r="108" spans="1:18" s="15" customFormat="1" ht="15" x14ac:dyDescent="0.3">
      <c r="A108" s="100"/>
      <c r="B108" s="101"/>
      <c r="C108" s="101"/>
      <c r="D108" s="102"/>
      <c r="P108" s="68"/>
      <c r="Q108" s="68"/>
      <c r="R108" s="68"/>
    </row>
    <row r="109" spans="1:18" s="15" customFormat="1" ht="15" x14ac:dyDescent="0.3">
      <c r="A109" s="100"/>
      <c r="B109" s="101"/>
      <c r="C109" s="101"/>
      <c r="D109" s="102"/>
      <c r="P109" s="68"/>
      <c r="Q109" s="68"/>
      <c r="R109" s="68"/>
    </row>
    <row r="110" spans="1:18" s="15" customFormat="1" ht="15" x14ac:dyDescent="0.3">
      <c r="A110" s="100"/>
      <c r="B110" s="101"/>
      <c r="C110" s="101"/>
      <c r="D110" s="102"/>
      <c r="P110" s="68"/>
      <c r="Q110" s="68"/>
      <c r="R110" s="68"/>
    </row>
    <row r="111" spans="1:18" s="15" customFormat="1" ht="15" x14ac:dyDescent="0.3">
      <c r="A111" s="100"/>
      <c r="B111" s="101"/>
      <c r="C111" s="101"/>
      <c r="D111" s="102"/>
      <c r="P111" s="68"/>
      <c r="Q111" s="68"/>
      <c r="R111" s="68"/>
    </row>
    <row r="112" spans="1:18" s="15" customFormat="1" x14ac:dyDescent="0.2">
      <c r="A112" s="12"/>
      <c r="B112" s="19"/>
      <c r="C112" s="19"/>
      <c r="D112" s="87"/>
      <c r="P112" s="68"/>
      <c r="Q112" s="68"/>
      <c r="R112" s="68"/>
    </row>
    <row r="113" spans="1:18" s="15" customFormat="1" x14ac:dyDescent="0.2">
      <c r="A113" s="12"/>
      <c r="B113" s="19"/>
      <c r="C113" s="19"/>
      <c r="D113" s="87"/>
      <c r="P113" s="68"/>
      <c r="Q113" s="68"/>
      <c r="R113" s="68"/>
    </row>
    <row r="114" spans="1:18" s="15" customFormat="1" x14ac:dyDescent="0.2">
      <c r="A114" s="12"/>
      <c r="B114" s="19"/>
      <c r="C114" s="19"/>
      <c r="D114" s="87"/>
      <c r="P114" s="68"/>
      <c r="Q114" s="68"/>
      <c r="R114" s="68"/>
    </row>
    <row r="115" spans="1:18" s="15" customFormat="1" x14ac:dyDescent="0.2">
      <c r="A115" s="12"/>
      <c r="P115" s="68"/>
      <c r="Q115" s="68"/>
      <c r="R115" s="68"/>
    </row>
    <row r="116" spans="1:18" s="15" customFormat="1" x14ac:dyDescent="0.2">
      <c r="A116" s="12"/>
      <c r="P116" s="68"/>
      <c r="Q116" s="68"/>
      <c r="R116" s="68"/>
    </row>
    <row r="117" spans="1:18" s="15" customFormat="1" x14ac:dyDescent="0.2">
      <c r="A117" s="12"/>
      <c r="P117" s="68"/>
      <c r="Q117" s="68"/>
      <c r="R117" s="68"/>
    </row>
    <row r="118" spans="1:18" s="15" customFormat="1" x14ac:dyDescent="0.2">
      <c r="A118" s="12"/>
      <c r="P118" s="68"/>
      <c r="Q118" s="68"/>
      <c r="R118" s="68"/>
    </row>
    <row r="119" spans="1:18" s="15" customFormat="1" x14ac:dyDescent="0.2">
      <c r="A119" s="95"/>
      <c r="P119" s="68"/>
      <c r="Q119" s="68"/>
      <c r="R119" s="68"/>
    </row>
    <row r="120" spans="1:18" s="15" customFormat="1" x14ac:dyDescent="0.2">
      <c r="B120" s="88"/>
      <c r="C120" s="88"/>
      <c r="D120" s="88"/>
      <c r="P120" s="68"/>
      <c r="Q120" s="68"/>
      <c r="R120" s="68"/>
    </row>
    <row r="121" spans="1:18" s="15" customFormat="1" x14ac:dyDescent="0.2">
      <c r="A121" s="12"/>
      <c r="B121" s="19"/>
      <c r="C121" s="19"/>
      <c r="D121" s="87"/>
      <c r="P121" s="68"/>
      <c r="Q121" s="68"/>
      <c r="R121" s="68"/>
    </row>
    <row r="122" spans="1:18" s="15" customFormat="1" x14ac:dyDescent="0.2">
      <c r="A122" s="12"/>
      <c r="B122" s="19"/>
      <c r="C122" s="19"/>
      <c r="D122" s="87"/>
      <c r="P122" s="68"/>
      <c r="Q122" s="68"/>
      <c r="R122" s="68"/>
    </row>
    <row r="123" spans="1:18" s="15" customFormat="1" x14ac:dyDescent="0.2">
      <c r="A123" s="12"/>
      <c r="B123" s="19"/>
      <c r="C123" s="19"/>
      <c r="D123" s="87"/>
      <c r="P123" s="68"/>
      <c r="Q123" s="68"/>
      <c r="R123" s="68"/>
    </row>
    <row r="124" spans="1:18" s="15" customFormat="1" x14ac:dyDescent="0.2">
      <c r="A124" s="12"/>
      <c r="B124" s="19"/>
      <c r="C124" s="19"/>
      <c r="D124" s="87"/>
      <c r="P124" s="68"/>
      <c r="Q124" s="68"/>
      <c r="R124" s="68"/>
    </row>
    <row r="125" spans="1:18" s="15" customFormat="1" x14ac:dyDescent="0.2">
      <c r="A125" s="12"/>
      <c r="B125" s="19"/>
      <c r="C125" s="19"/>
      <c r="D125" s="87"/>
      <c r="P125" s="68"/>
      <c r="Q125" s="68"/>
      <c r="R125" s="68"/>
    </row>
    <row r="126" spans="1:18" s="15" customFormat="1" x14ac:dyDescent="0.2">
      <c r="A126" s="12"/>
      <c r="B126" s="19"/>
      <c r="C126" s="19"/>
      <c r="D126" s="87"/>
      <c r="P126" s="68"/>
      <c r="Q126" s="68"/>
      <c r="R126" s="68"/>
    </row>
    <row r="127" spans="1:18" s="15" customFormat="1" x14ac:dyDescent="0.2">
      <c r="A127" s="12"/>
      <c r="B127" s="19"/>
      <c r="C127" s="19"/>
      <c r="D127" s="87"/>
      <c r="P127" s="68"/>
      <c r="Q127" s="68"/>
      <c r="R127" s="68"/>
    </row>
    <row r="128" spans="1:18" s="15" customFormat="1" x14ac:dyDescent="0.2">
      <c r="A128" s="12"/>
      <c r="B128" s="19"/>
      <c r="C128" s="19"/>
      <c r="D128" s="87"/>
      <c r="P128" s="68"/>
      <c r="Q128" s="68"/>
      <c r="R128" s="68"/>
    </row>
    <row r="129" spans="1:18" s="15" customFormat="1" x14ac:dyDescent="0.2">
      <c r="A129" s="12"/>
      <c r="B129" s="19"/>
      <c r="C129" s="19"/>
      <c r="D129" s="87"/>
      <c r="P129" s="68"/>
      <c r="Q129" s="68"/>
      <c r="R129" s="68"/>
    </row>
    <row r="130" spans="1:18" s="15" customFormat="1" x14ac:dyDescent="0.2">
      <c r="A130" s="12"/>
      <c r="B130" s="19"/>
      <c r="C130" s="19"/>
      <c r="D130" s="87"/>
      <c r="P130" s="68"/>
      <c r="Q130" s="68"/>
      <c r="R130" s="68"/>
    </row>
    <row r="131" spans="1:18" s="15" customFormat="1" x14ac:dyDescent="0.2">
      <c r="A131" s="12"/>
      <c r="B131" s="19"/>
      <c r="C131" s="19"/>
      <c r="D131" s="87"/>
      <c r="P131" s="68"/>
      <c r="Q131" s="68"/>
      <c r="R131" s="68"/>
    </row>
    <row r="132" spans="1:18" s="15" customFormat="1" x14ac:dyDescent="0.2">
      <c r="A132" s="12"/>
      <c r="D132" s="87"/>
      <c r="P132" s="68"/>
      <c r="Q132" s="68"/>
      <c r="R132" s="68"/>
    </row>
    <row r="133" spans="1:18" s="15" customFormat="1" x14ac:dyDescent="0.2">
      <c r="A133" s="12"/>
      <c r="B133" s="19"/>
      <c r="C133" s="19"/>
      <c r="D133" s="87"/>
      <c r="P133" s="68"/>
      <c r="Q133" s="68"/>
      <c r="R133" s="68"/>
    </row>
    <row r="134" spans="1:18" s="15" customFormat="1" x14ac:dyDescent="0.2">
      <c r="A134" s="12"/>
      <c r="B134" s="19"/>
      <c r="C134" s="19"/>
      <c r="D134" s="87"/>
      <c r="P134" s="68"/>
      <c r="Q134" s="68"/>
      <c r="R134" s="68"/>
    </row>
    <row r="135" spans="1:18" s="15" customFormat="1" x14ac:dyDescent="0.2">
      <c r="A135" s="12"/>
      <c r="B135" s="19"/>
      <c r="C135" s="19"/>
      <c r="D135" s="87"/>
      <c r="P135" s="68"/>
      <c r="Q135" s="68"/>
      <c r="R135" s="68"/>
    </row>
    <row r="136" spans="1:18" s="15" customFormat="1" x14ac:dyDescent="0.2">
      <c r="A136" s="12"/>
      <c r="B136" s="19"/>
      <c r="C136" s="19"/>
      <c r="D136" s="87"/>
      <c r="P136" s="68"/>
      <c r="Q136" s="68"/>
      <c r="R136" s="68"/>
    </row>
    <row r="137" spans="1:18" s="15" customFormat="1" x14ac:dyDescent="0.2">
      <c r="A137" s="12"/>
      <c r="B137" s="19"/>
      <c r="C137" s="19"/>
      <c r="D137" s="87"/>
      <c r="P137" s="68"/>
      <c r="Q137" s="68"/>
      <c r="R137" s="68"/>
    </row>
    <row r="138" spans="1:18" s="15" customFormat="1" x14ac:dyDescent="0.2">
      <c r="A138" s="12"/>
      <c r="P138" s="68"/>
      <c r="Q138" s="68"/>
      <c r="R138" s="68"/>
    </row>
    <row r="139" spans="1:18" s="15" customFormat="1" x14ac:dyDescent="0.2">
      <c r="A139" s="12"/>
      <c r="P139" s="68"/>
      <c r="Q139" s="68"/>
      <c r="R139" s="68"/>
    </row>
    <row r="140" spans="1:18" s="15" customFormat="1" x14ac:dyDescent="0.2">
      <c r="A140" s="12"/>
      <c r="P140" s="68"/>
      <c r="Q140" s="68"/>
      <c r="R140" s="68"/>
    </row>
    <row r="141" spans="1:18" s="15" customFormat="1" x14ac:dyDescent="0.2">
      <c r="A141" s="12"/>
      <c r="P141" s="68"/>
      <c r="Q141" s="68"/>
      <c r="R141" s="68"/>
    </row>
    <row r="142" spans="1:18" s="15" customFormat="1" x14ac:dyDescent="0.2">
      <c r="P142" s="68"/>
      <c r="Q142" s="68"/>
      <c r="R142" s="68"/>
    </row>
    <row r="143" spans="1:18" s="15" customFormat="1" x14ac:dyDescent="0.2">
      <c r="P143" s="68"/>
      <c r="Q143" s="68"/>
      <c r="R143" s="68"/>
    </row>
    <row r="144" spans="1:18" s="15" customFormat="1" x14ac:dyDescent="0.2">
      <c r="A144" s="12"/>
      <c r="P144" s="68"/>
      <c r="Q144" s="68"/>
      <c r="R144" s="68"/>
    </row>
    <row r="145" spans="1:18" s="15" customFormat="1" x14ac:dyDescent="0.2">
      <c r="A145" s="12"/>
      <c r="P145" s="68"/>
      <c r="Q145" s="68"/>
      <c r="R145" s="68"/>
    </row>
    <row r="146" spans="1:18" s="15" customFormat="1" x14ac:dyDescent="0.2">
      <c r="A146" s="12"/>
      <c r="P146" s="68"/>
      <c r="Q146" s="68"/>
      <c r="R146" s="68"/>
    </row>
    <row r="147" spans="1:18" s="15" customFormat="1" x14ac:dyDescent="0.2">
      <c r="A147" s="12"/>
      <c r="P147" s="68"/>
      <c r="Q147" s="68"/>
      <c r="R147" s="68"/>
    </row>
    <row r="148" spans="1:18" s="15" customFormat="1" x14ac:dyDescent="0.2">
      <c r="A148" s="12"/>
      <c r="P148" s="68"/>
      <c r="Q148" s="68"/>
      <c r="R148" s="68"/>
    </row>
    <row r="149" spans="1:18" s="15" customFormat="1" x14ac:dyDescent="0.2">
      <c r="A149" s="12"/>
      <c r="P149" s="68"/>
      <c r="Q149" s="68"/>
      <c r="R149" s="68"/>
    </row>
    <row r="150" spans="1:18" s="15" customFormat="1" x14ac:dyDescent="0.2">
      <c r="A150" s="12"/>
      <c r="P150" s="68"/>
      <c r="Q150" s="68"/>
      <c r="R150" s="68"/>
    </row>
    <row r="151" spans="1:18" s="15" customFormat="1" x14ac:dyDescent="0.2">
      <c r="A151" s="12"/>
      <c r="P151" s="68"/>
      <c r="Q151" s="68"/>
      <c r="R151" s="68"/>
    </row>
    <row r="152" spans="1:18" s="15" customFormat="1" x14ac:dyDescent="0.2">
      <c r="A152" s="12"/>
      <c r="P152" s="68"/>
      <c r="Q152" s="68"/>
      <c r="R152" s="68"/>
    </row>
    <row r="153" spans="1:18" s="15" customFormat="1" x14ac:dyDescent="0.2">
      <c r="A153" s="12"/>
      <c r="P153" s="68"/>
      <c r="Q153" s="68"/>
      <c r="R153" s="68"/>
    </row>
    <row r="154" spans="1:18" s="15" customFormat="1" x14ac:dyDescent="0.2">
      <c r="A154" s="12"/>
      <c r="P154" s="68"/>
      <c r="Q154" s="68"/>
      <c r="R154" s="68"/>
    </row>
    <row r="155" spans="1:18" s="15" customFormat="1" x14ac:dyDescent="0.2">
      <c r="A155" s="12"/>
      <c r="P155" s="68"/>
      <c r="Q155" s="68"/>
      <c r="R155" s="68"/>
    </row>
    <row r="156" spans="1:18" s="15" customFormat="1" x14ac:dyDescent="0.2">
      <c r="A156" s="12"/>
      <c r="P156" s="68"/>
      <c r="Q156" s="68"/>
      <c r="R156" s="68"/>
    </row>
    <row r="157" spans="1:18" s="15" customFormat="1" x14ac:dyDescent="0.2">
      <c r="A157" s="12"/>
      <c r="P157" s="68"/>
      <c r="Q157" s="68"/>
      <c r="R157" s="68"/>
    </row>
    <row r="158" spans="1:18" s="15" customFormat="1" x14ac:dyDescent="0.2">
      <c r="A158" s="12"/>
      <c r="P158" s="68"/>
      <c r="Q158" s="68"/>
      <c r="R158" s="68"/>
    </row>
    <row r="159" spans="1:18" s="15" customFormat="1" x14ac:dyDescent="0.2">
      <c r="A159" s="12"/>
      <c r="P159" s="68"/>
      <c r="Q159" s="68"/>
      <c r="R159" s="68"/>
    </row>
    <row r="160" spans="1:18" s="15" customFormat="1" x14ac:dyDescent="0.2">
      <c r="A160" s="12"/>
      <c r="P160" s="68"/>
      <c r="Q160" s="68"/>
      <c r="R160" s="68"/>
    </row>
    <row r="161" spans="1:18" s="15" customFormat="1" x14ac:dyDescent="0.2">
      <c r="P161" s="68"/>
      <c r="Q161" s="68"/>
      <c r="R161" s="68"/>
    </row>
    <row r="162" spans="1:18" s="15" customFormat="1" x14ac:dyDescent="0.2">
      <c r="P162" s="68"/>
      <c r="Q162" s="68"/>
      <c r="R162" s="68"/>
    </row>
    <row r="163" spans="1:18" s="15" customFormat="1" x14ac:dyDescent="0.2">
      <c r="A163" s="12"/>
      <c r="P163" s="68"/>
      <c r="Q163" s="68"/>
      <c r="R163" s="68"/>
    </row>
    <row r="164" spans="1:18" s="15" customFormat="1" x14ac:dyDescent="0.2">
      <c r="A164" s="12"/>
      <c r="P164" s="68"/>
      <c r="Q164" s="68"/>
      <c r="R164" s="68"/>
    </row>
    <row r="165" spans="1:18" s="15" customFormat="1" x14ac:dyDescent="0.2">
      <c r="A165" s="12"/>
      <c r="P165" s="68"/>
      <c r="Q165" s="68"/>
      <c r="R165" s="68"/>
    </row>
    <row r="166" spans="1:18" s="15" customFormat="1" x14ac:dyDescent="0.2">
      <c r="A166" s="12"/>
      <c r="P166" s="68"/>
      <c r="Q166" s="68"/>
      <c r="R166" s="68"/>
    </row>
    <row r="167" spans="1:18" s="15" customFormat="1" x14ac:dyDescent="0.2">
      <c r="A167" s="12"/>
      <c r="P167" s="68"/>
      <c r="Q167" s="68"/>
      <c r="R167" s="68"/>
    </row>
    <row r="168" spans="1:18" s="15" customFormat="1" x14ac:dyDescent="0.2">
      <c r="A168" s="12"/>
      <c r="P168" s="68"/>
      <c r="Q168" s="68"/>
      <c r="R168" s="68"/>
    </row>
    <row r="169" spans="1:18" s="15" customFormat="1" x14ac:dyDescent="0.2">
      <c r="A169" s="12"/>
      <c r="P169" s="68"/>
      <c r="Q169" s="68"/>
      <c r="R169" s="68"/>
    </row>
    <row r="170" spans="1:18" s="15" customFormat="1" x14ac:dyDescent="0.2">
      <c r="A170" s="12"/>
      <c r="P170" s="68"/>
      <c r="Q170" s="68"/>
      <c r="R170" s="68"/>
    </row>
    <row r="171" spans="1:18" s="15" customFormat="1" x14ac:dyDescent="0.2">
      <c r="A171" s="12"/>
      <c r="P171" s="68"/>
      <c r="Q171" s="68"/>
      <c r="R171" s="68"/>
    </row>
    <row r="172" spans="1:18" s="15" customFormat="1" x14ac:dyDescent="0.2">
      <c r="A172" s="12"/>
      <c r="P172" s="68"/>
      <c r="Q172" s="68"/>
      <c r="R172" s="68"/>
    </row>
    <row r="173" spans="1:18" s="15" customFormat="1" x14ac:dyDescent="0.2">
      <c r="A173" s="12"/>
      <c r="P173" s="68"/>
      <c r="Q173" s="68"/>
      <c r="R173" s="68"/>
    </row>
    <row r="174" spans="1:18" s="15" customFormat="1" x14ac:dyDescent="0.2">
      <c r="A174" s="12"/>
      <c r="P174" s="68"/>
      <c r="Q174" s="68"/>
      <c r="R174" s="68"/>
    </row>
    <row r="175" spans="1:18" s="15" customFormat="1" x14ac:dyDescent="0.2">
      <c r="A175" s="12"/>
      <c r="P175" s="68"/>
      <c r="Q175" s="68"/>
      <c r="R175" s="68"/>
    </row>
    <row r="176" spans="1:18" s="15" customFormat="1" x14ac:dyDescent="0.2">
      <c r="A176" s="12"/>
      <c r="P176" s="68"/>
      <c r="Q176" s="68"/>
      <c r="R176" s="68"/>
    </row>
    <row r="177" spans="1:18" s="15" customFormat="1" x14ac:dyDescent="0.2">
      <c r="A177" s="12"/>
      <c r="P177" s="68"/>
      <c r="Q177" s="68"/>
      <c r="R177" s="68"/>
    </row>
    <row r="178" spans="1:18" s="15" customFormat="1" x14ac:dyDescent="0.2">
      <c r="A178" s="12"/>
      <c r="P178" s="68"/>
      <c r="Q178" s="68"/>
      <c r="R178" s="68"/>
    </row>
    <row r="179" spans="1:18" s="15" customFormat="1" x14ac:dyDescent="0.2">
      <c r="A179" s="12"/>
      <c r="P179" s="68"/>
      <c r="Q179" s="68"/>
      <c r="R179" s="68"/>
    </row>
    <row r="180" spans="1:18" s="15" customFormat="1" x14ac:dyDescent="0.2">
      <c r="P180" s="68"/>
      <c r="Q180" s="68"/>
      <c r="R180" s="68"/>
    </row>
    <row r="181" spans="1:18" s="15" customFormat="1" x14ac:dyDescent="0.2">
      <c r="P181" s="68"/>
      <c r="Q181" s="68"/>
      <c r="R181" s="68"/>
    </row>
    <row r="182" spans="1:18" s="15" customFormat="1" x14ac:dyDescent="0.2">
      <c r="A182" s="12"/>
      <c r="P182" s="68"/>
      <c r="Q182" s="68"/>
      <c r="R182" s="68"/>
    </row>
    <row r="183" spans="1:18" s="15" customFormat="1" x14ac:dyDescent="0.2">
      <c r="A183" s="12"/>
      <c r="P183" s="68"/>
      <c r="Q183" s="68"/>
      <c r="R183" s="68"/>
    </row>
    <row r="184" spans="1:18" s="15" customFormat="1" x14ac:dyDescent="0.2">
      <c r="A184" s="12"/>
      <c r="P184" s="68"/>
      <c r="Q184" s="68"/>
      <c r="R184" s="68"/>
    </row>
    <row r="185" spans="1:18" s="15" customFormat="1" x14ac:dyDescent="0.2">
      <c r="A185" s="12"/>
      <c r="P185" s="68"/>
      <c r="Q185" s="68"/>
      <c r="R185" s="68"/>
    </row>
    <row r="186" spans="1:18" s="15" customFormat="1" x14ac:dyDescent="0.2">
      <c r="A186" s="12"/>
      <c r="P186" s="68"/>
      <c r="Q186" s="68"/>
      <c r="R186" s="68"/>
    </row>
    <row r="187" spans="1:18" s="15" customFormat="1" x14ac:dyDescent="0.2">
      <c r="A187" s="12"/>
      <c r="P187" s="68"/>
      <c r="Q187" s="68"/>
      <c r="R187" s="68"/>
    </row>
    <row r="188" spans="1:18" s="15" customFormat="1" x14ac:dyDescent="0.2">
      <c r="A188" s="12"/>
      <c r="P188" s="68"/>
      <c r="Q188" s="68"/>
      <c r="R188" s="68"/>
    </row>
    <row r="189" spans="1:18" s="15" customFormat="1" x14ac:dyDescent="0.2">
      <c r="A189" s="12"/>
      <c r="P189" s="68"/>
      <c r="Q189" s="68"/>
      <c r="R189" s="68"/>
    </row>
    <row r="190" spans="1:18" s="15" customFormat="1" x14ac:dyDescent="0.2">
      <c r="A190" s="12"/>
      <c r="P190" s="68"/>
      <c r="Q190" s="68"/>
      <c r="R190" s="68"/>
    </row>
    <row r="191" spans="1:18" s="15" customFormat="1" x14ac:dyDescent="0.2">
      <c r="A191" s="12"/>
      <c r="P191" s="68"/>
      <c r="Q191" s="68"/>
      <c r="R191" s="68"/>
    </row>
    <row r="192" spans="1:18" s="15" customFormat="1" x14ac:dyDescent="0.2">
      <c r="A192" s="12"/>
      <c r="P192" s="68"/>
      <c r="Q192" s="68"/>
      <c r="R192" s="68"/>
    </row>
    <row r="193" spans="1:18" s="15" customFormat="1" x14ac:dyDescent="0.2">
      <c r="A193" s="12"/>
      <c r="P193" s="68"/>
      <c r="Q193" s="68"/>
      <c r="R193" s="68"/>
    </row>
    <row r="194" spans="1:18" s="15" customFormat="1" x14ac:dyDescent="0.2">
      <c r="A194" s="12"/>
      <c r="P194" s="68"/>
      <c r="Q194" s="68"/>
      <c r="R194" s="68"/>
    </row>
    <row r="195" spans="1:18" x14ac:dyDescent="0.2">
      <c r="A195" s="2"/>
      <c r="P195" s="68"/>
    </row>
    <row r="196" spans="1:18" x14ac:dyDescent="0.2">
      <c r="A196" s="2"/>
    </row>
    <row r="197" spans="1:18" x14ac:dyDescent="0.2">
      <c r="A197" s="2"/>
    </row>
    <row r="198" spans="1:18" x14ac:dyDescent="0.2">
      <c r="A198" s="2"/>
    </row>
  </sheetData>
  <mergeCells count="17">
    <mergeCell ref="P5:P6"/>
    <mergeCell ref="J5:J6"/>
    <mergeCell ref="K5:K6"/>
    <mergeCell ref="C5:C6"/>
    <mergeCell ref="L5:L6"/>
    <mergeCell ref="M5:M6"/>
    <mergeCell ref="N5:N6"/>
    <mergeCell ref="B3:O3"/>
    <mergeCell ref="A5:A6"/>
    <mergeCell ref="B5:B6"/>
    <mergeCell ref="D5:D6"/>
    <mergeCell ref="E5:E6"/>
    <mergeCell ref="F5:F6"/>
    <mergeCell ref="G5:G6"/>
    <mergeCell ref="H5:H6"/>
    <mergeCell ref="I5:I6"/>
    <mergeCell ref="O5:O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5"/>
  <sheetViews>
    <sheetView showGridLines="0" workbookViewId="0">
      <selection activeCell="G1" sqref="G1"/>
    </sheetView>
  </sheetViews>
  <sheetFormatPr defaultRowHeight="12.75" x14ac:dyDescent="0.2"/>
  <cols>
    <col min="1" max="1" width="9.140625" style="185"/>
    <col min="2" max="2" width="30.7109375" style="185" customWidth="1"/>
    <col min="3" max="3" width="24.7109375" style="185" customWidth="1"/>
    <col min="4" max="5" width="9.140625" style="185"/>
    <col min="6" max="6" width="3.28515625" style="185" customWidth="1"/>
    <col min="7" max="16384" width="9.140625" style="185"/>
  </cols>
  <sheetData>
    <row r="1" spans="1:6" ht="15" customHeight="1" x14ac:dyDescent="0.25">
      <c r="A1" s="184" t="s">
        <v>255</v>
      </c>
      <c r="B1" s="187"/>
      <c r="C1" s="184"/>
      <c r="D1" s="188"/>
      <c r="E1" s="188"/>
      <c r="F1" s="189"/>
    </row>
    <row r="2" spans="1:6" ht="15" customHeight="1" x14ac:dyDescent="0.25">
      <c r="A2" s="184"/>
      <c r="B2" s="187" t="s">
        <v>350</v>
      </c>
      <c r="C2" s="184"/>
      <c r="D2" s="190"/>
      <c r="E2" s="191"/>
      <c r="F2" s="189"/>
    </row>
    <row r="3" spans="1:6" ht="15" customHeight="1" x14ac:dyDescent="0.2">
      <c r="D3" s="192"/>
      <c r="E3" s="193"/>
      <c r="F3" s="189"/>
    </row>
    <row r="4" spans="1:6" ht="15" customHeight="1" thickBot="1" x14ac:dyDescent="0.25">
      <c r="A4" s="194"/>
      <c r="B4" s="195" t="s">
        <v>256</v>
      </c>
      <c r="C4" s="196" t="s">
        <v>114</v>
      </c>
      <c r="D4" s="197"/>
      <c r="E4" s="198"/>
    </row>
    <row r="5" spans="1:6" s="186" customFormat="1" ht="6" customHeight="1" thickTop="1" x14ac:dyDescent="0.2">
      <c r="A5" s="199"/>
      <c r="B5" s="199"/>
      <c r="C5" s="199"/>
      <c r="D5" s="197"/>
      <c r="E5" s="198"/>
    </row>
    <row r="6" spans="1:6" ht="12.75" customHeight="1" x14ac:dyDescent="0.2">
      <c r="A6" s="200">
        <v>1</v>
      </c>
      <c r="B6" s="201" t="s">
        <v>4</v>
      </c>
      <c r="C6" s="747">
        <v>31953.83403968811</v>
      </c>
      <c r="D6" s="202"/>
      <c r="E6" s="203"/>
    </row>
    <row r="7" spans="1:6" ht="12.75" customHeight="1" x14ac:dyDescent="0.2">
      <c r="A7" s="200">
        <v>2</v>
      </c>
      <c r="B7" s="201" t="s">
        <v>20</v>
      </c>
      <c r="C7" s="747">
        <v>25916.825758218765</v>
      </c>
      <c r="D7" s="202"/>
      <c r="E7" s="203"/>
    </row>
    <row r="8" spans="1:6" ht="12.75" customHeight="1" x14ac:dyDescent="0.2">
      <c r="A8" s="200">
        <v>3</v>
      </c>
      <c r="B8" s="201" t="s">
        <v>35</v>
      </c>
      <c r="C8" s="747">
        <v>22093.141391515732</v>
      </c>
      <c r="D8" s="202"/>
      <c r="E8" s="203"/>
    </row>
    <row r="9" spans="1:6" ht="12.75" customHeight="1" x14ac:dyDescent="0.2">
      <c r="A9" s="200">
        <v>4</v>
      </c>
      <c r="B9" s="201" t="s">
        <v>9</v>
      </c>
      <c r="C9" s="747">
        <v>18513.341916561127</v>
      </c>
      <c r="D9" s="202"/>
      <c r="E9" s="203"/>
    </row>
    <row r="10" spans="1:6" ht="12.75" customHeight="1" x14ac:dyDescent="0.2">
      <c r="A10" s="200">
        <v>5</v>
      </c>
      <c r="B10" s="201" t="s">
        <v>88</v>
      </c>
      <c r="C10" s="747">
        <v>16541.679741859436</v>
      </c>
      <c r="D10" s="202"/>
      <c r="E10" s="203"/>
    </row>
    <row r="11" spans="1:6" ht="12.75" customHeight="1" x14ac:dyDescent="0.2">
      <c r="A11" s="200">
        <v>6</v>
      </c>
      <c r="B11" s="201" t="s">
        <v>34</v>
      </c>
      <c r="C11" s="747">
        <v>15584.571493387222</v>
      </c>
      <c r="D11" s="202"/>
      <c r="E11" s="203"/>
    </row>
    <row r="12" spans="1:6" ht="12.75" customHeight="1" x14ac:dyDescent="0.2">
      <c r="A12" s="200">
        <v>7</v>
      </c>
      <c r="B12" s="201" t="s">
        <v>41</v>
      </c>
      <c r="C12" s="747">
        <v>15450.27618265152</v>
      </c>
      <c r="D12" s="202"/>
      <c r="E12" s="203"/>
    </row>
    <row r="13" spans="1:6" ht="12.75" customHeight="1" x14ac:dyDescent="0.2">
      <c r="A13" s="200">
        <v>8</v>
      </c>
      <c r="B13" s="201" t="s">
        <v>29</v>
      </c>
      <c r="C13" s="747">
        <v>11003.773235082626</v>
      </c>
      <c r="D13" s="202"/>
      <c r="E13" s="203"/>
    </row>
    <row r="14" spans="1:6" ht="12.75" customHeight="1" x14ac:dyDescent="0.2">
      <c r="A14" s="200">
        <v>9</v>
      </c>
      <c r="B14" s="201" t="s">
        <v>15</v>
      </c>
      <c r="C14" s="747">
        <v>10713.638435840607</v>
      </c>
      <c r="D14" s="202"/>
      <c r="E14" s="203"/>
    </row>
    <row r="15" spans="1:6" ht="12.75" customHeight="1" x14ac:dyDescent="0.2">
      <c r="A15" s="200">
        <v>10</v>
      </c>
      <c r="B15" s="201" t="s">
        <v>13</v>
      </c>
      <c r="C15" s="747">
        <v>9944.8476285934448</v>
      </c>
      <c r="D15" s="202"/>
      <c r="E15" s="203"/>
    </row>
    <row r="16" spans="1:6" ht="12.75" customHeight="1" x14ac:dyDescent="0.2">
      <c r="A16" s="200">
        <v>11</v>
      </c>
      <c r="B16" s="201" t="s">
        <v>6</v>
      </c>
      <c r="C16" s="747">
        <v>9761.4057374000549</v>
      </c>
      <c r="D16" s="202"/>
      <c r="E16" s="203"/>
    </row>
    <row r="17" spans="1:5" ht="12.75" customHeight="1" x14ac:dyDescent="0.2">
      <c r="A17" s="200">
        <v>12</v>
      </c>
      <c r="B17" s="201" t="s">
        <v>11</v>
      </c>
      <c r="C17" s="747">
        <v>9447.8317329883575</v>
      </c>
      <c r="D17" s="202"/>
      <c r="E17" s="203"/>
    </row>
    <row r="18" spans="1:5" ht="12.75" customHeight="1" x14ac:dyDescent="0.2">
      <c r="A18" s="200">
        <v>13</v>
      </c>
      <c r="B18" s="201" t="s">
        <v>18</v>
      </c>
      <c r="C18" s="747">
        <v>9361.0862665176392</v>
      </c>
      <c r="D18" s="202"/>
      <c r="E18" s="203"/>
    </row>
    <row r="19" spans="1:5" ht="12.75" customHeight="1" x14ac:dyDescent="0.2">
      <c r="A19" s="200">
        <v>14</v>
      </c>
      <c r="B19" s="201" t="s">
        <v>53</v>
      </c>
      <c r="C19" s="747">
        <v>8681.8121337890625</v>
      </c>
      <c r="D19" s="202"/>
      <c r="E19" s="203"/>
    </row>
    <row r="20" spans="1:5" ht="12.75" customHeight="1" x14ac:dyDescent="0.2">
      <c r="A20" s="200">
        <v>15</v>
      </c>
      <c r="B20" s="201" t="s">
        <v>177</v>
      </c>
      <c r="C20" s="747">
        <v>8307.9469087123871</v>
      </c>
      <c r="D20" s="202"/>
      <c r="E20" s="203"/>
    </row>
    <row r="21" spans="1:5" ht="12.75" customHeight="1" x14ac:dyDescent="0.2">
      <c r="A21" s="200">
        <v>16</v>
      </c>
      <c r="B21" s="201" t="s">
        <v>31</v>
      </c>
      <c r="C21" s="747">
        <v>7817.1757810115814</v>
      </c>
      <c r="D21" s="202"/>
      <c r="E21" s="203"/>
    </row>
    <row r="22" spans="1:5" ht="12.75" customHeight="1" x14ac:dyDescent="0.2">
      <c r="A22" s="200">
        <v>17</v>
      </c>
      <c r="B22" s="201" t="s">
        <v>181</v>
      </c>
      <c r="C22" s="747">
        <v>7013.9776105880737</v>
      </c>
      <c r="D22" s="202"/>
      <c r="E22" s="203"/>
    </row>
    <row r="23" spans="1:5" ht="12.75" customHeight="1" x14ac:dyDescent="0.2">
      <c r="A23" s="200">
        <v>18</v>
      </c>
      <c r="B23" s="201" t="s">
        <v>346</v>
      </c>
      <c r="C23" s="747">
        <v>6853.5663194656372</v>
      </c>
      <c r="D23" s="202"/>
      <c r="E23" s="203"/>
    </row>
    <row r="24" spans="1:5" ht="12.75" customHeight="1" x14ac:dyDescent="0.2">
      <c r="A24" s="200">
        <v>19</v>
      </c>
      <c r="B24" s="201" t="s">
        <v>201</v>
      </c>
      <c r="C24" s="747">
        <v>6708.4978556632996</v>
      </c>
      <c r="D24" s="202"/>
      <c r="E24" s="203"/>
    </row>
    <row r="25" spans="1:5" ht="12.75" customHeight="1" x14ac:dyDescent="0.2">
      <c r="A25" s="200">
        <v>20</v>
      </c>
      <c r="B25" s="201" t="s">
        <v>51</v>
      </c>
      <c r="C25" s="747">
        <v>6515.2472629547119</v>
      </c>
      <c r="D25" s="202"/>
      <c r="E25" s="203"/>
    </row>
    <row r="26" spans="1:5" ht="12.75" customHeight="1" x14ac:dyDescent="0.2">
      <c r="A26" s="200">
        <v>21</v>
      </c>
      <c r="B26" s="201" t="s">
        <v>39</v>
      </c>
      <c r="C26" s="747">
        <v>6019.6322219371796</v>
      </c>
      <c r="D26" s="202"/>
      <c r="E26" s="203"/>
    </row>
    <row r="27" spans="1:5" ht="12.75" customHeight="1" x14ac:dyDescent="0.2">
      <c r="A27" s="200">
        <v>22</v>
      </c>
      <c r="B27" s="201" t="s">
        <v>16</v>
      </c>
      <c r="C27" s="747">
        <v>5786.2010388374329</v>
      </c>
      <c r="D27" s="202"/>
      <c r="E27" s="203"/>
    </row>
    <row r="28" spans="1:5" ht="12.75" customHeight="1" x14ac:dyDescent="0.2">
      <c r="A28" s="200">
        <v>23</v>
      </c>
      <c r="B28" s="201" t="s">
        <v>176</v>
      </c>
      <c r="C28" s="747">
        <v>5760.3657097816467</v>
      </c>
      <c r="D28" s="202"/>
      <c r="E28" s="203"/>
    </row>
    <row r="29" spans="1:5" ht="12.75" customHeight="1" x14ac:dyDescent="0.2">
      <c r="A29" s="200">
        <v>24</v>
      </c>
      <c r="B29" s="201" t="s">
        <v>5</v>
      </c>
      <c r="C29" s="747">
        <v>5709.9114346504211</v>
      </c>
      <c r="D29" s="202"/>
      <c r="E29" s="203"/>
    </row>
    <row r="30" spans="1:5" ht="12.75" customHeight="1" x14ac:dyDescent="0.2">
      <c r="A30" s="200">
        <v>25</v>
      </c>
      <c r="B30" s="201" t="s">
        <v>189</v>
      </c>
      <c r="C30" s="747">
        <v>5556.4606108665466</v>
      </c>
      <c r="D30" s="202"/>
      <c r="E30" s="203"/>
    </row>
    <row r="31" spans="1:5" ht="12.75" customHeight="1" x14ac:dyDescent="0.2">
      <c r="A31" s="200">
        <v>26</v>
      </c>
      <c r="B31" s="201" t="s">
        <v>193</v>
      </c>
      <c r="C31" s="747">
        <v>5525.6995239257812</v>
      </c>
      <c r="D31" s="202"/>
      <c r="E31" s="203"/>
    </row>
    <row r="32" spans="1:5" ht="12.75" customHeight="1" x14ac:dyDescent="0.2">
      <c r="A32" s="200">
        <v>27</v>
      </c>
      <c r="B32" s="201" t="s">
        <v>42</v>
      </c>
      <c r="C32" s="747">
        <v>4755.1805665493011</v>
      </c>
      <c r="D32" s="202"/>
      <c r="E32" s="203"/>
    </row>
    <row r="33" spans="1:5" ht="12.75" customHeight="1" x14ac:dyDescent="0.2">
      <c r="A33" s="200">
        <v>28</v>
      </c>
      <c r="B33" s="201" t="s">
        <v>194</v>
      </c>
      <c r="C33" s="747">
        <v>4613.9733510017395</v>
      </c>
      <c r="D33" s="202"/>
      <c r="E33" s="203"/>
    </row>
    <row r="34" spans="1:5" ht="12.75" customHeight="1" x14ac:dyDescent="0.2">
      <c r="A34" s="200">
        <v>29</v>
      </c>
      <c r="B34" s="201" t="s">
        <v>23</v>
      </c>
      <c r="C34" s="747">
        <v>4076.5884528160095</v>
      </c>
      <c r="D34" s="202"/>
      <c r="E34" s="203"/>
    </row>
    <row r="35" spans="1:5" ht="12.75" customHeight="1" x14ac:dyDescent="0.2">
      <c r="A35" s="200">
        <v>30</v>
      </c>
      <c r="B35" s="201" t="s">
        <v>36</v>
      </c>
      <c r="C35" s="747">
        <v>3939.7043745517731</v>
      </c>
      <c r="D35" s="202"/>
      <c r="E35" s="203"/>
    </row>
    <row r="36" spans="1:5" ht="12.75" customHeight="1" x14ac:dyDescent="0.2">
      <c r="A36" s="200">
        <v>31</v>
      </c>
      <c r="B36" s="201" t="s">
        <v>192</v>
      </c>
      <c r="C36" s="747">
        <v>3862.701507806778</v>
      </c>
      <c r="D36" s="202"/>
      <c r="E36" s="203"/>
    </row>
    <row r="37" spans="1:5" ht="12.75" customHeight="1" x14ac:dyDescent="0.2">
      <c r="A37" s="200">
        <v>32</v>
      </c>
      <c r="B37" s="201" t="s">
        <v>180</v>
      </c>
      <c r="C37" s="747">
        <v>3810.8037095069885</v>
      </c>
      <c r="D37" s="202"/>
      <c r="E37" s="203"/>
    </row>
    <row r="38" spans="1:5" ht="12.75" customHeight="1" x14ac:dyDescent="0.2">
      <c r="A38" s="200">
        <v>33</v>
      </c>
      <c r="B38" s="201" t="s">
        <v>257</v>
      </c>
      <c r="C38" s="747">
        <v>3780.5456347465515</v>
      </c>
      <c r="D38" s="202"/>
      <c r="E38" s="203"/>
    </row>
    <row r="39" spans="1:5" ht="12.75" customHeight="1" x14ac:dyDescent="0.2">
      <c r="A39" s="200">
        <v>34</v>
      </c>
      <c r="B39" s="201" t="s">
        <v>8</v>
      </c>
      <c r="C39" s="747">
        <v>3367.4366040229797</v>
      </c>
      <c r="D39" s="202"/>
      <c r="E39" s="203"/>
    </row>
    <row r="40" spans="1:5" ht="12.75" customHeight="1" x14ac:dyDescent="0.2">
      <c r="A40" s="200">
        <v>35</v>
      </c>
      <c r="B40" s="201" t="s">
        <v>347</v>
      </c>
      <c r="C40" s="747">
        <v>3276.6095099449158</v>
      </c>
      <c r="D40" s="202"/>
      <c r="E40" s="203"/>
    </row>
    <row r="41" spans="1:5" ht="12.75" customHeight="1" x14ac:dyDescent="0.2">
      <c r="A41" s="200">
        <v>36</v>
      </c>
      <c r="B41" s="201" t="s">
        <v>40</v>
      </c>
      <c r="C41" s="747">
        <v>3220.9453778266907</v>
      </c>
      <c r="D41" s="202"/>
      <c r="E41" s="203"/>
    </row>
    <row r="42" spans="1:5" ht="12.75" customHeight="1" x14ac:dyDescent="0.2">
      <c r="A42" s="200">
        <v>37</v>
      </c>
      <c r="B42" s="201" t="s">
        <v>348</v>
      </c>
      <c r="C42" s="747">
        <v>3153.5946555137634</v>
      </c>
      <c r="D42" s="202"/>
      <c r="E42" s="203"/>
    </row>
    <row r="43" spans="1:5" ht="12.75" customHeight="1" x14ac:dyDescent="0.2">
      <c r="A43" s="200">
        <v>38</v>
      </c>
      <c r="B43" s="201" t="s">
        <v>178</v>
      </c>
      <c r="C43" s="747">
        <v>3024.7521665096283</v>
      </c>
      <c r="D43" s="202"/>
      <c r="E43" s="203"/>
    </row>
    <row r="44" spans="1:5" ht="12.75" customHeight="1" x14ac:dyDescent="0.2">
      <c r="A44" s="200">
        <v>39</v>
      </c>
      <c r="B44" s="201" t="s">
        <v>116</v>
      </c>
      <c r="C44" s="747">
        <v>2684.6012492179871</v>
      </c>
      <c r="D44" s="202"/>
      <c r="E44" s="203"/>
    </row>
    <row r="45" spans="1:5" ht="12.75" customHeight="1" x14ac:dyDescent="0.2">
      <c r="A45" s="200">
        <v>40</v>
      </c>
      <c r="B45" s="201" t="s">
        <v>85</v>
      </c>
      <c r="C45" s="747">
        <v>2660.5332145690918</v>
      </c>
      <c r="D45" s="202"/>
      <c r="E45" s="203"/>
    </row>
    <row r="46" spans="1:5" ht="12.75" customHeight="1" x14ac:dyDescent="0.2">
      <c r="A46" s="200">
        <v>41</v>
      </c>
      <c r="B46" s="201" t="s">
        <v>17</v>
      </c>
      <c r="C46" s="747">
        <v>2589.558581829071</v>
      </c>
      <c r="D46" s="202"/>
      <c r="E46" s="203"/>
    </row>
    <row r="47" spans="1:5" ht="12.75" customHeight="1" x14ac:dyDescent="0.2">
      <c r="A47" s="200">
        <v>42</v>
      </c>
      <c r="B47" s="201" t="s">
        <v>319</v>
      </c>
      <c r="C47" s="747">
        <v>2417.2260403633118</v>
      </c>
      <c r="D47" s="202"/>
      <c r="E47" s="203"/>
    </row>
    <row r="48" spans="1:5" ht="12.75" customHeight="1" x14ac:dyDescent="0.2">
      <c r="A48" s="200">
        <v>43</v>
      </c>
      <c r="B48" s="201" t="s">
        <v>182</v>
      </c>
      <c r="C48" s="747">
        <v>2274.6509704589844</v>
      </c>
      <c r="D48" s="202"/>
      <c r="E48" s="203"/>
    </row>
    <row r="49" spans="1:5" ht="12.75" customHeight="1" x14ac:dyDescent="0.2">
      <c r="A49" s="200">
        <v>44</v>
      </c>
      <c r="B49" s="201" t="s">
        <v>311</v>
      </c>
      <c r="C49" s="747">
        <v>2236.979133605957</v>
      </c>
      <c r="D49" s="202"/>
      <c r="E49" s="203"/>
    </row>
    <row r="50" spans="1:5" ht="12.75" customHeight="1" x14ac:dyDescent="0.2">
      <c r="A50" s="200">
        <v>45</v>
      </c>
      <c r="B50" s="201" t="s">
        <v>46</v>
      </c>
      <c r="C50" s="747">
        <v>2054.4522292613983</v>
      </c>
      <c r="D50" s="202"/>
      <c r="E50" s="203"/>
    </row>
    <row r="51" spans="1:5" ht="12.75" customHeight="1" x14ac:dyDescent="0.2">
      <c r="A51" s="200">
        <v>46</v>
      </c>
      <c r="B51" s="201" t="s">
        <v>195</v>
      </c>
      <c r="C51" s="747">
        <v>2051.6007175445557</v>
      </c>
      <c r="D51" s="202"/>
      <c r="E51" s="203"/>
    </row>
    <row r="52" spans="1:5" ht="12.75" customHeight="1" x14ac:dyDescent="0.2">
      <c r="A52" s="200">
        <v>47</v>
      </c>
      <c r="B52" s="201" t="s">
        <v>54</v>
      </c>
      <c r="C52" s="747">
        <v>1829.5338325500488</v>
      </c>
      <c r="D52" s="202"/>
      <c r="E52" s="203"/>
    </row>
    <row r="53" spans="1:5" ht="12.75" customHeight="1" x14ac:dyDescent="0.2">
      <c r="A53" s="200">
        <v>48</v>
      </c>
      <c r="B53" s="201" t="s">
        <v>258</v>
      </c>
      <c r="C53" s="747">
        <v>1662.5868849754333</v>
      </c>
      <c r="D53" s="202"/>
      <c r="E53" s="203"/>
    </row>
    <row r="54" spans="1:5" ht="12.75" customHeight="1" x14ac:dyDescent="0.2">
      <c r="A54" s="200">
        <v>49</v>
      </c>
      <c r="B54" s="201" t="s">
        <v>38</v>
      </c>
      <c r="C54" s="747">
        <v>1631.1282711029053</v>
      </c>
      <c r="D54" s="204"/>
      <c r="E54" s="205"/>
    </row>
    <row r="55" spans="1:5" ht="12.75" customHeight="1" x14ac:dyDescent="0.2">
      <c r="A55" s="200">
        <v>50</v>
      </c>
      <c r="B55" s="201" t="s">
        <v>349</v>
      </c>
      <c r="C55" s="747">
        <v>1566.7994146347046</v>
      </c>
      <c r="D55" s="206"/>
      <c r="E55" s="206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5"/>
  <sheetViews>
    <sheetView showGridLines="0" workbookViewId="0">
      <selection activeCell="G1" sqref="G1"/>
    </sheetView>
  </sheetViews>
  <sheetFormatPr defaultRowHeight="12.75" x14ac:dyDescent="0.2"/>
  <cols>
    <col min="1" max="1" width="9.140625" style="185"/>
    <col min="2" max="2" width="30.7109375" style="185" customWidth="1"/>
    <col min="3" max="3" width="24.7109375" style="185" customWidth="1"/>
    <col min="4" max="5" width="9.140625" style="185"/>
    <col min="6" max="6" width="3.28515625" style="185" customWidth="1"/>
    <col min="7" max="16384" width="9.140625" style="185"/>
  </cols>
  <sheetData>
    <row r="1" spans="1:4" ht="15" customHeight="1" x14ac:dyDescent="0.25">
      <c r="A1" s="184" t="s">
        <v>259</v>
      </c>
      <c r="B1" s="187"/>
      <c r="C1" s="184"/>
      <c r="D1" s="188"/>
    </row>
    <row r="2" spans="1:4" ht="15" customHeight="1" x14ac:dyDescent="0.25">
      <c r="A2" s="184"/>
      <c r="B2" s="187" t="s">
        <v>355</v>
      </c>
      <c r="C2" s="184"/>
      <c r="D2" s="190"/>
    </row>
    <row r="3" spans="1:4" ht="15" customHeight="1" x14ac:dyDescent="0.2">
      <c r="D3" s="192"/>
    </row>
    <row r="4" spans="1:4" ht="15" customHeight="1" thickBot="1" x14ac:dyDescent="0.25">
      <c r="A4" s="194"/>
      <c r="B4" s="195" t="s">
        <v>256</v>
      </c>
      <c r="C4" s="196" t="s">
        <v>115</v>
      </c>
      <c r="D4" s="197"/>
    </row>
    <row r="5" spans="1:4" s="186" customFormat="1" ht="6" customHeight="1" thickTop="1" x14ac:dyDescent="0.2">
      <c r="A5" s="199"/>
      <c r="B5" s="199"/>
      <c r="C5" s="199"/>
      <c r="D5" s="197"/>
    </row>
    <row r="6" spans="1:4" ht="12.75" customHeight="1" x14ac:dyDescent="0.2">
      <c r="A6" s="200">
        <v>1</v>
      </c>
      <c r="B6" s="201" t="s">
        <v>35</v>
      </c>
      <c r="C6" s="747">
        <v>17573.791039466858</v>
      </c>
      <c r="D6" s="202"/>
    </row>
    <row r="7" spans="1:4" ht="12.75" customHeight="1" x14ac:dyDescent="0.2">
      <c r="A7" s="200">
        <v>2</v>
      </c>
      <c r="B7" s="201" t="s">
        <v>4</v>
      </c>
      <c r="C7" s="747">
        <v>16546.014681190252</v>
      </c>
      <c r="D7" s="202"/>
    </row>
    <row r="8" spans="1:4" ht="12.75" customHeight="1" x14ac:dyDescent="0.2">
      <c r="A8" s="200">
        <v>3</v>
      </c>
      <c r="B8" s="201" t="s">
        <v>88</v>
      </c>
      <c r="C8" s="747">
        <v>12978.561946749687</v>
      </c>
      <c r="D8" s="202"/>
    </row>
    <row r="9" spans="1:4" ht="12.75" customHeight="1" x14ac:dyDescent="0.2">
      <c r="A9" s="200">
        <v>4</v>
      </c>
      <c r="B9" s="201" t="s">
        <v>31</v>
      </c>
      <c r="C9" s="747">
        <v>3364.060209363699</v>
      </c>
      <c r="D9" s="202"/>
    </row>
    <row r="10" spans="1:4" ht="12.75" customHeight="1" x14ac:dyDescent="0.2">
      <c r="A10" s="200">
        <v>5</v>
      </c>
      <c r="B10" s="201" t="s">
        <v>13</v>
      </c>
      <c r="C10" s="747">
        <v>2846.24421235919</v>
      </c>
      <c r="D10" s="202"/>
    </row>
    <row r="11" spans="1:4" ht="12.75" customHeight="1" x14ac:dyDescent="0.2">
      <c r="A11" s="200">
        <v>6</v>
      </c>
      <c r="B11" s="201" t="s">
        <v>11</v>
      </c>
      <c r="C11" s="747">
        <v>2251.1214771568775</v>
      </c>
      <c r="D11" s="202"/>
    </row>
    <row r="12" spans="1:4" ht="12.75" customHeight="1" x14ac:dyDescent="0.2">
      <c r="A12" s="200">
        <v>7</v>
      </c>
      <c r="B12" s="201" t="s">
        <v>34</v>
      </c>
      <c r="C12" s="747">
        <v>1975.7422058582306</v>
      </c>
      <c r="D12" s="202"/>
    </row>
    <row r="13" spans="1:4" ht="12.75" customHeight="1" x14ac:dyDescent="0.2">
      <c r="A13" s="200">
        <v>8</v>
      </c>
      <c r="B13" s="201" t="s">
        <v>9</v>
      </c>
      <c r="C13" s="747">
        <v>1757.0144636407495</v>
      </c>
      <c r="D13" s="202"/>
    </row>
    <row r="14" spans="1:4" ht="12.75" customHeight="1" x14ac:dyDescent="0.2">
      <c r="A14" s="200">
        <v>9</v>
      </c>
      <c r="B14" s="201" t="s">
        <v>177</v>
      </c>
      <c r="C14" s="747">
        <v>1296.6748434901237</v>
      </c>
      <c r="D14" s="202"/>
    </row>
    <row r="15" spans="1:4" ht="12.75" customHeight="1" x14ac:dyDescent="0.2">
      <c r="A15" s="200">
        <v>10</v>
      </c>
      <c r="B15" s="201" t="s">
        <v>181</v>
      </c>
      <c r="C15" s="747">
        <v>1263.154841542244</v>
      </c>
      <c r="D15" s="202"/>
    </row>
    <row r="16" spans="1:4" ht="12.75" customHeight="1" x14ac:dyDescent="0.2">
      <c r="A16" s="200">
        <v>11</v>
      </c>
      <c r="B16" s="201" t="s">
        <v>260</v>
      </c>
      <c r="C16" s="747">
        <v>1005.5686354637146</v>
      </c>
      <c r="D16" s="202"/>
    </row>
    <row r="17" spans="1:4" ht="12.75" customHeight="1" x14ac:dyDescent="0.2">
      <c r="A17" s="200">
        <v>12</v>
      </c>
      <c r="B17" s="201" t="s">
        <v>6</v>
      </c>
      <c r="C17" s="747">
        <v>926.11136971414089</v>
      </c>
      <c r="D17" s="202"/>
    </row>
    <row r="18" spans="1:4" ht="12.75" customHeight="1" x14ac:dyDescent="0.2">
      <c r="A18" s="200">
        <v>13</v>
      </c>
      <c r="B18" s="201" t="s">
        <v>8</v>
      </c>
      <c r="C18" s="747">
        <v>831.03951150178909</v>
      </c>
      <c r="D18" s="202"/>
    </row>
    <row r="19" spans="1:4" ht="12.75" customHeight="1" x14ac:dyDescent="0.2">
      <c r="A19" s="200">
        <v>14</v>
      </c>
      <c r="B19" s="201" t="s">
        <v>176</v>
      </c>
      <c r="C19" s="747">
        <v>614.61696800589561</v>
      </c>
      <c r="D19" s="202"/>
    </row>
    <row r="20" spans="1:4" ht="12.75" customHeight="1" x14ac:dyDescent="0.2">
      <c r="A20" s="200">
        <v>15</v>
      </c>
      <c r="B20" s="201" t="s">
        <v>29</v>
      </c>
      <c r="C20" s="747">
        <v>569.27121324837208</v>
      </c>
      <c r="D20" s="202"/>
    </row>
    <row r="21" spans="1:4" ht="12.75" customHeight="1" x14ac:dyDescent="0.2">
      <c r="A21" s="200">
        <v>16</v>
      </c>
      <c r="B21" s="201" t="s">
        <v>195</v>
      </c>
      <c r="C21" s="747">
        <v>468.76522809267044</v>
      </c>
      <c r="D21" s="202"/>
    </row>
    <row r="22" spans="1:4" ht="12.75" customHeight="1" x14ac:dyDescent="0.2">
      <c r="A22" s="200">
        <v>17</v>
      </c>
      <c r="B22" s="201" t="s">
        <v>5</v>
      </c>
      <c r="C22" s="747">
        <v>441.47532349824905</v>
      </c>
      <c r="D22" s="202"/>
    </row>
    <row r="23" spans="1:4" ht="12.75" customHeight="1" x14ac:dyDescent="0.2">
      <c r="A23" s="200">
        <v>18</v>
      </c>
      <c r="B23" s="201" t="s">
        <v>85</v>
      </c>
      <c r="C23" s="747">
        <v>413.96021771430969</v>
      </c>
      <c r="D23" s="202"/>
    </row>
    <row r="24" spans="1:4" ht="12.75" customHeight="1" x14ac:dyDescent="0.2">
      <c r="A24" s="200">
        <v>19</v>
      </c>
      <c r="B24" s="201" t="s">
        <v>189</v>
      </c>
      <c r="C24" s="747">
        <v>362.89228914678097</v>
      </c>
      <c r="D24" s="202"/>
    </row>
    <row r="25" spans="1:4" ht="12.75" customHeight="1" x14ac:dyDescent="0.2">
      <c r="A25" s="200">
        <v>20</v>
      </c>
      <c r="B25" s="201" t="s">
        <v>54</v>
      </c>
      <c r="C25" s="747">
        <v>343.2242591381073</v>
      </c>
      <c r="D25" s="202"/>
    </row>
    <row r="26" spans="1:4" ht="12.75" customHeight="1" x14ac:dyDescent="0.2">
      <c r="A26" s="200">
        <v>21</v>
      </c>
      <c r="B26" s="201" t="s">
        <v>257</v>
      </c>
      <c r="C26" s="747">
        <v>321.08236274123192</v>
      </c>
      <c r="D26" s="202"/>
    </row>
    <row r="27" spans="1:4" ht="12.75" customHeight="1" x14ac:dyDescent="0.2">
      <c r="A27" s="200">
        <v>22</v>
      </c>
      <c r="B27" s="201" t="s">
        <v>180</v>
      </c>
      <c r="C27" s="747">
        <v>275.64999230206013</v>
      </c>
      <c r="D27" s="202"/>
    </row>
    <row r="28" spans="1:4" ht="12.75" customHeight="1" x14ac:dyDescent="0.2">
      <c r="A28" s="200">
        <v>23</v>
      </c>
      <c r="B28" s="201" t="s">
        <v>178</v>
      </c>
      <c r="C28" s="747">
        <v>266.27671398967505</v>
      </c>
      <c r="D28" s="202"/>
    </row>
    <row r="29" spans="1:4" ht="12.75" customHeight="1" x14ac:dyDescent="0.2">
      <c r="A29" s="200">
        <v>24</v>
      </c>
      <c r="B29" s="201" t="s">
        <v>27</v>
      </c>
      <c r="C29" s="747">
        <v>243.41872978210449</v>
      </c>
      <c r="D29" s="202"/>
    </row>
    <row r="30" spans="1:4" ht="12.75" customHeight="1" x14ac:dyDescent="0.2">
      <c r="A30" s="200">
        <v>25</v>
      </c>
      <c r="B30" s="201" t="s">
        <v>193</v>
      </c>
      <c r="C30" s="747">
        <v>211.58376048505306</v>
      </c>
      <c r="D30" s="202"/>
    </row>
    <row r="31" spans="1:4" ht="12.75" customHeight="1" x14ac:dyDescent="0.2">
      <c r="A31" s="200">
        <v>26</v>
      </c>
      <c r="B31" s="201" t="s">
        <v>184</v>
      </c>
      <c r="C31" s="747">
        <v>182.47311449050903</v>
      </c>
      <c r="D31" s="202"/>
    </row>
    <row r="32" spans="1:4" ht="12.75" customHeight="1" x14ac:dyDescent="0.2">
      <c r="A32" s="200">
        <v>27</v>
      </c>
      <c r="B32" s="201" t="s">
        <v>179</v>
      </c>
      <c r="C32" s="747">
        <v>176.72897684574127</v>
      </c>
      <c r="D32" s="202"/>
    </row>
    <row r="33" spans="1:4" ht="12.75" customHeight="1" x14ac:dyDescent="0.2">
      <c r="A33" s="200">
        <v>28</v>
      </c>
      <c r="B33" s="201" t="s">
        <v>311</v>
      </c>
      <c r="C33" s="747">
        <v>123.23981404304504</v>
      </c>
      <c r="D33" s="202"/>
    </row>
    <row r="34" spans="1:4" ht="12.75" customHeight="1" x14ac:dyDescent="0.2">
      <c r="A34" s="200">
        <v>29</v>
      </c>
      <c r="B34" s="201" t="s">
        <v>349</v>
      </c>
      <c r="C34" s="747">
        <v>106.72483146190643</v>
      </c>
      <c r="D34" s="202"/>
    </row>
    <row r="35" spans="1:4" ht="12.75" customHeight="1" x14ac:dyDescent="0.2">
      <c r="A35" s="200">
        <v>30</v>
      </c>
      <c r="B35" s="201" t="s">
        <v>351</v>
      </c>
      <c r="C35" s="747">
        <v>101.32996320724487</v>
      </c>
      <c r="D35" s="202"/>
    </row>
    <row r="36" spans="1:4" ht="12.75" customHeight="1" x14ac:dyDescent="0.2">
      <c r="A36" s="200">
        <v>31</v>
      </c>
      <c r="B36" s="201" t="s">
        <v>59</v>
      </c>
      <c r="C36" s="747">
        <v>100.12321591377258</v>
      </c>
      <c r="D36" s="202"/>
    </row>
    <row r="37" spans="1:4" ht="12.75" customHeight="1" x14ac:dyDescent="0.2">
      <c r="A37" s="200">
        <v>32</v>
      </c>
      <c r="B37" s="201" t="s">
        <v>352</v>
      </c>
      <c r="C37" s="747">
        <v>99.474133610725403</v>
      </c>
      <c r="D37" s="202"/>
    </row>
    <row r="38" spans="1:4" ht="12.75" customHeight="1" x14ac:dyDescent="0.2">
      <c r="A38" s="200">
        <v>33</v>
      </c>
      <c r="B38" s="201" t="s">
        <v>190</v>
      </c>
      <c r="C38" s="747">
        <v>90.423329830169678</v>
      </c>
      <c r="D38" s="202"/>
    </row>
    <row r="39" spans="1:4" ht="12.75" customHeight="1" x14ac:dyDescent="0.2">
      <c r="A39" s="200">
        <v>34</v>
      </c>
      <c r="B39" s="201" t="s">
        <v>202</v>
      </c>
      <c r="C39" s="747">
        <v>89.867771148681641</v>
      </c>
      <c r="D39" s="202"/>
    </row>
    <row r="40" spans="1:4" ht="12.75" customHeight="1" x14ac:dyDescent="0.2">
      <c r="A40" s="200">
        <v>35</v>
      </c>
      <c r="B40" s="201" t="s">
        <v>58</v>
      </c>
      <c r="C40" s="747">
        <v>81.710672911256552</v>
      </c>
      <c r="D40" s="202"/>
    </row>
    <row r="41" spans="1:4" ht="12.75" customHeight="1" x14ac:dyDescent="0.2">
      <c r="A41" s="200">
        <v>36</v>
      </c>
      <c r="B41" s="201" t="s">
        <v>244</v>
      </c>
      <c r="C41" s="747">
        <v>57.331310272216797</v>
      </c>
      <c r="D41" s="202"/>
    </row>
    <row r="42" spans="1:4" ht="12.75" customHeight="1" x14ac:dyDescent="0.2">
      <c r="A42" s="200">
        <v>37</v>
      </c>
      <c r="B42" s="201" t="s">
        <v>353</v>
      </c>
      <c r="C42" s="747">
        <v>49.375711385160685</v>
      </c>
      <c r="D42" s="202"/>
    </row>
    <row r="43" spans="1:4" ht="12.75" customHeight="1" x14ac:dyDescent="0.2">
      <c r="A43" s="200">
        <v>38</v>
      </c>
      <c r="B43" s="201" t="s">
        <v>323</v>
      </c>
      <c r="C43" s="747">
        <v>36.062525510787964</v>
      </c>
      <c r="D43" s="202"/>
    </row>
    <row r="44" spans="1:4" ht="12.75" customHeight="1" x14ac:dyDescent="0.2">
      <c r="A44" s="200">
        <v>39</v>
      </c>
      <c r="B44" s="201" t="s">
        <v>52</v>
      </c>
      <c r="C44" s="747">
        <v>33.320160388946533</v>
      </c>
      <c r="D44" s="202"/>
    </row>
    <row r="45" spans="1:4" ht="12.75" customHeight="1" x14ac:dyDescent="0.2">
      <c r="A45" s="200">
        <v>40</v>
      </c>
      <c r="B45" s="201" t="s">
        <v>26</v>
      </c>
      <c r="C45" s="747">
        <v>32.55011773109436</v>
      </c>
      <c r="D45" s="202"/>
    </row>
    <row r="46" spans="1:4" ht="12.75" customHeight="1" x14ac:dyDescent="0.2">
      <c r="A46" s="200">
        <v>41</v>
      </c>
      <c r="B46" s="201" t="s">
        <v>354</v>
      </c>
      <c r="C46" s="747">
        <v>31.2090786062181</v>
      </c>
      <c r="D46" s="202"/>
    </row>
    <row r="47" spans="1:4" ht="12.75" customHeight="1" x14ac:dyDescent="0.2">
      <c r="A47" s="200">
        <v>42</v>
      </c>
      <c r="B47" s="201" t="s">
        <v>51</v>
      </c>
      <c r="C47" s="747">
        <v>30.734235726296902</v>
      </c>
      <c r="D47" s="202"/>
    </row>
    <row r="48" spans="1:4" ht="12.75" customHeight="1" x14ac:dyDescent="0.2">
      <c r="A48" s="200">
        <v>43</v>
      </c>
      <c r="B48" s="201" t="s">
        <v>194</v>
      </c>
      <c r="C48" s="747">
        <v>28.64827972650528</v>
      </c>
      <c r="D48" s="202"/>
    </row>
    <row r="49" spans="1:4" ht="12.75" customHeight="1" x14ac:dyDescent="0.2">
      <c r="A49" s="200">
        <v>44</v>
      </c>
      <c r="B49" s="201" t="s">
        <v>321</v>
      </c>
      <c r="C49" s="747">
        <v>25.853782705962658</v>
      </c>
      <c r="D49" s="202"/>
    </row>
    <row r="50" spans="1:4" ht="12.75" customHeight="1" x14ac:dyDescent="0.2">
      <c r="A50" s="200">
        <v>45</v>
      </c>
      <c r="B50" s="201" t="s">
        <v>48</v>
      </c>
      <c r="C50" s="747">
        <v>20.434283134993166</v>
      </c>
      <c r="D50" s="202"/>
    </row>
    <row r="51" spans="1:4" ht="12.75" customHeight="1" x14ac:dyDescent="0.2">
      <c r="A51" s="200">
        <v>46</v>
      </c>
      <c r="B51" s="201" t="s">
        <v>322</v>
      </c>
      <c r="C51" s="747">
        <v>14.57422924041748</v>
      </c>
      <c r="D51" s="202"/>
    </row>
    <row r="52" spans="1:4" ht="12.75" customHeight="1" x14ac:dyDescent="0.2">
      <c r="A52" s="200">
        <v>47</v>
      </c>
      <c r="B52" s="201" t="s">
        <v>252</v>
      </c>
      <c r="C52" s="747">
        <v>12.860879898071289</v>
      </c>
      <c r="D52" s="202"/>
    </row>
    <row r="53" spans="1:4" ht="12.75" customHeight="1" x14ac:dyDescent="0.2">
      <c r="A53" s="200">
        <v>48</v>
      </c>
      <c r="B53" s="201" t="s">
        <v>13</v>
      </c>
      <c r="C53" s="747">
        <v>9.5753076076507568</v>
      </c>
      <c r="D53" s="202"/>
    </row>
    <row r="54" spans="1:4" ht="12.75" customHeight="1" x14ac:dyDescent="0.2">
      <c r="A54" s="200">
        <v>49</v>
      </c>
      <c r="B54" s="201" t="s">
        <v>6</v>
      </c>
      <c r="C54" s="747">
        <v>8.6959171295166016</v>
      </c>
      <c r="D54" s="204"/>
    </row>
    <row r="55" spans="1:4" ht="12.75" customHeight="1" x14ac:dyDescent="0.2">
      <c r="A55" s="200">
        <v>50</v>
      </c>
      <c r="B55" s="201" t="s">
        <v>183</v>
      </c>
      <c r="C55" s="747">
        <v>4.6380605697631836</v>
      </c>
      <c r="D55" s="206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9"/>
  <sheetViews>
    <sheetView showGridLines="0" workbookViewId="0">
      <selection activeCell="K1" sqref="K1"/>
    </sheetView>
  </sheetViews>
  <sheetFormatPr defaultRowHeight="12.75" x14ac:dyDescent="0.2"/>
  <cols>
    <col min="1" max="1" width="42.7109375" style="220" customWidth="1"/>
    <col min="2" max="2" width="9.7109375" style="220" bestFit="1" customWidth="1"/>
    <col min="3" max="4" width="11.7109375" style="220" customWidth="1"/>
    <col min="5" max="5" width="14.42578125" style="220" customWidth="1"/>
    <col min="6" max="6" width="10.7109375" style="220" customWidth="1"/>
    <col min="7" max="7" width="14.42578125" style="220" customWidth="1"/>
    <col min="8" max="10" width="8.7109375" style="220" customWidth="1"/>
    <col min="11" max="32" width="12.7109375" style="219" customWidth="1"/>
    <col min="33" max="36" width="12.7109375" style="220" customWidth="1"/>
    <col min="37" max="16384" width="9.140625" style="220"/>
  </cols>
  <sheetData>
    <row r="1" spans="1:32" s="207" customFormat="1" ht="15" customHeight="1" x14ac:dyDescent="0.2">
      <c r="A1" s="184" t="s">
        <v>448</v>
      </c>
    </row>
    <row r="2" spans="1:32" s="209" customFormat="1" ht="9.9499999999999993" customHeight="1" x14ac:dyDescent="0.2">
      <c r="A2" s="208"/>
    </row>
    <row r="3" spans="1:32" s="209" customFormat="1" ht="12.75" customHeight="1" x14ac:dyDescent="0.2">
      <c r="A3" s="208"/>
      <c r="B3" s="998" t="s">
        <v>286</v>
      </c>
      <c r="C3" s="998"/>
      <c r="D3" s="998"/>
      <c r="E3" s="998"/>
      <c r="F3" s="998"/>
      <c r="G3" s="998"/>
    </row>
    <row r="4" spans="1:32" s="209" customFormat="1" ht="3" customHeight="1" x14ac:dyDescent="0.2">
      <c r="A4" s="208"/>
    </row>
    <row r="5" spans="1:32" s="211" customFormat="1" ht="36" customHeight="1" thickBot="1" x14ac:dyDescent="0.25">
      <c r="A5" s="210" t="s">
        <v>261</v>
      </c>
      <c r="B5" s="211" t="s">
        <v>278</v>
      </c>
      <c r="C5" s="211" t="s">
        <v>283</v>
      </c>
      <c r="D5" s="211" t="s">
        <v>279</v>
      </c>
      <c r="E5" s="211" t="s">
        <v>374</v>
      </c>
      <c r="F5" s="211" t="s">
        <v>375</v>
      </c>
      <c r="G5" s="211" t="s">
        <v>356</v>
      </c>
      <c r="H5" s="211" t="s">
        <v>443</v>
      </c>
      <c r="I5" s="211" t="s">
        <v>442</v>
      </c>
      <c r="J5" s="211" t="s">
        <v>262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 t="s">
        <v>263</v>
      </c>
      <c r="AF5" s="213"/>
    </row>
    <row r="6" spans="1:32" s="214" customFormat="1" ht="3.75" customHeight="1" thickTop="1" x14ac:dyDescent="0.2"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3"/>
    </row>
    <row r="7" spans="1:32" s="217" customFormat="1" ht="17.45" customHeight="1" x14ac:dyDescent="0.3">
      <c r="A7" s="216" t="s">
        <v>64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3"/>
    </row>
    <row r="8" spans="1:32" s="214" customFormat="1" ht="3.75" customHeight="1" x14ac:dyDescent="0.2"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</row>
    <row r="9" spans="1:32" x14ac:dyDescent="0.2">
      <c r="A9" s="218" t="s">
        <v>85</v>
      </c>
      <c r="B9" s="861" t="s">
        <v>3</v>
      </c>
      <c r="C9" s="861">
        <v>48.966159820599998</v>
      </c>
      <c r="D9" s="861">
        <v>62.510940551799997</v>
      </c>
      <c r="E9" s="861" t="s">
        <v>3</v>
      </c>
      <c r="F9" s="861" t="s">
        <v>3</v>
      </c>
      <c r="G9" s="861" t="s">
        <v>3</v>
      </c>
      <c r="H9" s="862">
        <v>111.4771003723</v>
      </c>
      <c r="I9" s="861">
        <v>111.47710037231445</v>
      </c>
      <c r="J9" s="861">
        <v>27.727714538574219</v>
      </c>
      <c r="AE9" s="219" t="s">
        <v>264</v>
      </c>
    </row>
    <row r="10" spans="1:32" x14ac:dyDescent="0.2">
      <c r="A10" s="245" t="s">
        <v>311</v>
      </c>
      <c r="B10" s="863" t="s">
        <v>3</v>
      </c>
      <c r="C10" s="863" t="s">
        <v>3</v>
      </c>
      <c r="D10" s="863">
        <v>451.11786079410001</v>
      </c>
      <c r="E10" s="863" t="s">
        <v>3</v>
      </c>
      <c r="F10" s="863" t="s">
        <v>3</v>
      </c>
      <c r="G10" s="863" t="s">
        <v>3</v>
      </c>
      <c r="H10" s="864">
        <v>451.11786079410001</v>
      </c>
      <c r="I10" s="863">
        <v>451.11786079406738</v>
      </c>
      <c r="J10" s="863">
        <v>21.100133895874023</v>
      </c>
    </row>
    <row r="11" spans="1:32" x14ac:dyDescent="0.2">
      <c r="A11" s="245" t="s">
        <v>312</v>
      </c>
      <c r="B11" s="863" t="s">
        <v>3</v>
      </c>
      <c r="C11" s="863" t="s">
        <v>3</v>
      </c>
      <c r="D11" s="863">
        <v>387.0984420776</v>
      </c>
      <c r="E11" s="863" t="s">
        <v>3</v>
      </c>
      <c r="F11" s="863" t="s">
        <v>3</v>
      </c>
      <c r="G11" s="863" t="s">
        <v>3</v>
      </c>
      <c r="H11" s="864">
        <v>387.0984420776</v>
      </c>
      <c r="I11" s="863">
        <v>387.09844207763672</v>
      </c>
      <c r="J11" s="863">
        <v>53.176029205322266</v>
      </c>
    </row>
    <row r="12" spans="1:32" x14ac:dyDescent="0.2">
      <c r="A12" s="245" t="s">
        <v>215</v>
      </c>
      <c r="B12" s="863" t="s">
        <v>3</v>
      </c>
      <c r="C12" s="863">
        <v>169.15299987789999</v>
      </c>
      <c r="D12" s="863">
        <v>1378.4479637146001</v>
      </c>
      <c r="E12" s="863" t="s">
        <v>3</v>
      </c>
      <c r="F12" s="863" t="s">
        <v>3</v>
      </c>
      <c r="G12" s="863" t="s">
        <v>3</v>
      </c>
      <c r="H12" s="864">
        <v>1547.6009635925</v>
      </c>
      <c r="I12" s="863">
        <v>1334.3939476013184</v>
      </c>
      <c r="J12" s="863">
        <v>170.71222972869873</v>
      </c>
    </row>
    <row r="13" spans="1:32" x14ac:dyDescent="0.2">
      <c r="A13" s="245" t="s">
        <v>4</v>
      </c>
      <c r="B13" s="863">
        <v>78.345863342300007</v>
      </c>
      <c r="C13" s="863">
        <v>683.89893531799999</v>
      </c>
      <c r="D13" s="863">
        <v>7671.6418750286002</v>
      </c>
      <c r="E13" s="863">
        <v>461.19366455080001</v>
      </c>
      <c r="F13" s="863" t="s">
        <v>3</v>
      </c>
      <c r="G13" s="863">
        <v>60.345722198499999</v>
      </c>
      <c r="H13" s="864">
        <v>8955.4260604381998</v>
      </c>
      <c r="I13" s="863">
        <v>7230.9486546516418</v>
      </c>
      <c r="J13" s="863">
        <v>5051.2835082411766</v>
      </c>
    </row>
    <row r="14" spans="1:32" x14ac:dyDescent="0.2">
      <c r="A14" s="245" t="s">
        <v>188</v>
      </c>
      <c r="B14" s="863" t="s">
        <v>3</v>
      </c>
      <c r="C14" s="863">
        <v>306.32901000980002</v>
      </c>
      <c r="D14" s="863">
        <v>730.50091171259999</v>
      </c>
      <c r="E14" s="863" t="s">
        <v>3</v>
      </c>
      <c r="F14" s="863">
        <v>300.20861816410002</v>
      </c>
      <c r="G14" s="863" t="s">
        <v>3</v>
      </c>
      <c r="H14" s="864">
        <v>1337.0385398865001</v>
      </c>
      <c r="I14" s="863">
        <v>1180.3482856750488</v>
      </c>
      <c r="J14" s="863">
        <v>896.29010915756226</v>
      </c>
    </row>
    <row r="15" spans="1:32" x14ac:dyDescent="0.2">
      <c r="A15" s="245" t="s">
        <v>84</v>
      </c>
      <c r="B15" s="863" t="s">
        <v>3</v>
      </c>
      <c r="C15" s="863" t="s">
        <v>3</v>
      </c>
      <c r="D15" s="863">
        <v>909.04397201539996</v>
      </c>
      <c r="E15" s="863" t="s">
        <v>3</v>
      </c>
      <c r="F15" s="863" t="s">
        <v>3</v>
      </c>
      <c r="G15" s="863" t="s">
        <v>3</v>
      </c>
      <c r="H15" s="864">
        <v>909.04397201539996</v>
      </c>
      <c r="I15" s="863">
        <v>778.81964492797852</v>
      </c>
      <c r="J15" s="863">
        <v>879.33209705352783</v>
      </c>
    </row>
    <row r="16" spans="1:32" x14ac:dyDescent="0.2">
      <c r="A16" s="245" t="s">
        <v>217</v>
      </c>
      <c r="B16" s="863">
        <v>60.345722198499999</v>
      </c>
      <c r="C16" s="863">
        <v>303.62496948239999</v>
      </c>
      <c r="D16" s="863">
        <v>857.14428901669999</v>
      </c>
      <c r="E16" s="863" t="s">
        <v>3</v>
      </c>
      <c r="F16" s="863" t="s">
        <v>3</v>
      </c>
      <c r="G16" s="863" t="s">
        <v>3</v>
      </c>
      <c r="H16" s="864">
        <v>1221.1149806976</v>
      </c>
      <c r="I16" s="863">
        <v>1060.1930522918701</v>
      </c>
      <c r="J16" s="863">
        <v>547.37421464920044</v>
      </c>
    </row>
    <row r="17" spans="1:10" x14ac:dyDescent="0.2">
      <c r="A17" s="245" t="s">
        <v>218</v>
      </c>
      <c r="B17" s="863" t="s">
        <v>3</v>
      </c>
      <c r="C17" s="863">
        <v>40.230480194099997</v>
      </c>
      <c r="D17" s="863" t="s">
        <v>3</v>
      </c>
      <c r="E17" s="863" t="s">
        <v>3</v>
      </c>
      <c r="F17" s="863" t="s">
        <v>3</v>
      </c>
      <c r="G17" s="863" t="s">
        <v>3</v>
      </c>
      <c r="H17" s="864">
        <v>40.230480194099997</v>
      </c>
      <c r="I17" s="863">
        <v>40.230480194091797</v>
      </c>
      <c r="J17" s="863">
        <v>15.657543182373047</v>
      </c>
    </row>
    <row r="18" spans="1:10" x14ac:dyDescent="0.2">
      <c r="A18" s="245" t="s">
        <v>8</v>
      </c>
      <c r="B18" s="863" t="s">
        <v>3</v>
      </c>
      <c r="C18" s="863">
        <v>77.222122192399993</v>
      </c>
      <c r="D18" s="863">
        <v>1048.7649312019</v>
      </c>
      <c r="E18" s="863" t="s">
        <v>3</v>
      </c>
      <c r="F18" s="863" t="s">
        <v>3</v>
      </c>
      <c r="G18" s="863" t="s">
        <v>3</v>
      </c>
      <c r="H18" s="864">
        <v>1125.9870533942999</v>
      </c>
      <c r="I18" s="863">
        <v>1061.6190724372864</v>
      </c>
      <c r="J18" s="863">
        <v>305.624172270298</v>
      </c>
    </row>
    <row r="19" spans="1:10" x14ac:dyDescent="0.2">
      <c r="A19" s="245" t="s">
        <v>171</v>
      </c>
      <c r="B19" s="863" t="s">
        <v>3</v>
      </c>
      <c r="C19" s="863">
        <v>291.2231216431</v>
      </c>
      <c r="D19" s="863">
        <v>706.58731079100005</v>
      </c>
      <c r="E19" s="863" t="s">
        <v>3</v>
      </c>
      <c r="F19" s="863" t="s">
        <v>3</v>
      </c>
      <c r="G19" s="863" t="s">
        <v>3</v>
      </c>
      <c r="H19" s="864">
        <v>997.81043243409999</v>
      </c>
      <c r="I19" s="863">
        <v>871.06859588623047</v>
      </c>
      <c r="J19" s="863">
        <v>313.82018256187439</v>
      </c>
    </row>
    <row r="20" spans="1:10" x14ac:dyDescent="0.2">
      <c r="A20" s="245" t="s">
        <v>9</v>
      </c>
      <c r="B20" s="863">
        <v>228.45102310179999</v>
      </c>
      <c r="C20" s="863">
        <v>151.98798179630001</v>
      </c>
      <c r="D20" s="863">
        <v>1020.8348488808</v>
      </c>
      <c r="E20" s="863" t="s">
        <v>3</v>
      </c>
      <c r="F20" s="863" t="s">
        <v>3</v>
      </c>
      <c r="G20" s="863" t="s">
        <v>3</v>
      </c>
      <c r="H20" s="864">
        <v>1401.2738537788</v>
      </c>
      <c r="I20" s="863">
        <v>1343.341881275177</v>
      </c>
      <c r="J20" s="863">
        <v>146.57312053442001</v>
      </c>
    </row>
    <row r="21" spans="1:10" x14ac:dyDescent="0.2">
      <c r="A21" s="245" t="s">
        <v>10</v>
      </c>
      <c r="B21" s="863" t="s">
        <v>3</v>
      </c>
      <c r="C21" s="863">
        <v>78.851665496799995</v>
      </c>
      <c r="D21" s="863">
        <v>816.71411895749998</v>
      </c>
      <c r="E21" s="863" t="s">
        <v>3</v>
      </c>
      <c r="F21" s="863" t="s">
        <v>3</v>
      </c>
      <c r="G21" s="863" t="s">
        <v>3</v>
      </c>
      <c r="H21" s="864">
        <v>895.5657844543</v>
      </c>
      <c r="I21" s="863">
        <v>831.19780349731445</v>
      </c>
      <c r="J21" s="863">
        <v>334.21695327758789</v>
      </c>
    </row>
    <row r="22" spans="1:10" x14ac:dyDescent="0.2">
      <c r="A22" s="245" t="s">
        <v>86</v>
      </c>
      <c r="B22" s="863" t="s">
        <v>3</v>
      </c>
      <c r="C22" s="863">
        <v>101.12669372560001</v>
      </c>
      <c r="D22" s="863">
        <v>1366.5260391234999</v>
      </c>
      <c r="E22" s="863">
        <v>375.26080322270002</v>
      </c>
      <c r="F22" s="863" t="s">
        <v>3</v>
      </c>
      <c r="G22" s="863" t="s">
        <v>3</v>
      </c>
      <c r="H22" s="864">
        <v>1842.9135360718001</v>
      </c>
      <c r="I22" s="863">
        <v>1478.772575378418</v>
      </c>
      <c r="J22" s="863">
        <v>669.13834571838379</v>
      </c>
    </row>
    <row r="23" spans="1:10" x14ac:dyDescent="0.2">
      <c r="A23" s="245" t="s">
        <v>220</v>
      </c>
      <c r="B23" s="863" t="s">
        <v>3</v>
      </c>
      <c r="C23" s="863" t="s">
        <v>3</v>
      </c>
      <c r="D23" s="863">
        <v>250.19445800779999</v>
      </c>
      <c r="E23" s="863" t="s">
        <v>3</v>
      </c>
      <c r="F23" s="863" t="s">
        <v>3</v>
      </c>
      <c r="G23" s="863" t="s">
        <v>3</v>
      </c>
      <c r="H23" s="864">
        <v>250.19445800779999</v>
      </c>
      <c r="I23" s="863">
        <v>250.1944580078125</v>
      </c>
      <c r="J23" s="863">
        <v>459.36178588867187</v>
      </c>
    </row>
    <row r="24" spans="1:10" x14ac:dyDescent="0.2">
      <c r="A24" s="245" t="s">
        <v>222</v>
      </c>
      <c r="B24" s="863" t="s">
        <v>3</v>
      </c>
      <c r="C24" s="863" t="s">
        <v>3</v>
      </c>
      <c r="D24" s="863">
        <v>180.7446670532</v>
      </c>
      <c r="E24" s="863" t="s">
        <v>3</v>
      </c>
      <c r="F24" s="863" t="s">
        <v>3</v>
      </c>
      <c r="G24" s="863" t="s">
        <v>3</v>
      </c>
      <c r="H24" s="864">
        <v>180.7446670532</v>
      </c>
      <c r="I24" s="863">
        <v>180.74466705322266</v>
      </c>
      <c r="J24" s="863">
        <v>42.778483390808105</v>
      </c>
    </row>
    <row r="25" spans="1:10" x14ac:dyDescent="0.2">
      <c r="A25" s="245" t="s">
        <v>173</v>
      </c>
      <c r="B25" s="863" t="s">
        <v>3</v>
      </c>
      <c r="C25" s="863" t="s">
        <v>3</v>
      </c>
      <c r="D25" s="863">
        <v>139.73638916019999</v>
      </c>
      <c r="E25" s="863" t="s">
        <v>3</v>
      </c>
      <c r="F25" s="863" t="s">
        <v>3</v>
      </c>
      <c r="G25" s="863" t="s">
        <v>3</v>
      </c>
      <c r="H25" s="864">
        <v>139.73638916019999</v>
      </c>
      <c r="I25" s="863">
        <v>139.73638916015625</v>
      </c>
      <c r="J25" s="863">
        <v>11.22222900390625</v>
      </c>
    </row>
    <row r="26" spans="1:10" x14ac:dyDescent="0.2">
      <c r="A26" s="245" t="s">
        <v>11</v>
      </c>
      <c r="B26" s="863" t="s">
        <v>3</v>
      </c>
      <c r="C26" s="863" t="s">
        <v>3</v>
      </c>
      <c r="D26" s="863">
        <v>813.70524430269995</v>
      </c>
      <c r="E26" s="863" t="s">
        <v>3</v>
      </c>
      <c r="F26" s="863" t="s">
        <v>3</v>
      </c>
      <c r="G26" s="863" t="s">
        <v>3</v>
      </c>
      <c r="H26" s="864">
        <v>813.70524430269995</v>
      </c>
      <c r="I26" s="863">
        <v>679.80452942848206</v>
      </c>
      <c r="J26" s="863">
        <v>288.52572819590569</v>
      </c>
    </row>
    <row r="27" spans="1:10" x14ac:dyDescent="0.2">
      <c r="A27" s="245" t="s">
        <v>14</v>
      </c>
      <c r="B27" s="863" t="s">
        <v>3</v>
      </c>
      <c r="C27" s="863">
        <v>48.966159820599998</v>
      </c>
      <c r="D27" s="863">
        <v>1690.4764592648</v>
      </c>
      <c r="E27" s="863" t="s">
        <v>3</v>
      </c>
      <c r="F27" s="863" t="s">
        <v>3</v>
      </c>
      <c r="G27" s="863" t="s">
        <v>3</v>
      </c>
      <c r="H27" s="864">
        <v>1739.4426190853001</v>
      </c>
      <c r="I27" s="863">
        <v>1417.2125623226166</v>
      </c>
      <c r="J27" s="863">
        <v>312.34704273939133</v>
      </c>
    </row>
    <row r="28" spans="1:10" x14ac:dyDescent="0.2">
      <c r="A28" s="245" t="s">
        <v>185</v>
      </c>
      <c r="B28" s="863" t="s">
        <v>3</v>
      </c>
      <c r="C28" s="863" t="s">
        <v>3</v>
      </c>
      <c r="D28" s="863">
        <v>33.794479370099999</v>
      </c>
      <c r="E28" s="863" t="s">
        <v>3</v>
      </c>
      <c r="F28" s="863" t="s">
        <v>3</v>
      </c>
      <c r="G28" s="863" t="s">
        <v>3</v>
      </c>
      <c r="H28" s="864">
        <v>33.794479370099999</v>
      </c>
      <c r="I28" s="863">
        <v>33.794479370117188</v>
      </c>
      <c r="J28" s="863">
        <v>10.138343811035156</v>
      </c>
    </row>
    <row r="29" spans="1:10" x14ac:dyDescent="0.2">
      <c r="A29" s="245" t="s">
        <v>189</v>
      </c>
      <c r="B29" s="863" t="s">
        <v>3</v>
      </c>
      <c r="C29" s="863" t="s">
        <v>3</v>
      </c>
      <c r="D29" s="863">
        <v>322.76770210270001</v>
      </c>
      <c r="E29" s="863">
        <v>85.932861328100003</v>
      </c>
      <c r="F29" s="863" t="s">
        <v>3</v>
      </c>
      <c r="G29" s="863" t="s">
        <v>3</v>
      </c>
      <c r="H29" s="864">
        <v>408.7005634308</v>
      </c>
      <c r="I29" s="863">
        <v>408.70056343078613</v>
      </c>
      <c r="J29" s="863">
        <v>12.412371754646301</v>
      </c>
    </row>
    <row r="30" spans="1:10" x14ac:dyDescent="0.2">
      <c r="A30" s="245" t="s">
        <v>201</v>
      </c>
      <c r="B30" s="863" t="s">
        <v>3</v>
      </c>
      <c r="C30" s="863">
        <v>16.468313217199999</v>
      </c>
      <c r="D30" s="863">
        <v>287.42137336730002</v>
      </c>
      <c r="E30" s="863" t="s">
        <v>3</v>
      </c>
      <c r="F30" s="863" t="s">
        <v>3</v>
      </c>
      <c r="G30" s="863" t="s">
        <v>3</v>
      </c>
      <c r="H30" s="864">
        <v>303.8896865845</v>
      </c>
      <c r="I30" s="863">
        <v>303.88968658447266</v>
      </c>
      <c r="J30" s="863">
        <v>43.27217161655426</v>
      </c>
    </row>
    <row r="31" spans="1:10" x14ac:dyDescent="0.2">
      <c r="A31" s="245" t="s">
        <v>320</v>
      </c>
      <c r="B31" s="863" t="s">
        <v>3</v>
      </c>
      <c r="C31" s="863" t="s">
        <v>3</v>
      </c>
      <c r="D31" s="863">
        <v>57.1269760132</v>
      </c>
      <c r="E31" s="863" t="s">
        <v>3</v>
      </c>
      <c r="F31" s="863" t="s">
        <v>3</v>
      </c>
      <c r="G31" s="863" t="s">
        <v>3</v>
      </c>
      <c r="H31" s="864">
        <v>57.1269760132</v>
      </c>
      <c r="I31" s="863">
        <v>57.126976013183594</v>
      </c>
      <c r="J31" s="863">
        <v>29.706029891967773</v>
      </c>
    </row>
    <row r="32" spans="1:10" x14ac:dyDescent="0.2">
      <c r="A32" s="245" t="s">
        <v>20</v>
      </c>
      <c r="B32" s="863" t="s">
        <v>3</v>
      </c>
      <c r="C32" s="863">
        <v>56.322673797599997</v>
      </c>
      <c r="D32" s="863">
        <v>2853.7372519969999</v>
      </c>
      <c r="E32" s="863">
        <v>85.932861328100003</v>
      </c>
      <c r="F32" s="863" t="s">
        <v>3</v>
      </c>
      <c r="G32" s="863" t="s">
        <v>3</v>
      </c>
      <c r="H32" s="864">
        <v>2995.9927871227001</v>
      </c>
      <c r="I32" s="863">
        <v>2712.9996535778046</v>
      </c>
      <c r="J32" s="863">
        <v>308.9687392860651</v>
      </c>
    </row>
    <row r="33" spans="1:10" x14ac:dyDescent="0.2">
      <c r="A33" s="245" t="s">
        <v>225</v>
      </c>
      <c r="B33" s="863" t="s">
        <v>3</v>
      </c>
      <c r="C33" s="863" t="s">
        <v>3</v>
      </c>
      <c r="D33" s="863">
        <v>28.393692016599999</v>
      </c>
      <c r="E33" s="863" t="s">
        <v>3</v>
      </c>
      <c r="F33" s="863" t="s">
        <v>3</v>
      </c>
      <c r="G33" s="863" t="s">
        <v>3</v>
      </c>
      <c r="H33" s="864">
        <v>28.393692016599999</v>
      </c>
      <c r="I33" s="863">
        <v>28.393692016601563</v>
      </c>
      <c r="J33" s="863">
        <v>16.326374053955078</v>
      </c>
    </row>
    <row r="34" spans="1:10" x14ac:dyDescent="0.2">
      <c r="A34" s="245" t="s">
        <v>21</v>
      </c>
      <c r="B34" s="863">
        <v>78.345863342300007</v>
      </c>
      <c r="C34" s="863" t="s">
        <v>3</v>
      </c>
      <c r="D34" s="863">
        <v>289.54922294620002</v>
      </c>
      <c r="E34" s="863" t="s">
        <v>3</v>
      </c>
      <c r="F34" s="863" t="s">
        <v>3</v>
      </c>
      <c r="G34" s="863" t="s">
        <v>3</v>
      </c>
      <c r="H34" s="864">
        <v>367.89508628850001</v>
      </c>
      <c r="I34" s="863">
        <v>367.89508628845215</v>
      </c>
      <c r="J34" s="863">
        <v>45.201001644134521</v>
      </c>
    </row>
    <row r="35" spans="1:10" x14ac:dyDescent="0.2">
      <c r="A35" s="245" t="s">
        <v>22</v>
      </c>
      <c r="B35" s="863" t="s">
        <v>3</v>
      </c>
      <c r="C35" s="863">
        <v>175.72644042970001</v>
      </c>
      <c r="D35" s="863">
        <v>2476.7442553043002</v>
      </c>
      <c r="E35" s="863" t="s">
        <v>3</v>
      </c>
      <c r="F35" s="863" t="s">
        <v>3</v>
      </c>
      <c r="G35" s="863" t="s">
        <v>3</v>
      </c>
      <c r="H35" s="864">
        <v>2652.4706957339999</v>
      </c>
      <c r="I35" s="863">
        <v>2514.7851641178131</v>
      </c>
      <c r="J35" s="863">
        <v>465.63150368630886</v>
      </c>
    </row>
    <row r="36" spans="1:10" x14ac:dyDescent="0.2">
      <c r="A36" s="245" t="s">
        <v>24</v>
      </c>
      <c r="B36" s="863" t="s">
        <v>3</v>
      </c>
      <c r="C36" s="863" t="s">
        <v>3</v>
      </c>
      <c r="D36" s="863">
        <v>210.2605895996</v>
      </c>
      <c r="E36" s="863" t="s">
        <v>3</v>
      </c>
      <c r="F36" s="863" t="s">
        <v>3</v>
      </c>
      <c r="G36" s="863" t="s">
        <v>3</v>
      </c>
      <c r="H36" s="864">
        <v>210.2605895996</v>
      </c>
      <c r="I36" s="863">
        <v>181.86689758300781</v>
      </c>
      <c r="J36" s="863">
        <v>36.171184539794922</v>
      </c>
    </row>
    <row r="37" spans="1:10" x14ac:dyDescent="0.2">
      <c r="A37" s="245" t="s">
        <v>25</v>
      </c>
      <c r="B37" s="863" t="s">
        <v>3</v>
      </c>
      <c r="C37" s="863" t="s">
        <v>3</v>
      </c>
      <c r="D37" s="863">
        <v>57.1269760132</v>
      </c>
      <c r="E37" s="863" t="s">
        <v>3</v>
      </c>
      <c r="F37" s="863" t="s">
        <v>3</v>
      </c>
      <c r="G37" s="863" t="s">
        <v>3</v>
      </c>
      <c r="H37" s="864">
        <v>57.1269760132</v>
      </c>
      <c r="I37" s="863">
        <v>57.126976013183594</v>
      </c>
      <c r="J37" s="863">
        <v>14.281744003295898</v>
      </c>
    </row>
    <row r="38" spans="1:10" ht="3.75" customHeight="1" x14ac:dyDescent="0.2">
      <c r="A38" s="865"/>
      <c r="B38" s="866"/>
      <c r="C38" s="866"/>
      <c r="D38" s="866"/>
      <c r="E38" s="866"/>
      <c r="F38" s="866"/>
      <c r="G38" s="866"/>
      <c r="H38" s="866"/>
      <c r="I38" s="866"/>
      <c r="J38" s="867"/>
    </row>
    <row r="39" spans="1:10" ht="12.75" customHeight="1" x14ac:dyDescent="0.2">
      <c r="A39" s="247" t="s">
        <v>109</v>
      </c>
      <c r="B39" s="753">
        <v>445.4884719849</v>
      </c>
      <c r="C39" s="753">
        <v>2550.0977268220995</v>
      </c>
      <c r="D39" s="753">
        <v>27098.713240385001</v>
      </c>
      <c r="E39" s="753">
        <v>1008.3201904297</v>
      </c>
      <c r="F39" s="753">
        <v>300.20861816410002</v>
      </c>
      <c r="G39" s="753">
        <v>60.345722198499999</v>
      </c>
      <c r="H39" s="753">
        <v>31463.173969984</v>
      </c>
      <c r="I39" s="753" t="s">
        <v>3</v>
      </c>
      <c r="J39" s="753">
        <v>11528.371087521315</v>
      </c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41"/>
  <sheetViews>
    <sheetView showGridLines="0" workbookViewId="0">
      <selection activeCell="O1" sqref="O1"/>
    </sheetView>
  </sheetViews>
  <sheetFormatPr defaultRowHeight="12.75" x14ac:dyDescent="0.2"/>
  <cols>
    <col min="1" max="1" width="42.7109375" style="236" customWidth="1"/>
    <col min="2" max="2" width="10.7109375" style="236" customWidth="1"/>
    <col min="3" max="3" width="9.140625" style="236" customWidth="1"/>
    <col min="4" max="4" width="9.5703125" style="236" customWidth="1"/>
    <col min="5" max="6" width="7.7109375" style="236" customWidth="1"/>
    <col min="7" max="7" width="10.7109375" style="236" customWidth="1"/>
    <col min="8" max="8" width="11.7109375" style="236" customWidth="1"/>
    <col min="9" max="9" width="8.7109375" style="236" customWidth="1"/>
    <col min="10" max="10" width="9.7109375" style="236" customWidth="1"/>
    <col min="11" max="11" width="7.7109375" style="236" customWidth="1"/>
    <col min="12" max="14" width="8.7109375" style="236" customWidth="1"/>
    <col min="15" max="47" width="12.7109375" style="235" customWidth="1"/>
    <col min="48" max="51" width="12.7109375" style="236" customWidth="1"/>
    <col min="52" max="16384" width="9.140625" style="236"/>
  </cols>
  <sheetData>
    <row r="1" spans="1:47" s="225" customFormat="1" ht="15" customHeight="1" x14ac:dyDescent="0.2">
      <c r="A1" s="224" t="s">
        <v>449</v>
      </c>
    </row>
    <row r="2" spans="1:47" s="227" customFormat="1" ht="15" customHeight="1" x14ac:dyDescent="0.2">
      <c r="A2" s="226"/>
    </row>
    <row r="3" spans="1:47" s="227" customFormat="1" ht="15" customHeight="1" x14ac:dyDescent="0.2">
      <c r="A3" s="226"/>
      <c r="B3" s="998" t="s">
        <v>286</v>
      </c>
      <c r="C3" s="998"/>
      <c r="D3" s="998"/>
      <c r="E3" s="998"/>
      <c r="F3" s="998"/>
      <c r="G3" s="998"/>
      <c r="H3" s="998"/>
      <c r="I3" s="998"/>
      <c r="J3" s="998"/>
      <c r="K3" s="998"/>
    </row>
    <row r="4" spans="1:47" s="227" customFormat="1" ht="6" customHeight="1" x14ac:dyDescent="0.2">
      <c r="A4" s="226"/>
    </row>
    <row r="5" spans="1:47" s="211" customFormat="1" ht="36" customHeight="1" thickBot="1" x14ac:dyDescent="0.25">
      <c r="A5" s="210" t="s">
        <v>261</v>
      </c>
      <c r="B5" s="211" t="s">
        <v>273</v>
      </c>
      <c r="C5" s="211" t="s">
        <v>196</v>
      </c>
      <c r="D5" s="211" t="s">
        <v>368</v>
      </c>
      <c r="E5" s="211" t="s">
        <v>265</v>
      </c>
      <c r="F5" s="211" t="s">
        <v>272</v>
      </c>
      <c r="G5" s="211" t="s">
        <v>280</v>
      </c>
      <c r="H5" s="211" t="s">
        <v>267</v>
      </c>
      <c r="I5" s="211" t="s">
        <v>275</v>
      </c>
      <c r="J5" s="211" t="s">
        <v>281</v>
      </c>
      <c r="K5" s="211" t="s">
        <v>204</v>
      </c>
      <c r="L5" s="211" t="s">
        <v>443</v>
      </c>
      <c r="M5" s="211" t="s">
        <v>442</v>
      </c>
      <c r="N5" s="211" t="s">
        <v>262</v>
      </c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 t="s">
        <v>268</v>
      </c>
      <c r="AU5" s="228"/>
    </row>
    <row r="6" spans="1:47" s="214" customFormat="1" ht="6" customHeight="1" thickTop="1" x14ac:dyDescent="0.2"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28"/>
    </row>
    <row r="7" spans="1:47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</row>
    <row r="8" spans="1:47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</row>
    <row r="9" spans="1:47" x14ac:dyDescent="0.2">
      <c r="A9" s="218" t="s">
        <v>184</v>
      </c>
      <c r="B9" s="713" t="s">
        <v>3</v>
      </c>
      <c r="C9" s="713" t="s">
        <v>3</v>
      </c>
      <c r="D9" s="713" t="s">
        <v>3</v>
      </c>
      <c r="E9" s="713" t="s">
        <v>3</v>
      </c>
      <c r="F9" s="713">
        <v>212.5537643433</v>
      </c>
      <c r="G9" s="713" t="s">
        <v>3</v>
      </c>
      <c r="H9" s="713" t="s">
        <v>3</v>
      </c>
      <c r="I9" s="713" t="s">
        <v>3</v>
      </c>
      <c r="J9" s="713" t="s">
        <v>3</v>
      </c>
      <c r="K9" s="713" t="s">
        <v>3</v>
      </c>
      <c r="L9" s="781">
        <v>212.5537643433</v>
      </c>
      <c r="M9" s="713">
        <v>212.55376434326172</v>
      </c>
      <c r="N9" s="713">
        <v>121.76603507995605</v>
      </c>
    </row>
    <row r="10" spans="1:47" x14ac:dyDescent="0.2">
      <c r="A10" s="245" t="s">
        <v>89</v>
      </c>
      <c r="B10" s="714" t="s">
        <v>3</v>
      </c>
      <c r="C10" s="714" t="s">
        <v>3</v>
      </c>
      <c r="D10" s="714" t="s">
        <v>3</v>
      </c>
      <c r="E10" s="714" t="s">
        <v>3</v>
      </c>
      <c r="F10" s="714">
        <v>85.932861328100003</v>
      </c>
      <c r="G10" s="714" t="s">
        <v>3</v>
      </c>
      <c r="H10" s="714" t="s">
        <v>3</v>
      </c>
      <c r="I10" s="714" t="s">
        <v>3</v>
      </c>
      <c r="J10" s="714" t="s">
        <v>3</v>
      </c>
      <c r="K10" s="714" t="s">
        <v>3</v>
      </c>
      <c r="L10" s="782">
        <v>85.932861328100003</v>
      </c>
      <c r="M10" s="714">
        <v>85.932861328125</v>
      </c>
      <c r="N10" s="714">
        <v>2.8357844352722168</v>
      </c>
    </row>
    <row r="11" spans="1:47" x14ac:dyDescent="0.2">
      <c r="A11" s="245" t="s">
        <v>26</v>
      </c>
      <c r="B11" s="714" t="s">
        <v>3</v>
      </c>
      <c r="C11" s="714" t="s">
        <v>3</v>
      </c>
      <c r="D11" s="714">
        <v>121.3447647095</v>
      </c>
      <c r="E11" s="714" t="s">
        <v>3</v>
      </c>
      <c r="F11" s="714" t="s">
        <v>3</v>
      </c>
      <c r="G11" s="714" t="s">
        <v>3</v>
      </c>
      <c r="H11" s="714" t="s">
        <v>3</v>
      </c>
      <c r="I11" s="714" t="s">
        <v>3</v>
      </c>
      <c r="J11" s="714" t="s">
        <v>3</v>
      </c>
      <c r="K11" s="714" t="s">
        <v>3</v>
      </c>
      <c r="L11" s="782">
        <v>121.3447647095</v>
      </c>
      <c r="M11" s="714">
        <v>121.34476470947266</v>
      </c>
      <c r="N11" s="714">
        <v>7.2806863784790039</v>
      </c>
    </row>
    <row r="12" spans="1:47" x14ac:dyDescent="0.2">
      <c r="A12" s="245" t="s">
        <v>230</v>
      </c>
      <c r="B12" s="714" t="s">
        <v>3</v>
      </c>
      <c r="C12" s="714" t="s">
        <v>3</v>
      </c>
      <c r="D12" s="714" t="s">
        <v>3</v>
      </c>
      <c r="E12" s="714" t="s">
        <v>3</v>
      </c>
      <c r="F12" s="714" t="s">
        <v>3</v>
      </c>
      <c r="G12" s="714">
        <v>57.1269760132</v>
      </c>
      <c r="H12" s="714" t="s">
        <v>3</v>
      </c>
      <c r="I12" s="714" t="s">
        <v>3</v>
      </c>
      <c r="J12" s="714" t="s">
        <v>3</v>
      </c>
      <c r="K12" s="714" t="s">
        <v>3</v>
      </c>
      <c r="L12" s="782">
        <v>57.1269760132</v>
      </c>
      <c r="M12" s="714">
        <v>57.126976013183594</v>
      </c>
      <c r="N12" s="714">
        <v>67.409828186035156</v>
      </c>
    </row>
    <row r="13" spans="1:47" x14ac:dyDescent="0.2">
      <c r="A13" s="245" t="s">
        <v>323</v>
      </c>
      <c r="B13" s="714" t="s">
        <v>3</v>
      </c>
      <c r="C13" s="714" t="s">
        <v>3</v>
      </c>
      <c r="D13" s="714" t="s">
        <v>3</v>
      </c>
      <c r="E13" s="714" t="s">
        <v>3</v>
      </c>
      <c r="F13" s="714">
        <v>21.537946700999999</v>
      </c>
      <c r="G13" s="714" t="s">
        <v>3</v>
      </c>
      <c r="H13" s="714" t="s">
        <v>3</v>
      </c>
      <c r="I13" s="714" t="s">
        <v>3</v>
      </c>
      <c r="J13" s="714" t="s">
        <v>3</v>
      </c>
      <c r="K13" s="714" t="s">
        <v>3</v>
      </c>
      <c r="L13" s="782">
        <v>21.537946700999999</v>
      </c>
      <c r="M13" s="714">
        <v>21.537946701049805</v>
      </c>
      <c r="N13" s="714">
        <v>1.0768973827362061</v>
      </c>
    </row>
    <row r="14" spans="1:47" x14ac:dyDescent="0.2">
      <c r="A14" s="245" t="s">
        <v>231</v>
      </c>
      <c r="B14" s="714" t="s">
        <v>3</v>
      </c>
      <c r="C14" s="714" t="s">
        <v>3</v>
      </c>
      <c r="D14" s="714" t="s">
        <v>3</v>
      </c>
      <c r="E14" s="714" t="s">
        <v>3</v>
      </c>
      <c r="F14" s="714">
        <v>84.612754821799996</v>
      </c>
      <c r="G14" s="714" t="s">
        <v>3</v>
      </c>
      <c r="H14" s="714" t="s">
        <v>3</v>
      </c>
      <c r="I14" s="714" t="s">
        <v>3</v>
      </c>
      <c r="J14" s="714" t="s">
        <v>3</v>
      </c>
      <c r="K14" s="714" t="s">
        <v>3</v>
      </c>
      <c r="L14" s="782">
        <v>84.612754821799996</v>
      </c>
      <c r="M14" s="714">
        <v>84.612754821777344</v>
      </c>
      <c r="N14" s="714">
        <v>19.302284240722656</v>
      </c>
    </row>
    <row r="15" spans="1:47" x14ac:dyDescent="0.2">
      <c r="A15" s="245" t="s">
        <v>325</v>
      </c>
      <c r="B15" s="714" t="s">
        <v>3</v>
      </c>
      <c r="C15" s="714" t="s">
        <v>3</v>
      </c>
      <c r="D15" s="714" t="s">
        <v>3</v>
      </c>
      <c r="E15" s="714" t="s">
        <v>3</v>
      </c>
      <c r="F15" s="714">
        <v>640.69087219239998</v>
      </c>
      <c r="G15" s="714" t="s">
        <v>3</v>
      </c>
      <c r="H15" s="714" t="s">
        <v>3</v>
      </c>
      <c r="I15" s="714" t="s">
        <v>3</v>
      </c>
      <c r="J15" s="714" t="s">
        <v>3</v>
      </c>
      <c r="K15" s="714" t="s">
        <v>3</v>
      </c>
      <c r="L15" s="782">
        <v>640.69087219239998</v>
      </c>
      <c r="M15" s="714">
        <v>530.37744903564453</v>
      </c>
      <c r="N15" s="714">
        <v>949.37545490264893</v>
      </c>
    </row>
    <row r="16" spans="1:47" x14ac:dyDescent="0.2">
      <c r="A16" s="245" t="s">
        <v>326</v>
      </c>
      <c r="B16" s="714">
        <v>168.10530090329999</v>
      </c>
      <c r="C16" s="714" t="s">
        <v>3</v>
      </c>
      <c r="D16" s="714" t="s">
        <v>3</v>
      </c>
      <c r="E16" s="714" t="s">
        <v>3</v>
      </c>
      <c r="F16" s="714">
        <v>1967.7628588676</v>
      </c>
      <c r="G16" s="714" t="s">
        <v>3</v>
      </c>
      <c r="H16" s="714">
        <v>60.345722198499999</v>
      </c>
      <c r="I16" s="714" t="s">
        <v>3</v>
      </c>
      <c r="J16" s="714" t="s">
        <v>3</v>
      </c>
      <c r="K16" s="714" t="s">
        <v>3</v>
      </c>
      <c r="L16" s="782">
        <v>2196.2138819695001</v>
      </c>
      <c r="M16" s="714">
        <v>2196.2138819694519</v>
      </c>
      <c r="N16" s="714">
        <v>1510.4901459217072</v>
      </c>
    </row>
    <row r="17" spans="1:14" x14ac:dyDescent="0.2">
      <c r="A17" s="245" t="s">
        <v>29</v>
      </c>
      <c r="B17" s="714" t="s">
        <v>3</v>
      </c>
      <c r="C17" s="714" t="s">
        <v>3</v>
      </c>
      <c r="D17" s="714" t="s">
        <v>3</v>
      </c>
      <c r="E17" s="714" t="s">
        <v>3</v>
      </c>
      <c r="F17" s="714">
        <v>315.65762138370002</v>
      </c>
      <c r="G17" s="714" t="s">
        <v>3</v>
      </c>
      <c r="H17" s="714" t="s">
        <v>3</v>
      </c>
      <c r="I17" s="714" t="s">
        <v>3</v>
      </c>
      <c r="J17" s="714" t="s">
        <v>3</v>
      </c>
      <c r="K17" s="714" t="s">
        <v>3</v>
      </c>
      <c r="L17" s="782">
        <v>315.65762138370002</v>
      </c>
      <c r="M17" s="714">
        <v>315.65762138366699</v>
      </c>
      <c r="N17" s="714">
        <v>20.046513080596924</v>
      </c>
    </row>
    <row r="18" spans="1:14" x14ac:dyDescent="0.2">
      <c r="A18" s="245" t="s">
        <v>30</v>
      </c>
      <c r="B18" s="714" t="s">
        <v>3</v>
      </c>
      <c r="C18" s="714" t="s">
        <v>3</v>
      </c>
      <c r="D18" s="714" t="s">
        <v>3</v>
      </c>
      <c r="E18" s="714" t="s">
        <v>3</v>
      </c>
      <c r="F18" s="714">
        <v>577.04242229459999</v>
      </c>
      <c r="G18" s="714">
        <v>36.208229064900003</v>
      </c>
      <c r="H18" s="714">
        <v>399.18303132059998</v>
      </c>
      <c r="I18" s="714">
        <v>96.538558960000003</v>
      </c>
      <c r="J18" s="714" t="s">
        <v>3</v>
      </c>
      <c r="K18" s="714" t="s">
        <v>3</v>
      </c>
      <c r="L18" s="782">
        <v>1108.9722416401</v>
      </c>
      <c r="M18" s="714">
        <v>1064.718709230423</v>
      </c>
      <c r="N18" s="714">
        <v>157.40456695854664</v>
      </c>
    </row>
    <row r="19" spans="1:14" x14ac:dyDescent="0.2">
      <c r="A19" s="245" t="s">
        <v>233</v>
      </c>
      <c r="B19" s="714" t="s">
        <v>3</v>
      </c>
      <c r="C19" s="714" t="s">
        <v>3</v>
      </c>
      <c r="D19" s="714" t="s">
        <v>3</v>
      </c>
      <c r="E19" s="714" t="s">
        <v>3</v>
      </c>
      <c r="F19" s="714">
        <v>90.867729186999995</v>
      </c>
      <c r="G19" s="714" t="s">
        <v>3</v>
      </c>
      <c r="H19" s="714" t="s">
        <v>3</v>
      </c>
      <c r="I19" s="714" t="s">
        <v>3</v>
      </c>
      <c r="J19" s="714" t="s">
        <v>3</v>
      </c>
      <c r="K19" s="714" t="s">
        <v>3</v>
      </c>
      <c r="L19" s="782">
        <v>90.867729186999995</v>
      </c>
      <c r="M19" s="714">
        <v>90.867729187011719</v>
      </c>
      <c r="N19" s="714">
        <v>4.4979524612426758</v>
      </c>
    </row>
    <row r="20" spans="1:14" x14ac:dyDescent="0.2">
      <c r="A20" s="245" t="s">
        <v>31</v>
      </c>
      <c r="B20" s="714" t="s">
        <v>3</v>
      </c>
      <c r="C20" s="714" t="s">
        <v>3</v>
      </c>
      <c r="D20" s="714">
        <v>121.3447647095</v>
      </c>
      <c r="E20" s="714" t="s">
        <v>3</v>
      </c>
      <c r="F20" s="714" t="s">
        <v>3</v>
      </c>
      <c r="G20" s="714" t="s">
        <v>3</v>
      </c>
      <c r="H20" s="714" t="s">
        <v>3</v>
      </c>
      <c r="I20" s="714" t="s">
        <v>3</v>
      </c>
      <c r="J20" s="714" t="s">
        <v>3</v>
      </c>
      <c r="K20" s="714" t="s">
        <v>3</v>
      </c>
      <c r="L20" s="782">
        <v>121.3447647095</v>
      </c>
      <c r="M20" s="714">
        <v>121.34476470947266</v>
      </c>
      <c r="N20" s="714">
        <v>24.268953323364258</v>
      </c>
    </row>
    <row r="21" spans="1:14" x14ac:dyDescent="0.2">
      <c r="A21" s="245" t="s">
        <v>194</v>
      </c>
      <c r="B21" s="714">
        <v>168.10530090329999</v>
      </c>
      <c r="C21" s="714" t="s">
        <v>3</v>
      </c>
      <c r="D21" s="714" t="s">
        <v>3</v>
      </c>
      <c r="E21" s="714" t="s">
        <v>3</v>
      </c>
      <c r="F21" s="714">
        <v>217.13780212399999</v>
      </c>
      <c r="G21" s="714" t="s">
        <v>3</v>
      </c>
      <c r="H21" s="714">
        <v>60.345722198499999</v>
      </c>
      <c r="I21" s="714" t="s">
        <v>3</v>
      </c>
      <c r="J21" s="714" t="s">
        <v>3</v>
      </c>
      <c r="K21" s="714" t="s">
        <v>3</v>
      </c>
      <c r="L21" s="782">
        <v>445.58882522580001</v>
      </c>
      <c r="M21" s="714">
        <v>445.58882522583008</v>
      </c>
      <c r="N21" s="714">
        <v>4.9094965755939484</v>
      </c>
    </row>
    <row r="22" spans="1:14" x14ac:dyDescent="0.2">
      <c r="A22" s="245" t="s">
        <v>32</v>
      </c>
      <c r="B22" s="714" t="s">
        <v>3</v>
      </c>
      <c r="C22" s="714" t="s">
        <v>3</v>
      </c>
      <c r="D22" s="714" t="s">
        <v>3</v>
      </c>
      <c r="E22" s="714" t="s">
        <v>3</v>
      </c>
      <c r="F22" s="714">
        <v>638.01589965820006</v>
      </c>
      <c r="G22" s="714" t="s">
        <v>3</v>
      </c>
      <c r="H22" s="714" t="s">
        <v>3</v>
      </c>
      <c r="I22" s="714" t="s">
        <v>3</v>
      </c>
      <c r="J22" s="714" t="s">
        <v>3</v>
      </c>
      <c r="K22" s="714" t="s">
        <v>3</v>
      </c>
      <c r="L22" s="782">
        <v>638.01589965820006</v>
      </c>
      <c r="M22" s="714">
        <v>638.01589965820312</v>
      </c>
      <c r="N22" s="714">
        <v>70.541728734970093</v>
      </c>
    </row>
    <row r="23" spans="1:14" x14ac:dyDescent="0.2">
      <c r="A23" s="245" t="s">
        <v>330</v>
      </c>
      <c r="B23" s="714" t="s">
        <v>3</v>
      </c>
      <c r="C23" s="714" t="s">
        <v>3</v>
      </c>
      <c r="D23" s="714" t="s">
        <v>3</v>
      </c>
      <c r="E23" s="714" t="s">
        <v>3</v>
      </c>
      <c r="F23" s="714">
        <v>1716.7755832672001</v>
      </c>
      <c r="G23" s="714" t="s">
        <v>3</v>
      </c>
      <c r="H23" s="714" t="s">
        <v>3</v>
      </c>
      <c r="I23" s="714" t="s">
        <v>3</v>
      </c>
      <c r="J23" s="714" t="s">
        <v>3</v>
      </c>
      <c r="K23" s="714" t="s">
        <v>3</v>
      </c>
      <c r="L23" s="782">
        <v>1716.7755832672001</v>
      </c>
      <c r="M23" s="714">
        <v>1716.7755832672119</v>
      </c>
      <c r="N23" s="714">
        <v>14.852171666920185</v>
      </c>
    </row>
    <row r="24" spans="1:14" x14ac:dyDescent="0.2">
      <c r="A24" s="245" t="s">
        <v>33</v>
      </c>
      <c r="B24" s="714" t="s">
        <v>3</v>
      </c>
      <c r="C24" s="714" t="s">
        <v>3</v>
      </c>
      <c r="D24" s="714" t="s">
        <v>3</v>
      </c>
      <c r="E24" s="714" t="s">
        <v>3</v>
      </c>
      <c r="F24" s="714">
        <v>95.223323821999998</v>
      </c>
      <c r="G24" s="714" t="s">
        <v>3</v>
      </c>
      <c r="H24" s="714">
        <v>33.794479370099999</v>
      </c>
      <c r="I24" s="714" t="s">
        <v>3</v>
      </c>
      <c r="J24" s="714" t="s">
        <v>3</v>
      </c>
      <c r="K24" s="714" t="s">
        <v>3</v>
      </c>
      <c r="L24" s="782">
        <v>129.01780319209999</v>
      </c>
      <c r="M24" s="714">
        <v>129.01780319213867</v>
      </c>
      <c r="N24" s="714">
        <v>92.892818450927734</v>
      </c>
    </row>
    <row r="25" spans="1:14" x14ac:dyDescent="0.2">
      <c r="A25" s="245" t="s">
        <v>34</v>
      </c>
      <c r="B25" s="714">
        <v>168.10530090329999</v>
      </c>
      <c r="C25" s="714" t="s">
        <v>3</v>
      </c>
      <c r="D25" s="714" t="s">
        <v>3</v>
      </c>
      <c r="E25" s="714" t="s">
        <v>3</v>
      </c>
      <c r="F25" s="714">
        <v>5745.1024723052997</v>
      </c>
      <c r="G25" s="714" t="s">
        <v>3</v>
      </c>
      <c r="H25" s="714">
        <v>104.5992546082</v>
      </c>
      <c r="I25" s="714" t="s">
        <v>3</v>
      </c>
      <c r="J25" s="714" t="s">
        <v>3</v>
      </c>
      <c r="K25" s="714" t="s">
        <v>3</v>
      </c>
      <c r="L25" s="782">
        <v>6017.8070278167997</v>
      </c>
      <c r="M25" s="714">
        <v>5754.6177740097046</v>
      </c>
      <c r="N25" s="714">
        <v>903.42083358764648</v>
      </c>
    </row>
    <row r="26" spans="1:14" x14ac:dyDescent="0.2">
      <c r="A26" s="245" t="s">
        <v>332</v>
      </c>
      <c r="B26" s="714">
        <v>127.3884887695</v>
      </c>
      <c r="C26" s="714" t="s">
        <v>3</v>
      </c>
      <c r="D26" s="714" t="s">
        <v>3</v>
      </c>
      <c r="E26" s="714" t="s">
        <v>3</v>
      </c>
      <c r="F26" s="714">
        <v>2040.9224300384999</v>
      </c>
      <c r="G26" s="714" t="s">
        <v>3</v>
      </c>
      <c r="H26" s="714" t="s">
        <v>3</v>
      </c>
      <c r="I26" s="714" t="s">
        <v>3</v>
      </c>
      <c r="J26" s="714" t="s">
        <v>3</v>
      </c>
      <c r="K26" s="714" t="s">
        <v>3</v>
      </c>
      <c r="L26" s="782">
        <v>2168.3109188080002</v>
      </c>
      <c r="M26" s="714">
        <v>2068.9329967498779</v>
      </c>
      <c r="N26" s="714">
        <v>235.6708168387413</v>
      </c>
    </row>
    <row r="27" spans="1:14" x14ac:dyDescent="0.2">
      <c r="A27" s="245" t="s">
        <v>35</v>
      </c>
      <c r="B27" s="714" t="s">
        <v>3</v>
      </c>
      <c r="C27" s="714" t="s">
        <v>3</v>
      </c>
      <c r="D27" s="714">
        <v>5759.2970664500999</v>
      </c>
      <c r="E27" s="714">
        <v>5.8836851120000002</v>
      </c>
      <c r="F27" s="714">
        <v>186.09757423400001</v>
      </c>
      <c r="G27" s="714">
        <v>2358.4615120888002</v>
      </c>
      <c r="H27" s="714" t="s">
        <v>3</v>
      </c>
      <c r="I27" s="714" t="s">
        <v>3</v>
      </c>
      <c r="J27" s="714">
        <v>101.12669372560001</v>
      </c>
      <c r="K27" s="714" t="s">
        <v>3</v>
      </c>
      <c r="L27" s="782">
        <v>8410.8665316104998</v>
      </c>
      <c r="M27" s="714">
        <v>7095.638489484787</v>
      </c>
      <c r="N27" s="714">
        <v>6873.329521894455</v>
      </c>
    </row>
    <row r="28" spans="1:14" x14ac:dyDescent="0.2">
      <c r="A28" s="245" t="s">
        <v>36</v>
      </c>
      <c r="B28" s="714" t="s">
        <v>3</v>
      </c>
      <c r="C28" s="714" t="s">
        <v>3</v>
      </c>
      <c r="D28" s="714" t="s">
        <v>3</v>
      </c>
      <c r="E28" s="714" t="s">
        <v>3</v>
      </c>
      <c r="F28" s="714">
        <v>173.0263729095</v>
      </c>
      <c r="G28" s="714" t="s">
        <v>3</v>
      </c>
      <c r="H28" s="714" t="s">
        <v>3</v>
      </c>
      <c r="I28" s="714" t="s">
        <v>3</v>
      </c>
      <c r="J28" s="714" t="s">
        <v>3</v>
      </c>
      <c r="K28" s="714" t="s">
        <v>3</v>
      </c>
      <c r="L28" s="782">
        <v>173.0263729095</v>
      </c>
      <c r="M28" s="714">
        <v>173.0263729095459</v>
      </c>
      <c r="N28" s="714">
        <v>1.327870711684227</v>
      </c>
    </row>
    <row r="29" spans="1:14" x14ac:dyDescent="0.2">
      <c r="A29" s="245" t="s">
        <v>38</v>
      </c>
      <c r="B29" s="714" t="s">
        <v>3</v>
      </c>
      <c r="C29" s="714" t="s">
        <v>3</v>
      </c>
      <c r="D29" s="714" t="s">
        <v>3</v>
      </c>
      <c r="E29" s="714" t="s">
        <v>3</v>
      </c>
      <c r="F29" s="714">
        <v>437.79601287840001</v>
      </c>
      <c r="G29" s="714" t="s">
        <v>3</v>
      </c>
      <c r="H29" s="714" t="s">
        <v>3</v>
      </c>
      <c r="I29" s="714" t="s">
        <v>3</v>
      </c>
      <c r="J29" s="714" t="s">
        <v>3</v>
      </c>
      <c r="K29" s="714" t="s">
        <v>3</v>
      </c>
      <c r="L29" s="782">
        <v>437.79601287840001</v>
      </c>
      <c r="M29" s="714">
        <v>437.79601287841797</v>
      </c>
      <c r="N29" s="714">
        <v>324.94625854492187</v>
      </c>
    </row>
    <row r="30" spans="1:14" x14ac:dyDescent="0.2">
      <c r="A30" s="245" t="s">
        <v>39</v>
      </c>
      <c r="B30" s="714" t="s">
        <v>3</v>
      </c>
      <c r="C30" s="714" t="s">
        <v>3</v>
      </c>
      <c r="D30" s="714" t="s">
        <v>3</v>
      </c>
      <c r="E30" s="714" t="s">
        <v>3</v>
      </c>
      <c r="F30" s="714">
        <v>736.4627084732</v>
      </c>
      <c r="G30" s="714" t="s">
        <v>3</v>
      </c>
      <c r="H30" s="714" t="s">
        <v>3</v>
      </c>
      <c r="I30" s="714" t="s">
        <v>3</v>
      </c>
      <c r="J30" s="714" t="s">
        <v>3</v>
      </c>
      <c r="K30" s="714" t="s">
        <v>3</v>
      </c>
      <c r="L30" s="782">
        <v>736.4627084732</v>
      </c>
      <c r="M30" s="714">
        <v>736.46270847320557</v>
      </c>
      <c r="N30" s="714">
        <v>601.36680150032043</v>
      </c>
    </row>
    <row r="31" spans="1:14" x14ac:dyDescent="0.2">
      <c r="A31" s="245" t="s">
        <v>40</v>
      </c>
      <c r="B31" s="714" t="s">
        <v>3</v>
      </c>
      <c r="C31" s="714" t="s">
        <v>3</v>
      </c>
      <c r="D31" s="714" t="s">
        <v>3</v>
      </c>
      <c r="E31" s="714" t="s">
        <v>3</v>
      </c>
      <c r="F31" s="714">
        <v>185.60124206539999</v>
      </c>
      <c r="G31" s="714" t="s">
        <v>3</v>
      </c>
      <c r="H31" s="714" t="s">
        <v>3</v>
      </c>
      <c r="I31" s="714" t="s">
        <v>3</v>
      </c>
      <c r="J31" s="714" t="s">
        <v>3</v>
      </c>
      <c r="K31" s="714" t="s">
        <v>3</v>
      </c>
      <c r="L31" s="782">
        <v>185.60124206539999</v>
      </c>
      <c r="M31" s="714">
        <v>185.60124206542969</v>
      </c>
      <c r="N31" s="714">
        <v>97.440643310546875</v>
      </c>
    </row>
    <row r="32" spans="1:14" x14ac:dyDescent="0.2">
      <c r="A32" s="245" t="s">
        <v>41</v>
      </c>
      <c r="B32" s="714" t="s">
        <v>3</v>
      </c>
      <c r="C32" s="714" t="s">
        <v>3</v>
      </c>
      <c r="D32" s="714" t="s">
        <v>3</v>
      </c>
      <c r="E32" s="714" t="s">
        <v>3</v>
      </c>
      <c r="F32" s="714">
        <v>2818.4864995480002</v>
      </c>
      <c r="G32" s="714" t="s">
        <v>3</v>
      </c>
      <c r="H32" s="714" t="s">
        <v>3</v>
      </c>
      <c r="I32" s="714" t="s">
        <v>3</v>
      </c>
      <c r="J32" s="714" t="s">
        <v>3</v>
      </c>
      <c r="K32" s="714" t="s">
        <v>3</v>
      </c>
      <c r="L32" s="782">
        <v>2818.4864995480002</v>
      </c>
      <c r="M32" s="714">
        <v>2818.4864995479584</v>
      </c>
      <c r="N32" s="714">
        <v>14.405429746955633</v>
      </c>
    </row>
    <row r="33" spans="1:14" x14ac:dyDescent="0.2">
      <c r="A33" s="245" t="s">
        <v>241</v>
      </c>
      <c r="B33" s="714">
        <v>127.3884887695</v>
      </c>
      <c r="C33" s="714">
        <v>20.115240097000001</v>
      </c>
      <c r="D33" s="714" t="s">
        <v>3</v>
      </c>
      <c r="E33" s="714" t="s">
        <v>3</v>
      </c>
      <c r="F33" s="714">
        <v>1356.7591133118001</v>
      </c>
      <c r="G33" s="714" t="s">
        <v>3</v>
      </c>
      <c r="H33" s="714" t="s">
        <v>3</v>
      </c>
      <c r="I33" s="714" t="s">
        <v>3</v>
      </c>
      <c r="J33" s="714" t="s">
        <v>3</v>
      </c>
      <c r="K33" s="714" t="s">
        <v>3</v>
      </c>
      <c r="L33" s="782">
        <v>1504.2628421782999</v>
      </c>
      <c r="M33" s="714">
        <v>1404.8849201202393</v>
      </c>
      <c r="N33" s="714">
        <v>54.715744704008102</v>
      </c>
    </row>
    <row r="34" spans="1:14" x14ac:dyDescent="0.2">
      <c r="A34" s="245" t="s">
        <v>82</v>
      </c>
      <c r="B34" s="714" t="s">
        <v>3</v>
      </c>
      <c r="C34" s="714" t="s">
        <v>3</v>
      </c>
      <c r="D34" s="714" t="s">
        <v>3</v>
      </c>
      <c r="E34" s="714" t="s">
        <v>3</v>
      </c>
      <c r="F34" s="714">
        <v>5645.0718836783999</v>
      </c>
      <c r="G34" s="714" t="s">
        <v>3</v>
      </c>
      <c r="H34" s="714">
        <v>85.181076049799998</v>
      </c>
      <c r="I34" s="714" t="s">
        <v>3</v>
      </c>
      <c r="J34" s="714" t="s">
        <v>3</v>
      </c>
      <c r="K34" s="714" t="s">
        <v>3</v>
      </c>
      <c r="L34" s="782">
        <v>5730.2529597282</v>
      </c>
      <c r="M34" s="714">
        <v>5646.6774973869324</v>
      </c>
      <c r="N34" s="714">
        <v>56.544400814920664</v>
      </c>
    </row>
    <row r="35" spans="1:14" x14ac:dyDescent="0.2">
      <c r="A35" s="245" t="s">
        <v>43</v>
      </c>
      <c r="B35" s="714" t="s">
        <v>3</v>
      </c>
      <c r="C35" s="714" t="s">
        <v>3</v>
      </c>
      <c r="D35" s="714" t="s">
        <v>3</v>
      </c>
      <c r="E35" s="714" t="s">
        <v>3</v>
      </c>
      <c r="F35" s="714">
        <v>318.23304748539999</v>
      </c>
      <c r="G35" s="714">
        <v>57.1269760132</v>
      </c>
      <c r="H35" s="714">
        <v>2.4137494564000002</v>
      </c>
      <c r="I35" s="714" t="s">
        <v>3</v>
      </c>
      <c r="J35" s="714" t="s">
        <v>3</v>
      </c>
      <c r="K35" s="714" t="s">
        <v>3</v>
      </c>
      <c r="L35" s="782">
        <v>377.77377295489998</v>
      </c>
      <c r="M35" s="714">
        <v>377.7737729549408</v>
      </c>
      <c r="N35" s="714">
        <v>333.64876770973206</v>
      </c>
    </row>
    <row r="36" spans="1:14" x14ac:dyDescent="0.2">
      <c r="A36" s="245" t="s">
        <v>116</v>
      </c>
      <c r="B36" s="714" t="s">
        <v>3</v>
      </c>
      <c r="C36" s="714" t="s">
        <v>3</v>
      </c>
      <c r="D36" s="714" t="s">
        <v>3</v>
      </c>
      <c r="E36" s="714" t="s">
        <v>3</v>
      </c>
      <c r="F36" s="714" t="s">
        <v>3</v>
      </c>
      <c r="G36" s="714" t="s">
        <v>3</v>
      </c>
      <c r="H36" s="714" t="s">
        <v>3</v>
      </c>
      <c r="I36" s="714" t="s">
        <v>3</v>
      </c>
      <c r="J36" s="714" t="s">
        <v>3</v>
      </c>
      <c r="K36" s="714">
        <v>985.91915488239999</v>
      </c>
      <c r="L36" s="782">
        <v>985.91915488239999</v>
      </c>
      <c r="M36" s="714">
        <v>985.91915488243103</v>
      </c>
      <c r="N36" s="714">
        <v>36.729261174798012</v>
      </c>
    </row>
    <row r="37" spans="1:14" x14ac:dyDescent="0.2">
      <c r="A37" s="245" t="s">
        <v>46</v>
      </c>
      <c r="B37" s="714" t="s">
        <v>3</v>
      </c>
      <c r="C37" s="714" t="s">
        <v>3</v>
      </c>
      <c r="D37" s="714" t="s">
        <v>3</v>
      </c>
      <c r="E37" s="714" t="s">
        <v>3</v>
      </c>
      <c r="F37" s="714" t="s">
        <v>3</v>
      </c>
      <c r="G37" s="714" t="s">
        <v>3</v>
      </c>
      <c r="H37" s="714">
        <v>64.368774414100002</v>
      </c>
      <c r="I37" s="714">
        <v>96.538558960000003</v>
      </c>
      <c r="J37" s="714" t="s">
        <v>3</v>
      </c>
      <c r="K37" s="714" t="s">
        <v>3</v>
      </c>
      <c r="L37" s="782">
        <v>160.90733337399999</v>
      </c>
      <c r="M37" s="714">
        <v>160.90733337402344</v>
      </c>
      <c r="N37" s="714">
        <v>126.1592903137207</v>
      </c>
    </row>
    <row r="38" spans="1:14" x14ac:dyDescent="0.2">
      <c r="A38" s="245" t="s">
        <v>83</v>
      </c>
      <c r="B38" s="714" t="s">
        <v>3</v>
      </c>
      <c r="C38" s="714" t="s">
        <v>3</v>
      </c>
      <c r="D38" s="714" t="s">
        <v>3</v>
      </c>
      <c r="E38" s="714" t="s">
        <v>3</v>
      </c>
      <c r="F38" s="714">
        <v>2008.0639994144001</v>
      </c>
      <c r="G38" s="714" t="s">
        <v>3</v>
      </c>
      <c r="H38" s="714" t="s">
        <v>3</v>
      </c>
      <c r="I38" s="714" t="s">
        <v>3</v>
      </c>
      <c r="J38" s="714" t="s">
        <v>3</v>
      </c>
      <c r="K38" s="714" t="s">
        <v>3</v>
      </c>
      <c r="L38" s="782">
        <v>2008.0639994144001</v>
      </c>
      <c r="M38" s="714">
        <v>2008.063999414444</v>
      </c>
      <c r="N38" s="714">
        <v>49.250524766743183</v>
      </c>
    </row>
    <row r="39" spans="1:14" x14ac:dyDescent="0.2">
      <c r="A39" s="245" t="s">
        <v>336</v>
      </c>
      <c r="B39" s="714" t="s">
        <v>3</v>
      </c>
      <c r="C39" s="714" t="s">
        <v>3</v>
      </c>
      <c r="D39" s="714" t="s">
        <v>3</v>
      </c>
      <c r="E39" s="714" t="s">
        <v>3</v>
      </c>
      <c r="F39" s="714">
        <v>8.0460968017999992</v>
      </c>
      <c r="G39" s="714" t="s">
        <v>3</v>
      </c>
      <c r="H39" s="714" t="s">
        <v>3</v>
      </c>
      <c r="I39" s="714" t="s">
        <v>3</v>
      </c>
      <c r="J39" s="714" t="s">
        <v>3</v>
      </c>
      <c r="K39" s="714" t="s">
        <v>3</v>
      </c>
      <c r="L39" s="782">
        <v>8.0460968017999992</v>
      </c>
      <c r="M39" s="714">
        <v>8.0460968017578125</v>
      </c>
      <c r="N39" s="714">
        <v>1.6092193126678467</v>
      </c>
    </row>
    <row r="40" spans="1:14" ht="3.75" customHeight="1" x14ac:dyDescent="0.2">
      <c r="A40" s="804"/>
      <c r="B40" s="805"/>
      <c r="C40" s="805"/>
      <c r="D40" s="805"/>
      <c r="E40" s="805"/>
      <c r="F40" s="805"/>
      <c r="G40" s="805"/>
      <c r="H40" s="805"/>
      <c r="I40" s="805"/>
      <c r="J40" s="805"/>
      <c r="K40" s="805"/>
      <c r="L40" s="806"/>
      <c r="M40" s="805"/>
      <c r="N40" s="805"/>
    </row>
    <row r="41" spans="1:14" x14ac:dyDescent="0.2">
      <c r="A41" s="247" t="s">
        <v>357</v>
      </c>
      <c r="B41" s="753">
        <v>759.09288024889997</v>
      </c>
      <c r="C41" s="753">
        <v>20.115240097000001</v>
      </c>
      <c r="D41" s="753">
        <v>6001.9865958690998</v>
      </c>
      <c r="E41" s="753">
        <v>5.8836851120000002</v>
      </c>
      <c r="F41" s="753">
        <v>28323.480893135002</v>
      </c>
      <c r="G41" s="753">
        <v>2508.9236931801001</v>
      </c>
      <c r="H41" s="753">
        <v>810.23180961619994</v>
      </c>
      <c r="I41" s="753">
        <v>193.07711792000001</v>
      </c>
      <c r="J41" s="753">
        <v>101.12669372560001</v>
      </c>
      <c r="K41" s="753">
        <v>985.91915488239999</v>
      </c>
      <c r="L41" s="753">
        <v>39709.8377637862</v>
      </c>
      <c r="M41" s="753" t="s">
        <v>3</v>
      </c>
      <c r="N41" s="753">
        <v>12779.516702711582</v>
      </c>
    </row>
  </sheetData>
  <mergeCells count="1">
    <mergeCell ref="B3:K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5"/>
  <sheetViews>
    <sheetView showGridLines="0" workbookViewId="0">
      <selection activeCell="K1" sqref="K1"/>
    </sheetView>
  </sheetViews>
  <sheetFormatPr defaultRowHeight="12.75" x14ac:dyDescent="0.2"/>
  <cols>
    <col min="1" max="1" width="34.7109375" style="236" customWidth="1"/>
    <col min="2" max="6" width="9.7109375" style="236" customWidth="1"/>
    <col min="7" max="9" width="8.7109375" style="236" customWidth="1"/>
    <col min="10" max="10" width="4.85546875" style="235" customWidth="1"/>
    <col min="11" max="23" width="12.7109375" style="235" customWidth="1"/>
    <col min="24" max="27" width="12.7109375" style="236" customWidth="1"/>
    <col min="28" max="16384" width="9.140625" style="236"/>
  </cols>
  <sheetData>
    <row r="1" spans="1:23" s="225" customFormat="1" ht="15" customHeight="1" x14ac:dyDescent="0.2">
      <c r="A1" s="224" t="s">
        <v>449</v>
      </c>
    </row>
    <row r="2" spans="1:23" s="227" customFormat="1" ht="15" customHeight="1" x14ac:dyDescent="0.2">
      <c r="A2" s="633" t="s">
        <v>376</v>
      </c>
    </row>
    <row r="3" spans="1:23" s="227" customFormat="1" ht="15" customHeight="1" x14ac:dyDescent="0.2">
      <c r="A3" s="226"/>
      <c r="B3" s="998" t="s">
        <v>286</v>
      </c>
      <c r="C3" s="998"/>
      <c r="D3" s="998"/>
      <c r="E3" s="998"/>
      <c r="F3" s="998"/>
    </row>
    <row r="4" spans="1:23" s="227" customFormat="1" ht="6" customHeight="1" x14ac:dyDescent="0.2">
      <c r="A4" s="226"/>
    </row>
    <row r="5" spans="1:23" s="211" customFormat="1" ht="36" customHeight="1" thickBot="1" x14ac:dyDescent="0.25">
      <c r="A5" s="210" t="s">
        <v>261</v>
      </c>
      <c r="B5" s="211" t="s">
        <v>117</v>
      </c>
      <c r="C5" s="211" t="s">
        <v>277</v>
      </c>
      <c r="D5" s="211" t="s">
        <v>377</v>
      </c>
      <c r="E5" s="211" t="s">
        <v>378</v>
      </c>
      <c r="F5" s="211" t="s">
        <v>379</v>
      </c>
      <c r="G5" s="211" t="s">
        <v>443</v>
      </c>
      <c r="H5" s="211" t="s">
        <v>442</v>
      </c>
      <c r="I5" s="211" t="s">
        <v>262</v>
      </c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 t="s">
        <v>270</v>
      </c>
      <c r="W5" s="228"/>
    </row>
    <row r="6" spans="1:23" s="214" customFormat="1" ht="6" customHeight="1" thickTop="1" x14ac:dyDescent="0.2"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28"/>
    </row>
    <row r="7" spans="1:23" s="231" customFormat="1" ht="19.5" customHeight="1" x14ac:dyDescent="0.3">
      <c r="A7" s="216" t="s">
        <v>66</v>
      </c>
      <c r="B7" s="229"/>
      <c r="C7" s="229"/>
      <c r="D7" s="229"/>
      <c r="E7" s="229"/>
      <c r="F7" s="229"/>
      <c r="G7" s="229"/>
      <c r="H7" s="229"/>
      <c r="I7" s="229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</row>
    <row r="8" spans="1:23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</row>
    <row r="9" spans="1:23" x14ac:dyDescent="0.2">
      <c r="A9" s="218" t="s">
        <v>48</v>
      </c>
      <c r="B9" s="713" t="s">
        <v>3</v>
      </c>
      <c r="C9" s="713">
        <v>72.414871215800005</v>
      </c>
      <c r="D9" s="713" t="s">
        <v>3</v>
      </c>
      <c r="E9" s="713" t="s">
        <v>3</v>
      </c>
      <c r="F9" s="713" t="s">
        <v>3</v>
      </c>
      <c r="G9" s="781">
        <v>72.414871215800005</v>
      </c>
      <c r="H9" s="713">
        <v>72.414871215820313</v>
      </c>
      <c r="I9" s="713">
        <v>12.860879898071289</v>
      </c>
    </row>
    <row r="10" spans="1:23" x14ac:dyDescent="0.2">
      <c r="A10" s="245" t="s">
        <v>49</v>
      </c>
      <c r="B10" s="714" t="s">
        <v>3</v>
      </c>
      <c r="C10" s="714">
        <v>112.6453514099</v>
      </c>
      <c r="D10" s="714" t="s">
        <v>3</v>
      </c>
      <c r="E10" s="714" t="s">
        <v>3</v>
      </c>
      <c r="F10" s="714" t="s">
        <v>3</v>
      </c>
      <c r="G10" s="782">
        <v>112.6453514099</v>
      </c>
      <c r="H10" s="714">
        <v>112.64535140991211</v>
      </c>
      <c r="I10" s="714">
        <v>0.84484215080738068</v>
      </c>
    </row>
    <row r="11" spans="1:23" x14ac:dyDescent="0.2">
      <c r="A11" s="245" t="s">
        <v>50</v>
      </c>
      <c r="B11" s="714" t="s">
        <v>3</v>
      </c>
      <c r="C11" s="714">
        <v>58.836853027300002</v>
      </c>
      <c r="D11" s="714" t="s">
        <v>3</v>
      </c>
      <c r="E11" s="714" t="s">
        <v>3</v>
      </c>
      <c r="F11" s="714" t="s">
        <v>3</v>
      </c>
      <c r="G11" s="782">
        <v>58.836853027300002</v>
      </c>
      <c r="H11" s="714">
        <v>58.83685302734375</v>
      </c>
      <c r="I11" s="714">
        <v>0.29418426752090454</v>
      </c>
    </row>
    <row r="12" spans="1:23" x14ac:dyDescent="0.2">
      <c r="A12" s="245" t="s">
        <v>51</v>
      </c>
      <c r="B12" s="714">
        <v>1796.8901972771</v>
      </c>
      <c r="C12" s="714">
        <v>2297.1482782364001</v>
      </c>
      <c r="D12" s="714" t="s">
        <v>3</v>
      </c>
      <c r="E12" s="714" t="s">
        <v>3</v>
      </c>
      <c r="F12" s="714" t="s">
        <v>3</v>
      </c>
      <c r="G12" s="782">
        <v>4094.0384755135001</v>
      </c>
      <c r="H12" s="714">
        <v>3547.012270450592</v>
      </c>
      <c r="I12" s="714">
        <v>16.239226412028074</v>
      </c>
    </row>
    <row r="13" spans="1:23" x14ac:dyDescent="0.2">
      <c r="A13" s="245" t="s">
        <v>53</v>
      </c>
      <c r="B13" s="714">
        <v>1365.2187347412</v>
      </c>
      <c r="C13" s="714">
        <v>2366.6077175139999</v>
      </c>
      <c r="D13" s="714" t="s">
        <v>3</v>
      </c>
      <c r="E13" s="714" t="s">
        <v>3</v>
      </c>
      <c r="F13" s="714" t="s">
        <v>3</v>
      </c>
      <c r="G13" s="782">
        <v>3731.8264522551999</v>
      </c>
      <c r="H13" s="714">
        <v>3511.0083827972412</v>
      </c>
      <c r="I13" s="714">
        <v>22.113053895533085</v>
      </c>
    </row>
    <row r="14" spans="1:23" s="237" customFormat="1" ht="3.75" customHeight="1" x14ac:dyDescent="0.2">
      <c r="A14" s="804"/>
      <c r="B14" s="805"/>
      <c r="C14" s="805"/>
      <c r="D14" s="805"/>
      <c r="E14" s="805"/>
      <c r="F14" s="805"/>
      <c r="G14" s="806"/>
      <c r="H14" s="805"/>
      <c r="I14" s="80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</row>
    <row r="15" spans="1:23" s="237" customFormat="1" ht="15" customHeight="1" x14ac:dyDescent="0.2">
      <c r="A15" s="247" t="s">
        <v>111</v>
      </c>
      <c r="B15" s="753">
        <v>3162.1089320183</v>
      </c>
      <c r="C15" s="753">
        <v>4907.6530714033997</v>
      </c>
      <c r="D15" s="753" t="s">
        <v>3</v>
      </c>
      <c r="E15" s="753" t="s">
        <v>3</v>
      </c>
      <c r="F15" s="753" t="s">
        <v>3</v>
      </c>
      <c r="G15" s="753">
        <v>8069.7620034216998</v>
      </c>
      <c r="H15" s="753" t="s">
        <v>3</v>
      </c>
      <c r="I15" s="753">
        <v>52.352186623960733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1:23" s="235" customFormat="1" ht="9" customHeight="1" x14ac:dyDescent="0.2"/>
    <row r="17" spans="1:9" s="235" customFormat="1" ht="18.75" x14ac:dyDescent="0.3">
      <c r="A17" s="216" t="s">
        <v>68</v>
      </c>
      <c r="B17" s="229"/>
      <c r="C17" s="229"/>
      <c r="D17" s="229"/>
      <c r="E17" s="229"/>
      <c r="F17" s="229"/>
      <c r="G17" s="229"/>
    </row>
    <row r="18" spans="1:9" s="235" customFormat="1" ht="3.75" customHeight="1" x14ac:dyDescent="0.2">
      <c r="A18" s="232"/>
      <c r="B18" s="233"/>
      <c r="C18" s="233"/>
      <c r="D18" s="233"/>
      <c r="E18" s="233"/>
      <c r="F18" s="233"/>
      <c r="G18" s="233"/>
    </row>
    <row r="19" spans="1:9" s="235" customFormat="1" x14ac:dyDescent="0.2">
      <c r="A19" s="218" t="s">
        <v>54</v>
      </c>
      <c r="B19" s="713" t="s">
        <v>3</v>
      </c>
      <c r="C19" s="713" t="s">
        <v>3</v>
      </c>
      <c r="D19" s="713" t="s">
        <v>3</v>
      </c>
      <c r="E19" s="713">
        <v>494.1274642944</v>
      </c>
      <c r="F19" s="713" t="s">
        <v>3</v>
      </c>
      <c r="G19" s="781">
        <v>494.1274642944</v>
      </c>
      <c r="H19" s="713">
        <v>494.12746429443359</v>
      </c>
      <c r="I19" s="713">
        <v>83.937347888946533</v>
      </c>
    </row>
    <row r="20" spans="1:9" s="235" customFormat="1" x14ac:dyDescent="0.2">
      <c r="A20" s="245" t="s">
        <v>88</v>
      </c>
      <c r="B20" s="714" t="s">
        <v>3</v>
      </c>
      <c r="C20" s="714" t="s">
        <v>3</v>
      </c>
      <c r="D20" s="714" t="s">
        <v>3</v>
      </c>
      <c r="E20" s="714">
        <v>5920.8785324096998</v>
      </c>
      <c r="F20" s="714" t="s">
        <v>3</v>
      </c>
      <c r="G20" s="782">
        <v>5920.8785324096998</v>
      </c>
      <c r="H20" s="714">
        <v>5509.2731018066406</v>
      </c>
      <c r="I20" s="714">
        <v>4571.424644947052</v>
      </c>
    </row>
    <row r="21" spans="1:9" s="235" customFormat="1" x14ac:dyDescent="0.2">
      <c r="A21" s="245" t="s">
        <v>248</v>
      </c>
      <c r="B21" s="714" t="s">
        <v>3</v>
      </c>
      <c r="C21" s="714" t="s">
        <v>3</v>
      </c>
      <c r="D21" s="714" t="s">
        <v>3</v>
      </c>
      <c r="E21" s="714">
        <v>456.53536510470002</v>
      </c>
      <c r="F21" s="714" t="s">
        <v>3</v>
      </c>
      <c r="G21" s="782">
        <v>456.53536510470002</v>
      </c>
      <c r="H21" s="714">
        <v>456.53536510467529</v>
      </c>
      <c r="I21" s="714">
        <v>152.83156585693359</v>
      </c>
    </row>
    <row r="22" spans="1:9" s="235" customFormat="1" x14ac:dyDescent="0.2">
      <c r="A22" s="245" t="s">
        <v>337</v>
      </c>
      <c r="B22" s="714" t="s">
        <v>3</v>
      </c>
      <c r="C22" s="714" t="s">
        <v>3</v>
      </c>
      <c r="D22" s="714" t="s">
        <v>3</v>
      </c>
      <c r="E22" s="714">
        <v>381.49071884160003</v>
      </c>
      <c r="F22" s="714" t="s">
        <v>3</v>
      </c>
      <c r="G22" s="782">
        <v>381.49071884160003</v>
      </c>
      <c r="H22" s="714">
        <v>381.49071884155273</v>
      </c>
      <c r="I22" s="714">
        <v>11.703073561191559</v>
      </c>
    </row>
    <row r="23" spans="1:9" s="235" customFormat="1" x14ac:dyDescent="0.2">
      <c r="A23" s="245" t="s">
        <v>55</v>
      </c>
      <c r="B23" s="714" t="s">
        <v>3</v>
      </c>
      <c r="C23" s="714" t="s">
        <v>3</v>
      </c>
      <c r="D23" s="714" t="s">
        <v>3</v>
      </c>
      <c r="E23" s="714">
        <v>4447.4779574871</v>
      </c>
      <c r="F23" s="714" t="s">
        <v>3</v>
      </c>
      <c r="G23" s="782">
        <v>4447.4779574871</v>
      </c>
      <c r="H23" s="714">
        <v>4256.3681399822235</v>
      </c>
      <c r="I23" s="714">
        <v>254.64396071434021</v>
      </c>
    </row>
    <row r="24" spans="1:9" s="235" customFormat="1" ht="3.75" customHeight="1" x14ac:dyDescent="0.2">
      <c r="A24" s="804"/>
      <c r="B24" s="805"/>
      <c r="C24" s="805"/>
      <c r="D24" s="805"/>
      <c r="E24" s="805"/>
      <c r="F24" s="805"/>
      <c r="G24" s="806"/>
      <c r="H24" s="805"/>
      <c r="I24" s="805"/>
    </row>
    <row r="25" spans="1:9" s="235" customFormat="1" x14ac:dyDescent="0.2">
      <c r="A25" s="807" t="s">
        <v>113</v>
      </c>
      <c r="B25" s="753" t="s">
        <v>3</v>
      </c>
      <c r="C25" s="753" t="s">
        <v>3</v>
      </c>
      <c r="D25" s="753" t="s">
        <v>3</v>
      </c>
      <c r="E25" s="753">
        <v>11700.5100381375</v>
      </c>
      <c r="F25" s="753" t="s">
        <v>3</v>
      </c>
      <c r="G25" s="753">
        <v>11700.5100381375</v>
      </c>
      <c r="H25" s="753" t="s">
        <v>3</v>
      </c>
      <c r="I25" s="753">
        <v>5074.5405929684639</v>
      </c>
    </row>
    <row r="26" spans="1:9" s="235" customFormat="1" ht="9" customHeight="1" x14ac:dyDescent="0.2">
      <c r="A26" s="804"/>
      <c r="B26" s="808"/>
      <c r="C26" s="808"/>
      <c r="D26" s="808"/>
      <c r="E26" s="808"/>
      <c r="F26" s="808"/>
      <c r="G26" s="808"/>
      <c r="H26" s="808"/>
      <c r="I26" s="809"/>
    </row>
    <row r="27" spans="1:9" s="235" customFormat="1" ht="18.75" x14ac:dyDescent="0.3">
      <c r="A27" s="858" t="s">
        <v>249</v>
      </c>
      <c r="B27" s="799"/>
      <c r="C27" s="799"/>
      <c r="D27" s="799"/>
      <c r="E27" s="799"/>
      <c r="F27" s="799"/>
      <c r="G27" s="799"/>
      <c r="H27" s="799"/>
      <c r="I27" s="800"/>
    </row>
    <row r="28" spans="1:9" s="235" customFormat="1" ht="3.75" customHeight="1" x14ac:dyDescent="0.2">
      <c r="A28" s="859"/>
      <c r="B28" s="802"/>
      <c r="C28" s="802"/>
      <c r="D28" s="802"/>
      <c r="E28" s="802"/>
      <c r="F28" s="802"/>
      <c r="G28" s="802"/>
      <c r="H28" s="802"/>
      <c r="I28" s="803"/>
    </row>
    <row r="29" spans="1:9" x14ac:dyDescent="0.2">
      <c r="A29" s="245" t="s">
        <v>339</v>
      </c>
      <c r="B29" s="714" t="s">
        <v>3</v>
      </c>
      <c r="C29" s="714" t="s">
        <v>3</v>
      </c>
      <c r="D29" s="714">
        <v>51.108367919899997</v>
      </c>
      <c r="E29" s="714" t="s">
        <v>3</v>
      </c>
      <c r="F29" s="714" t="s">
        <v>3</v>
      </c>
      <c r="G29" s="782">
        <v>51.108367919899997</v>
      </c>
      <c r="H29" s="714">
        <v>51.108367919921875</v>
      </c>
      <c r="I29" s="714">
        <v>20.443347930908203</v>
      </c>
    </row>
    <row r="30" spans="1:9" x14ac:dyDescent="0.2">
      <c r="A30" s="245" t="s">
        <v>340</v>
      </c>
      <c r="B30" s="714" t="s">
        <v>3</v>
      </c>
      <c r="C30" s="714" t="s">
        <v>3</v>
      </c>
      <c r="D30" s="714">
        <v>159.00411987300001</v>
      </c>
      <c r="E30" s="714" t="s">
        <v>3</v>
      </c>
      <c r="F30" s="714" t="s">
        <v>3</v>
      </c>
      <c r="G30" s="782">
        <v>159.00411987300001</v>
      </c>
      <c r="H30" s="714">
        <v>159.00411987304687</v>
      </c>
      <c r="I30" s="714">
        <v>142.91290283203125</v>
      </c>
    </row>
    <row r="31" spans="1:9" ht="3.75" customHeight="1" x14ac:dyDescent="0.2">
      <c r="A31" s="804"/>
      <c r="B31" s="805"/>
      <c r="C31" s="805"/>
      <c r="D31" s="805"/>
      <c r="E31" s="805"/>
      <c r="F31" s="805"/>
      <c r="G31" s="806"/>
      <c r="H31" s="805"/>
      <c r="I31" s="805"/>
    </row>
    <row r="32" spans="1:9" x14ac:dyDescent="0.2">
      <c r="A32" s="860" t="s">
        <v>250</v>
      </c>
      <c r="B32" s="753" t="s">
        <v>3</v>
      </c>
      <c r="C32" s="753" t="s">
        <v>3</v>
      </c>
      <c r="D32" s="753">
        <v>210.1124877929</v>
      </c>
      <c r="E32" s="753" t="s">
        <v>3</v>
      </c>
      <c r="F32" s="753" t="s">
        <v>3</v>
      </c>
      <c r="G32" s="753">
        <v>210.1124877929</v>
      </c>
      <c r="H32" s="753" t="s">
        <v>3</v>
      </c>
      <c r="I32" s="753">
        <v>163.35625076293945</v>
      </c>
    </row>
    <row r="33" spans="1:9" ht="9" customHeight="1" x14ac:dyDescent="0.2">
      <c r="A33" s="804"/>
      <c r="B33" s="808"/>
      <c r="C33" s="808"/>
      <c r="D33" s="808"/>
      <c r="E33" s="808"/>
      <c r="F33" s="808"/>
      <c r="G33" s="808"/>
      <c r="H33" s="808"/>
      <c r="I33" s="809"/>
    </row>
    <row r="34" spans="1:9" ht="18.75" x14ac:dyDescent="0.3">
      <c r="A34" s="810" t="s">
        <v>69</v>
      </c>
      <c r="B34" s="799"/>
      <c r="C34" s="799"/>
      <c r="D34" s="799"/>
      <c r="E34" s="799"/>
      <c r="F34" s="799"/>
      <c r="G34" s="799"/>
      <c r="H34" s="799"/>
      <c r="I34" s="800"/>
    </row>
    <row r="35" spans="1:9" ht="3.75" customHeight="1" x14ac:dyDescent="0.2">
      <c r="A35" s="859"/>
      <c r="B35" s="802"/>
      <c r="C35" s="802"/>
      <c r="D35" s="802"/>
      <c r="E35" s="802"/>
      <c r="F35" s="802"/>
      <c r="G35" s="802"/>
      <c r="H35" s="802"/>
      <c r="I35" s="803"/>
    </row>
    <row r="36" spans="1:9" x14ac:dyDescent="0.2">
      <c r="A36" s="245" t="s">
        <v>56</v>
      </c>
      <c r="B36" s="714" t="s">
        <v>3</v>
      </c>
      <c r="C36" s="714" t="s">
        <v>3</v>
      </c>
      <c r="D36" s="714" t="s">
        <v>3</v>
      </c>
      <c r="E36" s="714" t="s">
        <v>3</v>
      </c>
      <c r="F36" s="714">
        <v>368.2951965332</v>
      </c>
      <c r="G36" s="782">
        <v>368.2951965332</v>
      </c>
      <c r="H36" s="714">
        <v>368.29519653320312</v>
      </c>
      <c r="I36" s="714">
        <v>79.116039276123047</v>
      </c>
    </row>
    <row r="37" spans="1:9" x14ac:dyDescent="0.2">
      <c r="A37" s="245" t="s">
        <v>57</v>
      </c>
      <c r="B37" s="714" t="s">
        <v>3</v>
      </c>
      <c r="C37" s="714" t="s">
        <v>3</v>
      </c>
      <c r="D37" s="714" t="s">
        <v>3</v>
      </c>
      <c r="E37" s="714" t="s">
        <v>3</v>
      </c>
      <c r="F37" s="714">
        <v>1755.314956665</v>
      </c>
      <c r="G37" s="782">
        <v>1755.314956665</v>
      </c>
      <c r="H37" s="714">
        <v>1755.3149566650391</v>
      </c>
      <c r="I37" s="714">
        <v>192.07661962509155</v>
      </c>
    </row>
    <row r="38" spans="1:9" x14ac:dyDescent="0.2">
      <c r="A38" s="245" t="s">
        <v>58</v>
      </c>
      <c r="B38" s="714" t="s">
        <v>3</v>
      </c>
      <c r="C38" s="714" t="s">
        <v>3</v>
      </c>
      <c r="D38" s="714" t="s">
        <v>3</v>
      </c>
      <c r="E38" s="714" t="s">
        <v>3</v>
      </c>
      <c r="F38" s="714">
        <v>5792.6278870105998</v>
      </c>
      <c r="G38" s="782">
        <v>5792.6278870105998</v>
      </c>
      <c r="H38" s="714">
        <v>5792.6278870105743</v>
      </c>
      <c r="I38" s="714">
        <v>53.358266096562147</v>
      </c>
    </row>
    <row r="39" spans="1:9" x14ac:dyDescent="0.2">
      <c r="A39" s="245" t="s">
        <v>251</v>
      </c>
      <c r="B39" s="714" t="s">
        <v>3</v>
      </c>
      <c r="C39" s="714" t="s">
        <v>3</v>
      </c>
      <c r="D39" s="714" t="s">
        <v>3</v>
      </c>
      <c r="E39" s="714" t="s">
        <v>3</v>
      </c>
      <c r="F39" s="714">
        <v>421.67166709899999</v>
      </c>
      <c r="G39" s="782">
        <v>421.67166709899999</v>
      </c>
      <c r="H39" s="714">
        <v>421.67166709899902</v>
      </c>
      <c r="I39" s="714">
        <v>7.1528170108795166</v>
      </c>
    </row>
    <row r="40" spans="1:9" x14ac:dyDescent="0.2">
      <c r="A40" s="245" t="s">
        <v>61</v>
      </c>
      <c r="B40" s="714" t="s">
        <v>3</v>
      </c>
      <c r="C40" s="714" t="s">
        <v>3</v>
      </c>
      <c r="D40" s="714" t="s">
        <v>3</v>
      </c>
      <c r="E40" s="714" t="s">
        <v>3</v>
      </c>
      <c r="F40" s="714">
        <v>195.86463928219999</v>
      </c>
      <c r="G40" s="782">
        <v>195.86463928219999</v>
      </c>
      <c r="H40" s="714">
        <v>195.86463928222656</v>
      </c>
      <c r="I40" s="714">
        <v>5.906494140625</v>
      </c>
    </row>
    <row r="41" spans="1:9" x14ac:dyDescent="0.2">
      <c r="A41" s="245" t="s">
        <v>20</v>
      </c>
      <c r="B41" s="714" t="s">
        <v>3</v>
      </c>
      <c r="C41" s="714" t="s">
        <v>3</v>
      </c>
      <c r="D41" s="714" t="s">
        <v>3</v>
      </c>
      <c r="E41" s="714" t="s">
        <v>3</v>
      </c>
      <c r="F41" s="714">
        <v>1535.1877906321999</v>
      </c>
      <c r="G41" s="782">
        <v>1535.1877906321999</v>
      </c>
      <c r="H41" s="714">
        <v>1535.1877906322479</v>
      </c>
      <c r="I41" s="714">
        <v>28.668627426028252</v>
      </c>
    </row>
    <row r="42" spans="1:9" x14ac:dyDescent="0.2">
      <c r="A42" s="245" t="s">
        <v>21</v>
      </c>
      <c r="B42" s="714" t="s">
        <v>3</v>
      </c>
      <c r="C42" s="714" t="s">
        <v>3</v>
      </c>
      <c r="D42" s="714" t="s">
        <v>3</v>
      </c>
      <c r="E42" s="714" t="s">
        <v>3</v>
      </c>
      <c r="F42" s="714">
        <v>247.25849151610001</v>
      </c>
      <c r="G42" s="782">
        <v>247.25849151610001</v>
      </c>
      <c r="H42" s="714">
        <v>247.25849151611328</v>
      </c>
      <c r="I42" s="714">
        <v>5.7884082198143005</v>
      </c>
    </row>
    <row r="43" spans="1:9" x14ac:dyDescent="0.2">
      <c r="A43" s="245" t="s">
        <v>254</v>
      </c>
      <c r="B43" s="714" t="s">
        <v>3</v>
      </c>
      <c r="C43" s="714" t="s">
        <v>3</v>
      </c>
      <c r="D43" s="714" t="s">
        <v>3</v>
      </c>
      <c r="E43" s="714" t="s">
        <v>3</v>
      </c>
      <c r="F43" s="714">
        <v>878.80058288570001</v>
      </c>
      <c r="G43" s="782">
        <v>878.80058288570001</v>
      </c>
      <c r="H43" s="714">
        <v>878.80058288574219</v>
      </c>
      <c r="I43" s="714" t="s">
        <v>3</v>
      </c>
    </row>
    <row r="44" spans="1:9" ht="3.75" customHeight="1" x14ac:dyDescent="0.2">
      <c r="A44" s="804"/>
      <c r="B44" s="805"/>
      <c r="C44" s="805"/>
      <c r="D44" s="805"/>
      <c r="E44" s="805"/>
      <c r="F44" s="805"/>
      <c r="G44" s="806"/>
      <c r="H44" s="805"/>
      <c r="I44" s="805"/>
    </row>
    <row r="45" spans="1:9" x14ac:dyDescent="0.2">
      <c r="A45" s="247" t="s">
        <v>253</v>
      </c>
      <c r="B45" s="753" t="s">
        <v>3</v>
      </c>
      <c r="C45" s="753" t="s">
        <v>3</v>
      </c>
      <c r="D45" s="753" t="s">
        <v>3</v>
      </c>
      <c r="E45" s="753" t="s">
        <v>3</v>
      </c>
      <c r="F45" s="753">
        <v>11195.021211624002</v>
      </c>
      <c r="G45" s="753">
        <v>11195.021211624002</v>
      </c>
      <c r="H45" s="753" t="s">
        <v>3</v>
      </c>
      <c r="I45" s="753">
        <v>372.06727179512382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143"/>
  <sheetViews>
    <sheetView showGridLines="0" workbookViewId="0">
      <selection activeCell="L1" sqref="L1"/>
    </sheetView>
  </sheetViews>
  <sheetFormatPr defaultRowHeight="12.75" x14ac:dyDescent="0.2"/>
  <cols>
    <col min="1" max="1" width="30.7109375" style="712" customWidth="1"/>
    <col min="2" max="2" width="11.7109375" style="740" customWidth="1"/>
    <col min="3" max="3" width="13.7109375" style="740" customWidth="1"/>
    <col min="4" max="5" width="10.7109375" style="740" customWidth="1"/>
    <col min="6" max="6" width="9.7109375" style="740" customWidth="1"/>
    <col min="7" max="7" width="13.7109375" style="740" customWidth="1"/>
    <col min="8" max="8" width="9.42578125" style="712" bestFit="1" customWidth="1"/>
    <col min="9" max="11" width="8.7109375" style="712" customWidth="1"/>
    <col min="12" max="48" width="12.7109375" style="740" customWidth="1"/>
    <col min="49" max="52" width="12.7109375" style="712" customWidth="1"/>
    <col min="53" max="16384" width="9.140625" style="712"/>
  </cols>
  <sheetData>
    <row r="1" spans="1:48" s="757" customFormat="1" ht="15" customHeight="1" x14ac:dyDescent="0.2">
      <c r="A1" s="224" t="s">
        <v>450</v>
      </c>
    </row>
    <row r="2" spans="1:48" s="758" customFormat="1" ht="15" customHeight="1" x14ac:dyDescent="0.2">
      <c r="A2" s="249"/>
    </row>
    <row r="3" spans="1:48" s="758" customFormat="1" ht="15" customHeight="1" x14ac:dyDescent="0.2">
      <c r="A3" s="251"/>
      <c r="B3" s="998" t="s">
        <v>286</v>
      </c>
      <c r="C3" s="998"/>
      <c r="D3" s="998"/>
      <c r="E3" s="998"/>
      <c r="F3" s="998"/>
      <c r="G3" s="998"/>
      <c r="H3" s="998"/>
      <c r="I3" s="759"/>
      <c r="J3" s="759"/>
      <c r="K3" s="759"/>
    </row>
    <row r="4" spans="1:48" s="758" customFormat="1" ht="6" customHeight="1" x14ac:dyDescent="0.2">
      <c r="A4" s="251"/>
      <c r="I4" s="759"/>
      <c r="J4" s="759"/>
      <c r="K4" s="759"/>
    </row>
    <row r="5" spans="1:48" s="211" customFormat="1" ht="36" customHeight="1" thickBot="1" x14ac:dyDescent="0.25">
      <c r="A5" s="817" t="s">
        <v>261</v>
      </c>
      <c r="B5" s="847" t="s">
        <v>117</v>
      </c>
      <c r="C5" s="847" t="s">
        <v>273</v>
      </c>
      <c r="D5" s="847" t="s">
        <v>279</v>
      </c>
      <c r="E5" s="847" t="s">
        <v>276</v>
      </c>
      <c r="F5" s="847" t="s">
        <v>272</v>
      </c>
      <c r="G5" s="847" t="s">
        <v>356</v>
      </c>
      <c r="H5" s="847" t="s">
        <v>379</v>
      </c>
      <c r="I5" s="211" t="s">
        <v>443</v>
      </c>
      <c r="J5" s="211" t="s">
        <v>442</v>
      </c>
      <c r="K5" s="211" t="s">
        <v>262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 t="s">
        <v>359</v>
      </c>
      <c r="AV5" s="15"/>
    </row>
    <row r="6" spans="1:48" s="214" customFormat="1" ht="6" customHeight="1" thickTop="1" x14ac:dyDescent="0.2">
      <c r="A6" s="814"/>
      <c r="B6" s="815"/>
      <c r="C6" s="815"/>
      <c r="D6" s="815"/>
      <c r="E6" s="815"/>
      <c r="F6" s="815"/>
      <c r="G6" s="815"/>
      <c r="H6" s="815"/>
      <c r="I6" s="815"/>
      <c r="J6" s="815"/>
      <c r="K6" s="816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15"/>
    </row>
    <row r="7" spans="1:48" s="217" customFormat="1" ht="19.5" customHeight="1" x14ac:dyDescent="0.3">
      <c r="A7" s="810" t="s">
        <v>64</v>
      </c>
      <c r="B7" s="848"/>
      <c r="C7" s="848"/>
      <c r="D7" s="848"/>
      <c r="E7" s="848"/>
      <c r="F7" s="848"/>
      <c r="G7" s="848"/>
      <c r="H7" s="848"/>
      <c r="I7" s="848"/>
      <c r="J7" s="848"/>
      <c r="K7" s="849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15"/>
    </row>
    <row r="8" spans="1:48" s="214" customFormat="1" ht="3.75" customHeight="1" x14ac:dyDescent="0.2">
      <c r="A8" s="814"/>
      <c r="B8" s="815"/>
      <c r="C8" s="815"/>
      <c r="D8" s="815"/>
      <c r="E8" s="815"/>
      <c r="F8" s="815"/>
      <c r="G8" s="815"/>
      <c r="H8" s="815"/>
      <c r="I8" s="815"/>
      <c r="J8" s="815"/>
      <c r="K8" s="816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</row>
    <row r="9" spans="1:48" x14ac:dyDescent="0.2">
      <c r="A9" s="245" t="s">
        <v>4</v>
      </c>
      <c r="B9" s="714" t="s">
        <v>3</v>
      </c>
      <c r="C9" s="714" t="s">
        <v>3</v>
      </c>
      <c r="D9" s="714">
        <v>66.201858520499997</v>
      </c>
      <c r="E9" s="714" t="s">
        <v>3</v>
      </c>
      <c r="F9" s="714" t="s">
        <v>3</v>
      </c>
      <c r="G9" s="714">
        <v>9.6819953917999992</v>
      </c>
      <c r="H9" s="714" t="s">
        <v>3</v>
      </c>
      <c r="I9" s="782">
        <v>75.883853912399999</v>
      </c>
      <c r="J9" s="714">
        <v>75.883853912353516</v>
      </c>
      <c r="K9" s="714">
        <v>37.941926956176758</v>
      </c>
    </row>
    <row r="10" spans="1:48" x14ac:dyDescent="0.2">
      <c r="A10" s="245" t="s">
        <v>20</v>
      </c>
      <c r="B10" s="714" t="s">
        <v>3</v>
      </c>
      <c r="C10" s="714" t="s">
        <v>3</v>
      </c>
      <c r="D10" s="714">
        <v>66.201858520499997</v>
      </c>
      <c r="E10" s="714" t="s">
        <v>3</v>
      </c>
      <c r="F10" s="714" t="s">
        <v>3</v>
      </c>
      <c r="G10" s="714">
        <v>9.6819953917999992</v>
      </c>
      <c r="H10" s="714" t="s">
        <v>3</v>
      </c>
      <c r="I10" s="782">
        <v>75.883853912399999</v>
      </c>
      <c r="J10" s="714">
        <v>75.883853912353516</v>
      </c>
      <c r="K10" s="714">
        <v>7.818332314491272</v>
      </c>
    </row>
    <row r="11" spans="1:48" s="760" customFormat="1" ht="3.75" customHeight="1" x14ac:dyDescent="0.2">
      <c r="A11" s="804"/>
      <c r="B11" s="805"/>
      <c r="C11" s="805"/>
      <c r="D11" s="805"/>
      <c r="E11" s="805"/>
      <c r="F11" s="805"/>
      <c r="G11" s="805"/>
      <c r="H11" s="805"/>
      <c r="I11" s="806"/>
      <c r="J11" s="805"/>
      <c r="K11" s="805"/>
      <c r="L11" s="740"/>
      <c r="M11" s="740"/>
      <c r="N11" s="740"/>
      <c r="O11" s="740"/>
      <c r="P11" s="740"/>
      <c r="Q11" s="740"/>
      <c r="R11" s="740"/>
      <c r="S11" s="740"/>
      <c r="T11" s="740"/>
      <c r="U11" s="740"/>
      <c r="V11" s="740"/>
      <c r="W11" s="740"/>
      <c r="X11" s="740"/>
      <c r="Y11" s="740"/>
      <c r="Z11" s="740"/>
      <c r="AA11" s="740"/>
      <c r="AB11" s="740"/>
      <c r="AC11" s="740"/>
      <c r="AD11" s="740"/>
      <c r="AE11" s="740"/>
      <c r="AF11" s="740"/>
      <c r="AG11" s="740"/>
      <c r="AH11" s="740"/>
      <c r="AI11" s="740"/>
      <c r="AJ11" s="740"/>
      <c r="AK11" s="740"/>
      <c r="AL11" s="740"/>
      <c r="AM11" s="740"/>
      <c r="AN11" s="740"/>
      <c r="AO11" s="740"/>
      <c r="AP11" s="740"/>
      <c r="AQ11" s="740"/>
      <c r="AR11" s="740"/>
      <c r="AS11" s="740"/>
      <c r="AT11" s="740"/>
      <c r="AU11" s="740"/>
      <c r="AV11" s="740"/>
    </row>
    <row r="12" spans="1:48" s="760" customFormat="1" ht="15" customHeight="1" x14ac:dyDescent="0.2">
      <c r="A12" s="247" t="s">
        <v>109</v>
      </c>
      <c r="B12" s="753" t="s">
        <v>3</v>
      </c>
      <c r="C12" s="753" t="s">
        <v>3</v>
      </c>
      <c r="D12" s="753">
        <v>132.40371704099999</v>
      </c>
      <c r="E12" s="753" t="s">
        <v>3</v>
      </c>
      <c r="F12" s="753" t="s">
        <v>3</v>
      </c>
      <c r="G12" s="753">
        <v>19.363990783599998</v>
      </c>
      <c r="H12" s="753" t="s">
        <v>3</v>
      </c>
      <c r="I12" s="753">
        <v>151.7677078248</v>
      </c>
      <c r="J12" s="753" t="s">
        <v>3</v>
      </c>
      <c r="K12" s="753">
        <v>45.76025927066803</v>
      </c>
      <c r="L12" s="740"/>
      <c r="M12" s="740"/>
      <c r="N12" s="740"/>
      <c r="O12" s="740"/>
      <c r="P12" s="740"/>
      <c r="Q12" s="740"/>
      <c r="R12" s="740"/>
      <c r="S12" s="740"/>
      <c r="T12" s="740"/>
      <c r="U12" s="740"/>
      <c r="V12" s="740"/>
      <c r="W12" s="740"/>
      <c r="X12" s="740"/>
      <c r="Y12" s="740"/>
      <c r="Z12" s="740"/>
      <c r="AA12" s="740"/>
      <c r="AB12" s="740"/>
      <c r="AC12" s="740"/>
      <c r="AD12" s="740"/>
      <c r="AE12" s="740"/>
      <c r="AF12" s="740"/>
      <c r="AG12" s="740"/>
      <c r="AH12" s="740"/>
      <c r="AI12" s="740"/>
      <c r="AJ12" s="740"/>
      <c r="AK12" s="740"/>
      <c r="AL12" s="740"/>
      <c r="AM12" s="740"/>
      <c r="AN12" s="740"/>
      <c r="AO12" s="740"/>
      <c r="AP12" s="740"/>
      <c r="AQ12" s="740"/>
      <c r="AR12" s="740"/>
      <c r="AS12" s="740"/>
      <c r="AT12" s="740"/>
      <c r="AU12" s="740"/>
      <c r="AV12" s="740"/>
    </row>
    <row r="13" spans="1:48" s="760" customFormat="1" ht="6" customHeight="1" x14ac:dyDescent="0.2">
      <c r="A13" s="804"/>
      <c r="B13" s="808"/>
      <c r="C13" s="808"/>
      <c r="D13" s="808"/>
      <c r="E13" s="808"/>
      <c r="F13" s="808"/>
      <c r="G13" s="808"/>
      <c r="H13" s="808"/>
      <c r="I13" s="808"/>
      <c r="J13" s="808"/>
      <c r="K13" s="809"/>
      <c r="L13" s="740"/>
      <c r="M13" s="740"/>
      <c r="N13" s="740"/>
      <c r="O13" s="740"/>
      <c r="P13" s="740"/>
      <c r="Q13" s="740"/>
      <c r="R13" s="740"/>
      <c r="S13" s="740"/>
      <c r="T13" s="740"/>
      <c r="U13" s="740"/>
      <c r="V13" s="740"/>
      <c r="W13" s="740"/>
      <c r="X13" s="740"/>
      <c r="Y13" s="740"/>
      <c r="Z13" s="740"/>
      <c r="AA13" s="740"/>
      <c r="AB13" s="740"/>
      <c r="AC13" s="740"/>
      <c r="AD13" s="740"/>
      <c r="AE13" s="740"/>
      <c r="AF13" s="740"/>
      <c r="AG13" s="740"/>
      <c r="AH13" s="740"/>
      <c r="AI13" s="740"/>
      <c r="AJ13" s="740"/>
      <c r="AK13" s="740"/>
      <c r="AL13" s="740"/>
      <c r="AM13" s="740"/>
      <c r="AN13" s="740"/>
      <c r="AO13" s="740"/>
      <c r="AP13" s="740"/>
      <c r="AQ13" s="740"/>
      <c r="AR13" s="740"/>
      <c r="AS13" s="740"/>
      <c r="AT13" s="740"/>
      <c r="AU13" s="740"/>
      <c r="AV13" s="740"/>
    </row>
    <row r="14" spans="1:48" s="762" customFormat="1" ht="19.5" customHeight="1" x14ac:dyDescent="0.3">
      <c r="A14" s="810" t="s">
        <v>373</v>
      </c>
      <c r="B14" s="839"/>
      <c r="C14" s="839"/>
      <c r="D14" s="839"/>
      <c r="E14" s="839"/>
      <c r="F14" s="839"/>
      <c r="G14" s="839"/>
      <c r="H14" s="839"/>
      <c r="I14" s="839"/>
      <c r="J14" s="839"/>
      <c r="K14" s="840"/>
      <c r="L14" s="761"/>
      <c r="M14" s="761"/>
      <c r="N14" s="761"/>
      <c r="O14" s="761"/>
      <c r="P14" s="761"/>
      <c r="Q14" s="761"/>
      <c r="R14" s="761"/>
      <c r="S14" s="761"/>
      <c r="T14" s="761"/>
      <c r="U14" s="761"/>
      <c r="V14" s="761"/>
      <c r="W14" s="761"/>
      <c r="X14" s="761"/>
      <c r="Y14" s="761"/>
      <c r="Z14" s="761"/>
      <c r="AA14" s="761"/>
      <c r="AB14" s="761"/>
      <c r="AC14" s="761"/>
      <c r="AD14" s="761"/>
      <c r="AE14" s="761"/>
      <c r="AF14" s="761"/>
      <c r="AG14" s="761"/>
      <c r="AH14" s="761"/>
      <c r="AI14" s="761"/>
      <c r="AJ14" s="761"/>
      <c r="AK14" s="761"/>
      <c r="AL14" s="761"/>
      <c r="AM14" s="761"/>
      <c r="AN14" s="761"/>
      <c r="AO14" s="761"/>
      <c r="AP14" s="761"/>
      <c r="AQ14" s="761"/>
      <c r="AR14" s="761"/>
      <c r="AS14" s="761"/>
      <c r="AT14" s="761"/>
      <c r="AU14" s="761"/>
      <c r="AV14" s="761"/>
    </row>
    <row r="15" spans="1:48" s="763" customFormat="1" ht="3.75" customHeight="1" x14ac:dyDescent="0.2">
      <c r="A15" s="843"/>
      <c r="B15" s="841"/>
      <c r="C15" s="841"/>
      <c r="D15" s="841"/>
      <c r="E15" s="841"/>
      <c r="F15" s="841"/>
      <c r="G15" s="841"/>
      <c r="H15" s="841"/>
      <c r="I15" s="841"/>
      <c r="J15" s="841"/>
      <c r="K15" s="842"/>
      <c r="L15" s="761"/>
      <c r="M15" s="761"/>
      <c r="N15" s="761"/>
      <c r="O15" s="761"/>
      <c r="P15" s="761"/>
      <c r="Q15" s="761"/>
      <c r="R15" s="761"/>
      <c r="S15" s="761"/>
      <c r="T15" s="761"/>
      <c r="U15" s="761"/>
      <c r="V15" s="761"/>
      <c r="W15" s="761"/>
      <c r="X15" s="761"/>
      <c r="Y15" s="761"/>
      <c r="Z15" s="761"/>
      <c r="AA15" s="761"/>
      <c r="AB15" s="761"/>
      <c r="AC15" s="761"/>
      <c r="AD15" s="761"/>
      <c r="AE15" s="761"/>
      <c r="AF15" s="761"/>
      <c r="AG15" s="761"/>
      <c r="AH15" s="761"/>
      <c r="AI15" s="761"/>
      <c r="AJ15" s="761"/>
      <c r="AK15" s="761"/>
      <c r="AL15" s="761"/>
      <c r="AM15" s="761"/>
      <c r="AN15" s="761"/>
      <c r="AO15" s="761"/>
      <c r="AP15" s="761"/>
      <c r="AQ15" s="761"/>
      <c r="AR15" s="761"/>
      <c r="AS15" s="761"/>
      <c r="AT15" s="761"/>
      <c r="AU15" s="761"/>
      <c r="AV15" s="761"/>
    </row>
    <row r="16" spans="1:48" x14ac:dyDescent="0.2">
      <c r="A16" s="245" t="s">
        <v>184</v>
      </c>
      <c r="B16" s="714" t="s">
        <v>3</v>
      </c>
      <c r="C16" s="714">
        <v>9.6819953917999992</v>
      </c>
      <c r="D16" s="714" t="s">
        <v>3</v>
      </c>
      <c r="E16" s="714" t="s">
        <v>3</v>
      </c>
      <c r="F16" s="714">
        <v>66.201858520499997</v>
      </c>
      <c r="G16" s="714" t="s">
        <v>3</v>
      </c>
      <c r="H16" s="714" t="s">
        <v>3</v>
      </c>
      <c r="I16" s="782">
        <v>75.883853912399999</v>
      </c>
      <c r="J16" s="714">
        <v>75.883853912353516</v>
      </c>
      <c r="K16" s="714">
        <v>60.707079410552979</v>
      </c>
    </row>
    <row r="17" spans="1:48" x14ac:dyDescent="0.2">
      <c r="A17" s="245" t="s">
        <v>174</v>
      </c>
      <c r="B17" s="714" t="s">
        <v>3</v>
      </c>
      <c r="C17" s="714">
        <v>9.6819953917999992</v>
      </c>
      <c r="D17" s="714" t="s">
        <v>3</v>
      </c>
      <c r="E17" s="714" t="s">
        <v>3</v>
      </c>
      <c r="F17" s="714">
        <v>66.201858520499997</v>
      </c>
      <c r="G17" s="714" t="s">
        <v>3</v>
      </c>
      <c r="H17" s="714" t="s">
        <v>3</v>
      </c>
      <c r="I17" s="782">
        <v>75.883853912399999</v>
      </c>
      <c r="J17" s="714">
        <v>75.883853912353516</v>
      </c>
      <c r="K17" s="714" t="s">
        <v>305</v>
      </c>
    </row>
    <row r="18" spans="1:48" s="760" customFormat="1" ht="3.75" customHeight="1" x14ac:dyDescent="0.2">
      <c r="A18" s="804"/>
      <c r="B18" s="805"/>
      <c r="C18" s="805"/>
      <c r="D18" s="805"/>
      <c r="E18" s="805"/>
      <c r="F18" s="805"/>
      <c r="G18" s="805"/>
      <c r="H18" s="805"/>
      <c r="I18" s="806"/>
      <c r="J18" s="805"/>
      <c r="K18" s="805"/>
      <c r="L18" s="740"/>
      <c r="M18" s="740"/>
      <c r="N18" s="740"/>
      <c r="O18" s="740"/>
      <c r="P18" s="740"/>
      <c r="Q18" s="740"/>
      <c r="R18" s="740"/>
      <c r="S18" s="740"/>
      <c r="T18" s="740"/>
      <c r="U18" s="740"/>
      <c r="V18" s="740"/>
      <c r="W18" s="740"/>
      <c r="X18" s="740"/>
      <c r="Y18" s="740"/>
      <c r="Z18" s="740"/>
      <c r="AA18" s="740"/>
      <c r="AB18" s="740"/>
      <c r="AC18" s="740"/>
      <c r="AD18" s="740"/>
      <c r="AE18" s="740"/>
      <c r="AF18" s="740"/>
      <c r="AG18" s="740"/>
      <c r="AH18" s="740"/>
      <c r="AI18" s="740"/>
      <c r="AJ18" s="740"/>
      <c r="AK18" s="740"/>
      <c r="AL18" s="740"/>
      <c r="AM18" s="740"/>
      <c r="AN18" s="740"/>
      <c r="AO18" s="740"/>
      <c r="AP18" s="740"/>
      <c r="AQ18" s="740"/>
      <c r="AR18" s="740"/>
      <c r="AS18" s="740"/>
      <c r="AT18" s="740"/>
      <c r="AU18" s="740"/>
      <c r="AV18" s="740"/>
    </row>
    <row r="19" spans="1:48" s="760" customFormat="1" ht="15" customHeight="1" x14ac:dyDescent="0.2">
      <c r="A19" s="247" t="s">
        <v>357</v>
      </c>
      <c r="B19" s="753" t="s">
        <v>3</v>
      </c>
      <c r="C19" s="753">
        <v>19.363990783599998</v>
      </c>
      <c r="D19" s="753" t="s">
        <v>3</v>
      </c>
      <c r="E19" s="753" t="s">
        <v>3</v>
      </c>
      <c r="F19" s="753">
        <v>132.40371704099999</v>
      </c>
      <c r="G19" s="753" t="s">
        <v>3</v>
      </c>
      <c r="H19" s="753" t="s">
        <v>3</v>
      </c>
      <c r="I19" s="753">
        <v>151.7677078248</v>
      </c>
      <c r="J19" s="753" t="s">
        <v>3</v>
      </c>
      <c r="K19" s="753">
        <v>61.003746353089809</v>
      </c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0"/>
      <c r="AA19" s="740"/>
      <c r="AB19" s="740"/>
      <c r="AC19" s="740"/>
      <c r="AD19" s="740"/>
      <c r="AE19" s="740"/>
      <c r="AF19" s="740"/>
      <c r="AG19" s="740"/>
      <c r="AH19" s="740"/>
      <c r="AI19" s="740"/>
      <c r="AJ19" s="740"/>
      <c r="AK19" s="740"/>
      <c r="AL19" s="740"/>
      <c r="AM19" s="740"/>
      <c r="AN19" s="740"/>
      <c r="AO19" s="740"/>
      <c r="AP19" s="740"/>
      <c r="AQ19" s="740"/>
      <c r="AR19" s="740"/>
      <c r="AS19" s="740"/>
      <c r="AT19" s="740"/>
      <c r="AU19" s="740"/>
      <c r="AV19" s="740"/>
    </row>
    <row r="20" spans="1:48" s="760" customFormat="1" ht="6" customHeight="1" x14ac:dyDescent="0.2">
      <c r="A20" s="804"/>
      <c r="B20" s="808"/>
      <c r="C20" s="808"/>
      <c r="D20" s="808"/>
      <c r="E20" s="808"/>
      <c r="F20" s="808"/>
      <c r="G20" s="808"/>
      <c r="H20" s="808"/>
      <c r="I20" s="808"/>
      <c r="J20" s="808"/>
      <c r="K20" s="809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0"/>
      <c r="AA20" s="740"/>
      <c r="AB20" s="740"/>
      <c r="AC20" s="740"/>
      <c r="AD20" s="740"/>
      <c r="AE20" s="740"/>
      <c r="AF20" s="740"/>
      <c r="AG20" s="740"/>
      <c r="AH20" s="740"/>
      <c r="AI20" s="740"/>
      <c r="AJ20" s="740"/>
      <c r="AK20" s="740"/>
      <c r="AL20" s="740"/>
      <c r="AM20" s="740"/>
      <c r="AN20" s="740"/>
      <c r="AO20" s="740"/>
      <c r="AP20" s="740"/>
      <c r="AQ20" s="740"/>
      <c r="AR20" s="740"/>
      <c r="AS20" s="740"/>
      <c r="AT20" s="740"/>
      <c r="AU20" s="740"/>
      <c r="AV20" s="740"/>
    </row>
    <row r="21" spans="1:48" s="762" customFormat="1" ht="19.5" customHeight="1" x14ac:dyDescent="0.3">
      <c r="A21" s="810" t="s">
        <v>66</v>
      </c>
      <c r="B21" s="839"/>
      <c r="C21" s="839"/>
      <c r="D21" s="839"/>
      <c r="E21" s="839"/>
      <c r="F21" s="839"/>
      <c r="G21" s="839"/>
      <c r="H21" s="839"/>
      <c r="I21" s="839"/>
      <c r="J21" s="839"/>
      <c r="K21" s="840"/>
      <c r="L21" s="761"/>
      <c r="M21" s="761"/>
      <c r="N21" s="761"/>
      <c r="O21" s="761"/>
      <c r="P21" s="761"/>
      <c r="Q21" s="761"/>
      <c r="R21" s="761"/>
      <c r="S21" s="761"/>
      <c r="T21" s="761"/>
      <c r="U21" s="761"/>
      <c r="V21" s="761"/>
      <c r="W21" s="761"/>
      <c r="X21" s="761"/>
      <c r="Y21" s="761"/>
      <c r="Z21" s="761"/>
      <c r="AA21" s="761"/>
      <c r="AB21" s="761"/>
      <c r="AC21" s="761"/>
      <c r="AD21" s="761"/>
      <c r="AE21" s="761"/>
      <c r="AF21" s="761"/>
      <c r="AG21" s="761"/>
      <c r="AH21" s="761"/>
      <c r="AI21" s="761"/>
      <c r="AJ21" s="761"/>
      <c r="AK21" s="761"/>
      <c r="AL21" s="761"/>
      <c r="AM21" s="761"/>
      <c r="AN21" s="761"/>
      <c r="AO21" s="761"/>
      <c r="AP21" s="761"/>
      <c r="AQ21" s="761"/>
      <c r="AR21" s="761"/>
      <c r="AS21" s="761"/>
      <c r="AT21" s="761"/>
      <c r="AU21" s="761"/>
      <c r="AV21" s="761"/>
    </row>
    <row r="22" spans="1:48" s="763" customFormat="1" ht="3.75" customHeight="1" x14ac:dyDescent="0.2">
      <c r="A22" s="843"/>
      <c r="B22" s="841"/>
      <c r="C22" s="841"/>
      <c r="D22" s="841"/>
      <c r="E22" s="841"/>
      <c r="F22" s="841"/>
      <c r="G22" s="841"/>
      <c r="H22" s="841"/>
      <c r="I22" s="841"/>
      <c r="J22" s="841"/>
      <c r="K22" s="842"/>
      <c r="L22" s="761"/>
      <c r="M22" s="761"/>
      <c r="N22" s="761"/>
      <c r="O22" s="761"/>
      <c r="P22" s="761"/>
      <c r="Q22" s="761"/>
      <c r="R22" s="761"/>
      <c r="S22" s="761"/>
      <c r="T22" s="761"/>
      <c r="U22" s="761"/>
      <c r="V22" s="761"/>
      <c r="W22" s="761"/>
      <c r="X22" s="761"/>
      <c r="Y22" s="761"/>
      <c r="Z22" s="761"/>
      <c r="AA22" s="761"/>
      <c r="AB22" s="761"/>
      <c r="AC22" s="761"/>
      <c r="AD22" s="761"/>
      <c r="AE22" s="761"/>
      <c r="AF22" s="761"/>
      <c r="AG22" s="761"/>
      <c r="AH22" s="761"/>
      <c r="AI22" s="761"/>
      <c r="AJ22" s="761"/>
      <c r="AK22" s="761"/>
      <c r="AL22" s="761"/>
      <c r="AM22" s="761"/>
      <c r="AN22" s="761"/>
      <c r="AO22" s="761"/>
      <c r="AP22" s="761"/>
      <c r="AQ22" s="761"/>
      <c r="AR22" s="761"/>
      <c r="AS22" s="761"/>
      <c r="AT22" s="761"/>
      <c r="AU22" s="761"/>
      <c r="AV22" s="761"/>
    </row>
    <row r="23" spans="1:48" x14ac:dyDescent="0.2">
      <c r="A23" s="245" t="s">
        <v>50</v>
      </c>
      <c r="B23" s="714" t="s">
        <v>3</v>
      </c>
      <c r="C23" s="714" t="s">
        <v>3</v>
      </c>
      <c r="D23" s="714" t="s">
        <v>3</v>
      </c>
      <c r="E23" s="714">
        <v>132.40371704099999</v>
      </c>
      <c r="F23" s="714" t="s">
        <v>3</v>
      </c>
      <c r="G23" s="714" t="s">
        <v>3</v>
      </c>
      <c r="H23" s="714" t="s">
        <v>3</v>
      </c>
      <c r="I23" s="782">
        <v>132.40371704099999</v>
      </c>
      <c r="J23" s="714">
        <v>66.201858520507813</v>
      </c>
      <c r="K23" s="714">
        <v>0.6620185375213623</v>
      </c>
    </row>
    <row r="24" spans="1:48" x14ac:dyDescent="0.2">
      <c r="A24" s="245" t="s">
        <v>53</v>
      </c>
      <c r="B24" s="714">
        <v>9.6819953917999992</v>
      </c>
      <c r="C24" s="714" t="s">
        <v>3</v>
      </c>
      <c r="D24" s="714" t="s">
        <v>3</v>
      </c>
      <c r="E24" s="714" t="s">
        <v>3</v>
      </c>
      <c r="F24" s="714" t="s">
        <v>3</v>
      </c>
      <c r="G24" s="714" t="s">
        <v>3</v>
      </c>
      <c r="H24" s="714" t="s">
        <v>3</v>
      </c>
      <c r="I24" s="782">
        <v>9.6819953917999992</v>
      </c>
      <c r="J24" s="714">
        <v>9.6819953918457031</v>
      </c>
      <c r="K24" s="714" t="s">
        <v>305</v>
      </c>
    </row>
    <row r="25" spans="1:48" s="760" customFormat="1" ht="3.75" customHeight="1" x14ac:dyDescent="0.2">
      <c r="A25" s="804"/>
      <c r="B25" s="805"/>
      <c r="C25" s="805"/>
      <c r="D25" s="805"/>
      <c r="E25" s="805"/>
      <c r="F25" s="805"/>
      <c r="G25" s="805"/>
      <c r="H25" s="805"/>
      <c r="I25" s="806"/>
      <c r="J25" s="805"/>
      <c r="K25" s="805"/>
      <c r="L25" s="740"/>
      <c r="M25" s="740"/>
      <c r="N25" s="740"/>
      <c r="O25" s="740"/>
      <c r="P25" s="740"/>
      <c r="Q25" s="740"/>
      <c r="R25" s="740"/>
      <c r="S25" s="740"/>
      <c r="T25" s="740"/>
      <c r="U25" s="740"/>
      <c r="V25" s="740"/>
      <c r="W25" s="740"/>
      <c r="X25" s="740"/>
      <c r="Y25" s="740"/>
      <c r="Z25" s="740"/>
      <c r="AA25" s="740"/>
      <c r="AB25" s="740"/>
      <c r="AC25" s="740"/>
      <c r="AD25" s="740"/>
      <c r="AE25" s="740"/>
      <c r="AF25" s="740"/>
      <c r="AG25" s="740"/>
      <c r="AH25" s="740"/>
      <c r="AI25" s="740"/>
      <c r="AJ25" s="740"/>
      <c r="AK25" s="740"/>
      <c r="AL25" s="740"/>
      <c r="AM25" s="740"/>
      <c r="AN25" s="740"/>
      <c r="AO25" s="740"/>
      <c r="AP25" s="740"/>
      <c r="AQ25" s="740"/>
      <c r="AR25" s="740"/>
      <c r="AS25" s="740"/>
      <c r="AT25" s="740"/>
      <c r="AU25" s="740"/>
      <c r="AV25" s="740"/>
    </row>
    <row r="26" spans="1:48" s="760" customFormat="1" ht="15" customHeight="1" x14ac:dyDescent="0.2">
      <c r="A26" s="247" t="s">
        <v>111</v>
      </c>
      <c r="B26" s="753">
        <v>9.6819953917999992</v>
      </c>
      <c r="C26" s="753" t="s">
        <v>3</v>
      </c>
      <c r="D26" s="753" t="s">
        <v>3</v>
      </c>
      <c r="E26" s="753">
        <v>132.40371704099999</v>
      </c>
      <c r="F26" s="753" t="s">
        <v>3</v>
      </c>
      <c r="G26" s="753" t="s">
        <v>3</v>
      </c>
      <c r="H26" s="753" t="s">
        <v>3</v>
      </c>
      <c r="I26" s="753">
        <v>142.08571243279999</v>
      </c>
      <c r="J26" s="753" t="s">
        <v>3</v>
      </c>
      <c r="K26" s="753">
        <v>0.71042851358652115</v>
      </c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  <c r="AC26" s="740"/>
      <c r="AD26" s="740"/>
      <c r="AE26" s="740"/>
      <c r="AF26" s="740"/>
      <c r="AG26" s="740"/>
      <c r="AH26" s="740"/>
      <c r="AI26" s="740"/>
      <c r="AJ26" s="740"/>
      <c r="AK26" s="740"/>
      <c r="AL26" s="740"/>
      <c r="AM26" s="740"/>
      <c r="AN26" s="740"/>
      <c r="AO26" s="740"/>
      <c r="AP26" s="740"/>
      <c r="AQ26" s="740"/>
      <c r="AR26" s="740"/>
      <c r="AS26" s="740"/>
      <c r="AT26" s="740"/>
      <c r="AU26" s="740"/>
      <c r="AV26" s="740"/>
    </row>
    <row r="27" spans="1:48" s="760" customFormat="1" ht="6" customHeight="1" x14ac:dyDescent="0.2">
      <c r="A27" s="804"/>
      <c r="B27" s="808"/>
      <c r="C27" s="808"/>
      <c r="D27" s="808"/>
      <c r="E27" s="808"/>
      <c r="F27" s="808"/>
      <c r="G27" s="808"/>
      <c r="H27" s="808"/>
      <c r="I27" s="808"/>
      <c r="J27" s="808"/>
      <c r="K27" s="809"/>
      <c r="L27" s="740"/>
      <c r="M27" s="740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0"/>
      <c r="AA27" s="740"/>
      <c r="AB27" s="740"/>
      <c r="AC27" s="740"/>
      <c r="AD27" s="740"/>
      <c r="AE27" s="740"/>
      <c r="AF27" s="740"/>
      <c r="AG27" s="740"/>
      <c r="AH27" s="740"/>
      <c r="AI27" s="740"/>
      <c r="AJ27" s="740"/>
      <c r="AK27" s="740"/>
      <c r="AL27" s="740"/>
      <c r="AM27" s="740"/>
      <c r="AN27" s="740"/>
      <c r="AO27" s="740"/>
      <c r="AP27" s="740"/>
      <c r="AQ27" s="740"/>
      <c r="AR27" s="740"/>
      <c r="AS27" s="740"/>
      <c r="AT27" s="740"/>
      <c r="AU27" s="740"/>
      <c r="AV27" s="740"/>
    </row>
    <row r="28" spans="1:48" s="762" customFormat="1" ht="19.5" customHeight="1" x14ac:dyDescent="0.3">
      <c r="A28" s="810" t="s">
        <v>69</v>
      </c>
      <c r="B28" s="839"/>
      <c r="C28" s="839"/>
      <c r="D28" s="839"/>
      <c r="E28" s="839"/>
      <c r="F28" s="839"/>
      <c r="G28" s="839"/>
      <c r="H28" s="839"/>
      <c r="I28" s="839"/>
      <c r="J28" s="839"/>
      <c r="K28" s="840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61"/>
      <c r="AH28" s="761"/>
      <c r="AI28" s="761"/>
      <c r="AJ28" s="761"/>
      <c r="AK28" s="761"/>
      <c r="AL28" s="761"/>
      <c r="AM28" s="761"/>
      <c r="AN28" s="761"/>
      <c r="AO28" s="761"/>
      <c r="AP28" s="761"/>
      <c r="AQ28" s="761"/>
      <c r="AR28" s="761"/>
      <c r="AS28" s="761"/>
      <c r="AT28" s="761"/>
      <c r="AU28" s="761"/>
      <c r="AV28" s="761"/>
    </row>
    <row r="29" spans="1:48" s="763" customFormat="1" ht="3.75" customHeight="1" x14ac:dyDescent="0.2">
      <c r="A29" s="843"/>
      <c r="B29" s="841"/>
      <c r="C29" s="841"/>
      <c r="D29" s="841"/>
      <c r="E29" s="841"/>
      <c r="F29" s="841"/>
      <c r="G29" s="841"/>
      <c r="H29" s="841"/>
      <c r="I29" s="841"/>
      <c r="J29" s="841"/>
      <c r="K29" s="842"/>
      <c r="L29" s="761"/>
      <c r="M29" s="761"/>
      <c r="N29" s="761"/>
      <c r="O29" s="761"/>
      <c r="P29" s="761"/>
      <c r="Q29" s="761"/>
      <c r="R29" s="761"/>
      <c r="S29" s="761"/>
      <c r="T29" s="761"/>
      <c r="U29" s="761"/>
      <c r="V29" s="761"/>
      <c r="W29" s="761"/>
      <c r="X29" s="761"/>
      <c r="Y29" s="761"/>
      <c r="Z29" s="761"/>
      <c r="AA29" s="761"/>
      <c r="AB29" s="761"/>
      <c r="AC29" s="761"/>
      <c r="AD29" s="761"/>
      <c r="AE29" s="761"/>
      <c r="AF29" s="761"/>
      <c r="AG29" s="761"/>
      <c r="AH29" s="761"/>
      <c r="AI29" s="761"/>
      <c r="AJ29" s="761"/>
      <c r="AK29" s="761"/>
      <c r="AL29" s="761"/>
      <c r="AM29" s="761"/>
      <c r="AN29" s="761"/>
      <c r="AO29" s="761"/>
      <c r="AP29" s="761"/>
      <c r="AQ29" s="761"/>
      <c r="AR29" s="761"/>
      <c r="AS29" s="761"/>
      <c r="AT29" s="761"/>
      <c r="AU29" s="761"/>
      <c r="AV29" s="761"/>
    </row>
    <row r="30" spans="1:48" x14ac:dyDescent="0.2">
      <c r="A30" s="245" t="s">
        <v>20</v>
      </c>
      <c r="B30" s="714" t="s">
        <v>3</v>
      </c>
      <c r="C30" s="714" t="s">
        <v>3</v>
      </c>
      <c r="D30" s="714" t="s">
        <v>3</v>
      </c>
      <c r="E30" s="714" t="s">
        <v>3</v>
      </c>
      <c r="F30" s="714" t="s">
        <v>3</v>
      </c>
      <c r="G30" s="714" t="s">
        <v>3</v>
      </c>
      <c r="H30" s="714">
        <v>102.49814224239999</v>
      </c>
      <c r="I30" s="782">
        <v>102.49814224239999</v>
      </c>
      <c r="J30" s="714">
        <v>102.49814224243164</v>
      </c>
      <c r="K30" s="714">
        <v>1.9166768193244934</v>
      </c>
    </row>
    <row r="31" spans="1:48" x14ac:dyDescent="0.2">
      <c r="A31" s="245" t="s">
        <v>21</v>
      </c>
      <c r="B31" s="714" t="s">
        <v>3</v>
      </c>
      <c r="C31" s="714" t="s">
        <v>3</v>
      </c>
      <c r="D31" s="714" t="s">
        <v>3</v>
      </c>
      <c r="E31" s="714" t="s">
        <v>3</v>
      </c>
      <c r="F31" s="714" t="s">
        <v>3</v>
      </c>
      <c r="G31" s="714" t="s">
        <v>3</v>
      </c>
      <c r="H31" s="714">
        <v>66.201858520499997</v>
      </c>
      <c r="I31" s="782">
        <v>66.201858520499997</v>
      </c>
      <c r="J31" s="714">
        <v>66.201858520507813</v>
      </c>
      <c r="K31" s="714">
        <v>1.4211586713790894</v>
      </c>
    </row>
    <row r="32" spans="1:48" s="760" customFormat="1" ht="3.75" customHeight="1" x14ac:dyDescent="0.2">
      <c r="A32" s="804"/>
      <c r="B32" s="805"/>
      <c r="C32" s="805"/>
      <c r="D32" s="805"/>
      <c r="E32" s="805"/>
      <c r="F32" s="805"/>
      <c r="G32" s="805"/>
      <c r="H32" s="805"/>
      <c r="I32" s="806"/>
      <c r="J32" s="805"/>
      <c r="K32" s="805"/>
      <c r="L32" s="740"/>
      <c r="M32" s="740"/>
      <c r="N32" s="740"/>
      <c r="O32" s="740"/>
      <c r="P32" s="740"/>
      <c r="Q32" s="740"/>
      <c r="R32" s="740"/>
      <c r="S32" s="740"/>
      <c r="T32" s="740"/>
      <c r="U32" s="740"/>
      <c r="V32" s="740"/>
      <c r="W32" s="740"/>
      <c r="X32" s="740"/>
      <c r="Y32" s="740"/>
      <c r="Z32" s="740"/>
      <c r="AA32" s="740"/>
      <c r="AB32" s="740"/>
      <c r="AC32" s="740"/>
      <c r="AD32" s="740"/>
      <c r="AE32" s="740"/>
      <c r="AF32" s="740"/>
      <c r="AG32" s="740"/>
      <c r="AH32" s="740"/>
      <c r="AI32" s="740"/>
      <c r="AJ32" s="740"/>
      <c r="AK32" s="740"/>
      <c r="AL32" s="740"/>
      <c r="AM32" s="740"/>
      <c r="AN32" s="740"/>
      <c r="AO32" s="740"/>
      <c r="AP32" s="740"/>
      <c r="AQ32" s="740"/>
      <c r="AR32" s="740"/>
      <c r="AS32" s="740"/>
      <c r="AT32" s="740"/>
      <c r="AU32" s="740"/>
      <c r="AV32" s="740"/>
    </row>
    <row r="33" spans="1:48" s="760" customFormat="1" ht="15" customHeight="1" x14ac:dyDescent="0.2">
      <c r="A33" s="247" t="s">
        <v>253</v>
      </c>
      <c r="B33" s="753" t="s">
        <v>3</v>
      </c>
      <c r="C33" s="753" t="s">
        <v>3</v>
      </c>
      <c r="D33" s="753" t="s">
        <v>3</v>
      </c>
      <c r="E33" s="753" t="s">
        <v>3</v>
      </c>
      <c r="F33" s="753" t="s">
        <v>3</v>
      </c>
      <c r="G33" s="753" t="s">
        <v>3</v>
      </c>
      <c r="H33" s="753">
        <v>168.7000007629</v>
      </c>
      <c r="I33" s="753">
        <v>168.7000007629</v>
      </c>
      <c r="J33" s="753" t="s">
        <v>3</v>
      </c>
      <c r="K33" s="753">
        <v>3.3378354907035828</v>
      </c>
      <c r="L33" s="740"/>
      <c r="M33" s="740"/>
      <c r="N33" s="740"/>
      <c r="O33" s="740"/>
      <c r="P33" s="740"/>
      <c r="Q33" s="740"/>
      <c r="R33" s="740"/>
      <c r="S33" s="740"/>
      <c r="T33" s="740"/>
      <c r="U33" s="740"/>
      <c r="V33" s="740"/>
      <c r="W33" s="740"/>
      <c r="X33" s="740"/>
      <c r="Y33" s="740"/>
      <c r="Z33" s="740"/>
      <c r="AA33" s="740"/>
      <c r="AB33" s="740"/>
      <c r="AC33" s="740"/>
      <c r="AD33" s="740"/>
      <c r="AE33" s="740"/>
      <c r="AF33" s="740"/>
      <c r="AG33" s="740"/>
      <c r="AH33" s="740"/>
      <c r="AI33" s="740"/>
      <c r="AJ33" s="740"/>
      <c r="AK33" s="740"/>
      <c r="AL33" s="740"/>
      <c r="AM33" s="740"/>
      <c r="AN33" s="740"/>
      <c r="AO33" s="740"/>
      <c r="AP33" s="740"/>
      <c r="AQ33" s="740"/>
      <c r="AR33" s="740"/>
      <c r="AS33" s="740"/>
      <c r="AT33" s="740"/>
      <c r="AU33" s="740"/>
      <c r="AV33" s="740"/>
    </row>
    <row r="34" spans="1:48" s="760" customFormat="1" ht="6" customHeight="1" x14ac:dyDescent="0.2">
      <c r="A34" s="221"/>
      <c r="B34" s="740"/>
      <c r="C34" s="740"/>
      <c r="D34" s="740"/>
      <c r="E34" s="740"/>
      <c r="F34" s="740"/>
      <c r="G34" s="740"/>
      <c r="H34" s="754"/>
      <c r="I34" s="754"/>
      <c r="J34" s="754"/>
      <c r="K34" s="754"/>
      <c r="L34" s="740"/>
      <c r="M34" s="740"/>
      <c r="N34" s="740"/>
      <c r="O34" s="740"/>
      <c r="P34" s="740"/>
      <c r="Q34" s="740"/>
      <c r="R34" s="740"/>
      <c r="S34" s="740"/>
      <c r="T34" s="740"/>
      <c r="U34" s="740"/>
      <c r="V34" s="740"/>
      <c r="W34" s="740"/>
      <c r="X34" s="740"/>
      <c r="Y34" s="740"/>
      <c r="Z34" s="740"/>
      <c r="AA34" s="740"/>
      <c r="AB34" s="740"/>
      <c r="AC34" s="740"/>
      <c r="AD34" s="740"/>
      <c r="AE34" s="740"/>
      <c r="AF34" s="740"/>
      <c r="AG34" s="740"/>
      <c r="AH34" s="740"/>
      <c r="AI34" s="740"/>
      <c r="AJ34" s="740"/>
      <c r="AK34" s="740"/>
      <c r="AL34" s="740"/>
      <c r="AM34" s="740"/>
      <c r="AN34" s="740"/>
      <c r="AO34" s="740"/>
      <c r="AP34" s="740"/>
      <c r="AQ34" s="740"/>
      <c r="AR34" s="740"/>
      <c r="AS34" s="740"/>
      <c r="AT34" s="740"/>
      <c r="AU34" s="740"/>
      <c r="AV34" s="740"/>
    </row>
    <row r="35" spans="1:48" s="740" customFormat="1" x14ac:dyDescent="0.2"/>
    <row r="36" spans="1:48" s="740" customFormat="1" x14ac:dyDescent="0.2"/>
    <row r="37" spans="1:48" s="740" customFormat="1" x14ac:dyDescent="0.2"/>
    <row r="38" spans="1:48" s="740" customFormat="1" x14ac:dyDescent="0.2"/>
    <row r="39" spans="1:48" s="740" customFormat="1" x14ac:dyDescent="0.2"/>
    <row r="40" spans="1:48" s="740" customFormat="1" x14ac:dyDescent="0.2"/>
    <row r="41" spans="1:48" s="740" customFormat="1" x14ac:dyDescent="0.2"/>
    <row r="42" spans="1:48" s="740" customFormat="1" x14ac:dyDescent="0.2"/>
    <row r="43" spans="1:48" s="740" customFormat="1" x14ac:dyDescent="0.2"/>
    <row r="44" spans="1:48" s="740" customFormat="1" x14ac:dyDescent="0.2"/>
    <row r="45" spans="1:48" s="740" customFormat="1" x14ac:dyDescent="0.2"/>
    <row r="46" spans="1:48" s="740" customFormat="1" x14ac:dyDescent="0.2"/>
    <row r="47" spans="1:48" s="740" customFormat="1" x14ac:dyDescent="0.2"/>
    <row r="48" spans="1:48" s="740" customFormat="1" x14ac:dyDescent="0.2"/>
    <row r="49" s="740" customFormat="1" x14ac:dyDescent="0.2"/>
    <row r="50" s="740" customFormat="1" x14ac:dyDescent="0.2"/>
    <row r="51" s="740" customFormat="1" x14ac:dyDescent="0.2"/>
    <row r="52" s="740" customFormat="1" x14ac:dyDescent="0.2"/>
    <row r="53" s="740" customFormat="1" x14ac:dyDescent="0.2"/>
    <row r="54" s="740" customFormat="1" x14ac:dyDescent="0.2"/>
    <row r="55" s="740" customFormat="1" x14ac:dyDescent="0.2"/>
    <row r="56" s="740" customFormat="1" x14ac:dyDescent="0.2"/>
    <row r="57" s="740" customFormat="1" x14ac:dyDescent="0.2"/>
    <row r="58" s="740" customFormat="1" x14ac:dyDescent="0.2"/>
    <row r="59" s="740" customFormat="1" x14ac:dyDescent="0.2"/>
    <row r="60" s="740" customFormat="1" x14ac:dyDescent="0.2"/>
    <row r="61" s="740" customFormat="1" x14ac:dyDescent="0.2"/>
    <row r="62" s="740" customFormat="1" x14ac:dyDescent="0.2"/>
    <row r="63" s="740" customFormat="1" x14ac:dyDescent="0.2"/>
    <row r="64" s="740" customFormat="1" x14ac:dyDescent="0.2"/>
    <row r="65" s="740" customFormat="1" x14ac:dyDescent="0.2"/>
    <row r="66" s="740" customFormat="1" x14ac:dyDescent="0.2"/>
    <row r="67" s="740" customFormat="1" x14ac:dyDescent="0.2"/>
    <row r="68" s="740" customFormat="1" x14ac:dyDescent="0.2"/>
    <row r="69" s="740" customFormat="1" x14ac:dyDescent="0.2"/>
    <row r="70" s="740" customFormat="1" x14ac:dyDescent="0.2"/>
    <row r="71" s="740" customFormat="1" x14ac:dyDescent="0.2"/>
    <row r="72" s="740" customFormat="1" x14ac:dyDescent="0.2"/>
    <row r="73" s="740" customFormat="1" x14ac:dyDescent="0.2"/>
    <row r="74" s="740" customFormat="1" x14ac:dyDescent="0.2"/>
    <row r="75" s="740" customFormat="1" x14ac:dyDescent="0.2"/>
    <row r="76" s="740" customFormat="1" x14ac:dyDescent="0.2"/>
    <row r="77" s="740" customFormat="1" x14ac:dyDescent="0.2"/>
    <row r="78" s="740" customFormat="1" x14ac:dyDescent="0.2"/>
    <row r="79" s="740" customFormat="1" x14ac:dyDescent="0.2"/>
    <row r="80" s="740" customFormat="1" x14ac:dyDescent="0.2"/>
    <row r="81" s="740" customFormat="1" x14ac:dyDescent="0.2"/>
    <row r="82" s="740" customFormat="1" x14ac:dyDescent="0.2"/>
    <row r="83" s="740" customFormat="1" x14ac:dyDescent="0.2"/>
    <row r="84" s="740" customFormat="1" x14ac:dyDescent="0.2"/>
    <row r="85" s="740" customFormat="1" x14ac:dyDescent="0.2"/>
    <row r="86" s="740" customFormat="1" x14ac:dyDescent="0.2"/>
    <row r="87" s="740" customFormat="1" x14ac:dyDescent="0.2"/>
    <row r="88" s="740" customFormat="1" x14ac:dyDescent="0.2"/>
    <row r="89" s="740" customFormat="1" x14ac:dyDescent="0.2"/>
    <row r="90" s="740" customFormat="1" x14ac:dyDescent="0.2"/>
    <row r="91" s="740" customFormat="1" x14ac:dyDescent="0.2"/>
    <row r="92" s="740" customFormat="1" x14ac:dyDescent="0.2"/>
    <row r="93" s="740" customFormat="1" x14ac:dyDescent="0.2"/>
    <row r="94" s="740" customFormat="1" x14ac:dyDescent="0.2"/>
    <row r="95" s="740" customFormat="1" x14ac:dyDescent="0.2"/>
    <row r="96" s="740" customFormat="1" x14ac:dyDescent="0.2"/>
    <row r="97" s="740" customFormat="1" x14ac:dyDescent="0.2"/>
    <row r="98" s="740" customFormat="1" x14ac:dyDescent="0.2"/>
    <row r="99" s="740" customFormat="1" x14ac:dyDescent="0.2"/>
    <row r="100" s="740" customFormat="1" x14ac:dyDescent="0.2"/>
    <row r="101" s="740" customFormat="1" x14ac:dyDescent="0.2"/>
    <row r="102" s="740" customFormat="1" x14ac:dyDescent="0.2"/>
    <row r="103" s="740" customFormat="1" x14ac:dyDescent="0.2"/>
    <row r="104" s="740" customFormat="1" x14ac:dyDescent="0.2"/>
    <row r="105" s="740" customFormat="1" x14ac:dyDescent="0.2"/>
    <row r="106" s="740" customFormat="1" x14ac:dyDescent="0.2"/>
    <row r="107" s="740" customFormat="1" x14ac:dyDescent="0.2"/>
    <row r="108" s="740" customFormat="1" x14ac:dyDescent="0.2"/>
    <row r="109" s="740" customFormat="1" x14ac:dyDescent="0.2"/>
    <row r="110" s="740" customFormat="1" x14ac:dyDescent="0.2"/>
    <row r="111" s="740" customFormat="1" x14ac:dyDescent="0.2"/>
    <row r="112" s="740" customFormat="1" x14ac:dyDescent="0.2"/>
    <row r="113" s="740" customFormat="1" x14ac:dyDescent="0.2"/>
    <row r="114" s="740" customFormat="1" x14ac:dyDescent="0.2"/>
    <row r="115" s="740" customFormat="1" x14ac:dyDescent="0.2"/>
    <row r="116" s="740" customFormat="1" x14ac:dyDescent="0.2"/>
    <row r="117" s="740" customFormat="1" x14ac:dyDescent="0.2"/>
    <row r="118" s="740" customFormat="1" x14ac:dyDescent="0.2"/>
    <row r="119" s="740" customFormat="1" x14ac:dyDescent="0.2"/>
    <row r="120" s="740" customFormat="1" x14ac:dyDescent="0.2"/>
    <row r="121" s="740" customFormat="1" x14ac:dyDescent="0.2"/>
    <row r="122" s="740" customFormat="1" x14ac:dyDescent="0.2"/>
    <row r="123" s="740" customFormat="1" x14ac:dyDescent="0.2"/>
    <row r="124" s="740" customFormat="1" x14ac:dyDescent="0.2"/>
    <row r="125" s="740" customFormat="1" x14ac:dyDescent="0.2"/>
    <row r="126" s="740" customFormat="1" x14ac:dyDescent="0.2"/>
    <row r="127" s="740" customFormat="1" x14ac:dyDescent="0.2"/>
    <row r="128" s="740" customFormat="1" x14ac:dyDescent="0.2"/>
    <row r="129" s="740" customFormat="1" x14ac:dyDescent="0.2"/>
    <row r="130" s="740" customFormat="1" x14ac:dyDescent="0.2"/>
    <row r="131" s="740" customFormat="1" x14ac:dyDescent="0.2"/>
    <row r="132" s="740" customFormat="1" x14ac:dyDescent="0.2"/>
    <row r="133" s="740" customFormat="1" x14ac:dyDescent="0.2"/>
    <row r="134" s="740" customFormat="1" x14ac:dyDescent="0.2"/>
    <row r="135" s="740" customFormat="1" x14ac:dyDescent="0.2"/>
    <row r="136" s="740" customFormat="1" x14ac:dyDescent="0.2"/>
    <row r="137" s="740" customFormat="1" x14ac:dyDescent="0.2"/>
    <row r="138" s="740" customFormat="1" x14ac:dyDescent="0.2"/>
    <row r="139" s="740" customFormat="1" x14ac:dyDescent="0.2"/>
    <row r="140" s="740" customFormat="1" x14ac:dyDescent="0.2"/>
    <row r="141" s="740" customFormat="1" x14ac:dyDescent="0.2"/>
    <row r="142" s="740" customFormat="1" x14ac:dyDescent="0.2"/>
    <row r="143" s="740" customFormat="1" x14ac:dyDescent="0.2"/>
  </sheetData>
  <sortState columnSort="1" ref="B5:H33">
    <sortCondition ref="B5:H5"/>
  </sortState>
  <mergeCells count="1">
    <mergeCell ref="B3:H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35"/>
  <sheetViews>
    <sheetView showGridLines="0" workbookViewId="0">
      <selection activeCell="O1" sqref="O1"/>
    </sheetView>
  </sheetViews>
  <sheetFormatPr defaultRowHeight="12.75" x14ac:dyDescent="0.2"/>
  <cols>
    <col min="1" max="1" width="38.7109375" style="220" customWidth="1"/>
    <col min="2" max="2" width="9.7109375" style="220" bestFit="1" customWidth="1"/>
    <col min="3" max="7" width="7.7109375" style="220" customWidth="1"/>
    <col min="8" max="8" width="13.5703125" style="220" customWidth="1"/>
    <col min="9" max="9" width="7.7109375" style="220" customWidth="1"/>
    <col min="10" max="10" width="8.7109375" style="220" customWidth="1"/>
    <col min="11" max="11" width="13.7109375" style="220" customWidth="1"/>
    <col min="12" max="13" width="9.7109375" style="220" customWidth="1"/>
    <col min="14" max="14" width="8.7109375" style="220" customWidth="1"/>
    <col min="15" max="47" width="12.7109375" style="219" customWidth="1"/>
    <col min="48" max="51" width="12.7109375" style="220" customWidth="1"/>
    <col min="52" max="16384" width="9.140625" style="220"/>
  </cols>
  <sheetData>
    <row r="1" spans="1:47" s="207" customFormat="1" ht="15" customHeight="1" x14ac:dyDescent="0.2">
      <c r="A1" s="224" t="s">
        <v>451</v>
      </c>
    </row>
    <row r="2" spans="1:47" s="209" customFormat="1" ht="15" customHeight="1" x14ac:dyDescent="0.2">
      <c r="A2" s="208" t="s">
        <v>363</v>
      </c>
    </row>
    <row r="3" spans="1:47" s="209" customFormat="1" ht="15" customHeight="1" x14ac:dyDescent="0.2">
      <c r="A3" s="208"/>
      <c r="B3" s="998" t="s">
        <v>286</v>
      </c>
      <c r="C3" s="998"/>
      <c r="D3" s="998"/>
      <c r="E3" s="998"/>
      <c r="F3" s="998"/>
      <c r="G3" s="998"/>
      <c r="H3" s="998"/>
      <c r="I3" s="998"/>
      <c r="J3" s="998"/>
      <c r="K3" s="998"/>
    </row>
    <row r="4" spans="1:47" s="209" customFormat="1" ht="6" customHeight="1" x14ac:dyDescent="0.2">
      <c r="A4" s="208"/>
    </row>
    <row r="5" spans="1:47" s="211" customFormat="1" ht="36" customHeight="1" thickBot="1" x14ac:dyDescent="0.25">
      <c r="A5" s="210" t="s">
        <v>261</v>
      </c>
      <c r="B5" s="211" t="s">
        <v>278</v>
      </c>
      <c r="C5" s="211" t="s">
        <v>381</v>
      </c>
      <c r="D5" s="211" t="s">
        <v>360</v>
      </c>
      <c r="E5" s="211" t="s">
        <v>283</v>
      </c>
      <c r="F5" s="211" t="s">
        <v>279</v>
      </c>
      <c r="G5" s="211" t="s">
        <v>361</v>
      </c>
      <c r="H5" s="211" t="s">
        <v>374</v>
      </c>
      <c r="I5" s="211" t="s">
        <v>380</v>
      </c>
      <c r="J5" s="211" t="s">
        <v>362</v>
      </c>
      <c r="K5" s="211" t="s">
        <v>356</v>
      </c>
      <c r="L5" s="211" t="s">
        <v>443</v>
      </c>
      <c r="M5" s="211" t="s">
        <v>442</v>
      </c>
      <c r="N5" s="211" t="s">
        <v>262</v>
      </c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 t="s">
        <v>263</v>
      </c>
      <c r="AU5" s="213"/>
    </row>
    <row r="6" spans="1:47" s="214" customFormat="1" ht="6" customHeight="1" thickTop="1" x14ac:dyDescent="0.2"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3"/>
    </row>
    <row r="7" spans="1:47" s="217" customFormat="1" ht="19.5" customHeight="1" x14ac:dyDescent="0.3">
      <c r="A7" s="216" t="s">
        <v>64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3"/>
    </row>
    <row r="8" spans="1:47" s="214" customFormat="1" ht="3.75" customHeight="1" x14ac:dyDescent="0.2"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</row>
    <row r="9" spans="1:47" x14ac:dyDescent="0.2">
      <c r="A9" s="218" t="s">
        <v>85</v>
      </c>
      <c r="B9" s="709" t="s">
        <v>3</v>
      </c>
      <c r="C9" s="709" t="s">
        <v>3</v>
      </c>
      <c r="D9" s="709" t="s">
        <v>3</v>
      </c>
      <c r="E9" s="709" t="s">
        <v>3</v>
      </c>
      <c r="F9" s="709">
        <v>24.973613739000001</v>
      </c>
      <c r="G9" s="709" t="s">
        <v>3</v>
      </c>
      <c r="H9" s="709" t="s">
        <v>3</v>
      </c>
      <c r="I9" s="709" t="s">
        <v>3</v>
      </c>
      <c r="J9" s="709" t="s">
        <v>3</v>
      </c>
      <c r="K9" s="709" t="s">
        <v>3</v>
      </c>
      <c r="L9" s="748">
        <v>24.973613739000001</v>
      </c>
      <c r="M9" s="709">
        <v>24.973613739013672</v>
      </c>
      <c r="N9" s="709">
        <v>3.1217036247253418</v>
      </c>
      <c r="AT9" s="219" t="s">
        <v>264</v>
      </c>
    </row>
    <row r="10" spans="1:47" x14ac:dyDescent="0.2">
      <c r="A10" s="218" t="s">
        <v>311</v>
      </c>
      <c r="B10" s="709" t="s">
        <v>3</v>
      </c>
      <c r="C10" s="709" t="s">
        <v>3</v>
      </c>
      <c r="D10" s="709" t="s">
        <v>3</v>
      </c>
      <c r="E10" s="709" t="s">
        <v>3</v>
      </c>
      <c r="F10" s="709">
        <v>61.1623649597</v>
      </c>
      <c r="G10" s="709" t="s">
        <v>3</v>
      </c>
      <c r="H10" s="709" t="s">
        <v>3</v>
      </c>
      <c r="I10" s="709" t="s">
        <v>3</v>
      </c>
      <c r="J10" s="709" t="s">
        <v>3</v>
      </c>
      <c r="K10" s="709" t="s">
        <v>3</v>
      </c>
      <c r="L10" s="748">
        <v>61.1623649597</v>
      </c>
      <c r="M10" s="709">
        <v>61.162364959716797</v>
      </c>
      <c r="N10" s="709">
        <v>3.3766748905181885</v>
      </c>
    </row>
    <row r="11" spans="1:47" x14ac:dyDescent="0.2">
      <c r="A11" s="218" t="s">
        <v>312</v>
      </c>
      <c r="B11" s="709" t="s">
        <v>3</v>
      </c>
      <c r="C11" s="709" t="s">
        <v>3</v>
      </c>
      <c r="D11" s="709" t="s">
        <v>3</v>
      </c>
      <c r="E11" s="709" t="s">
        <v>3</v>
      </c>
      <c r="F11" s="709">
        <v>357.56159973140001</v>
      </c>
      <c r="G11" s="709" t="s">
        <v>3</v>
      </c>
      <c r="H11" s="709" t="s">
        <v>3</v>
      </c>
      <c r="I11" s="709" t="s">
        <v>3</v>
      </c>
      <c r="J11" s="709" t="s">
        <v>3</v>
      </c>
      <c r="K11" s="709" t="s">
        <v>3</v>
      </c>
      <c r="L11" s="748">
        <v>357.56159973140001</v>
      </c>
      <c r="M11" s="709">
        <v>357.56159973144531</v>
      </c>
      <c r="N11" s="709">
        <v>65.307763576507568</v>
      </c>
    </row>
    <row r="12" spans="1:47" x14ac:dyDescent="0.2">
      <c r="A12" s="218" t="s">
        <v>215</v>
      </c>
      <c r="B12" s="709" t="s">
        <v>3</v>
      </c>
      <c r="C12" s="709" t="s">
        <v>3</v>
      </c>
      <c r="D12" s="709" t="s">
        <v>3</v>
      </c>
      <c r="E12" s="709">
        <v>52.424674987800003</v>
      </c>
      <c r="F12" s="709">
        <v>1601.4642691612</v>
      </c>
      <c r="G12" s="709" t="s">
        <v>3</v>
      </c>
      <c r="H12" s="709">
        <v>72.811950683600003</v>
      </c>
      <c r="I12" s="709" t="s">
        <v>3</v>
      </c>
      <c r="J12" s="709" t="s">
        <v>3</v>
      </c>
      <c r="K12" s="709" t="s">
        <v>3</v>
      </c>
      <c r="L12" s="748">
        <v>1726.7008948325999</v>
      </c>
      <c r="M12" s="709">
        <v>1274.2523760795593</v>
      </c>
      <c r="N12" s="709">
        <v>267.76645714044571</v>
      </c>
    </row>
    <row r="13" spans="1:47" x14ac:dyDescent="0.2">
      <c r="A13" s="218" t="s">
        <v>4</v>
      </c>
      <c r="B13" s="709" t="s">
        <v>3</v>
      </c>
      <c r="C13" s="709">
        <v>132.9555053711</v>
      </c>
      <c r="D13" s="709">
        <v>63.4932594299</v>
      </c>
      <c r="E13" s="709">
        <v>320.6184139252</v>
      </c>
      <c r="F13" s="709">
        <v>5721.4649758339001</v>
      </c>
      <c r="G13" s="709" t="s">
        <v>3</v>
      </c>
      <c r="H13" s="709">
        <v>36.405975341800001</v>
      </c>
      <c r="I13" s="709" t="s">
        <v>3</v>
      </c>
      <c r="J13" s="709">
        <v>61.5978622437</v>
      </c>
      <c r="K13" s="709">
        <v>43.687530517600003</v>
      </c>
      <c r="L13" s="748">
        <v>6380.2235226631001</v>
      </c>
      <c r="M13" s="709">
        <v>4444.8418745994568</v>
      </c>
      <c r="N13" s="709">
        <v>3130.3775398731232</v>
      </c>
    </row>
    <row r="14" spans="1:47" x14ac:dyDescent="0.2">
      <c r="A14" s="218" t="s">
        <v>188</v>
      </c>
      <c r="B14" s="709" t="s">
        <v>3</v>
      </c>
      <c r="C14" s="709" t="s">
        <v>3</v>
      </c>
      <c r="D14" s="709" t="s">
        <v>3</v>
      </c>
      <c r="E14" s="709" t="s">
        <v>3</v>
      </c>
      <c r="F14" s="709">
        <v>270.18148612980002</v>
      </c>
      <c r="G14" s="709" t="s">
        <v>3</v>
      </c>
      <c r="H14" s="709" t="s">
        <v>3</v>
      </c>
      <c r="I14" s="709" t="s">
        <v>3</v>
      </c>
      <c r="J14" s="709" t="s">
        <v>3</v>
      </c>
      <c r="K14" s="709" t="s">
        <v>3</v>
      </c>
      <c r="L14" s="748">
        <v>270.18148612980002</v>
      </c>
      <c r="M14" s="709">
        <v>270.18148612976074</v>
      </c>
      <c r="N14" s="709">
        <v>118.1158139705658</v>
      </c>
    </row>
    <row r="15" spans="1:47" x14ac:dyDescent="0.2">
      <c r="A15" s="218" t="s">
        <v>84</v>
      </c>
      <c r="B15" s="709" t="s">
        <v>3</v>
      </c>
      <c r="C15" s="709" t="s">
        <v>3</v>
      </c>
      <c r="D15" s="709" t="s">
        <v>3</v>
      </c>
      <c r="E15" s="709" t="s">
        <v>3</v>
      </c>
      <c r="F15" s="709">
        <v>94.397174358399994</v>
      </c>
      <c r="G15" s="709" t="s">
        <v>3</v>
      </c>
      <c r="H15" s="709" t="s">
        <v>3</v>
      </c>
      <c r="I15" s="709" t="s">
        <v>3</v>
      </c>
      <c r="J15" s="709" t="s">
        <v>3</v>
      </c>
      <c r="K15" s="709" t="s">
        <v>3</v>
      </c>
      <c r="L15" s="748">
        <v>94.397174358399994</v>
      </c>
      <c r="M15" s="709">
        <v>78.98088526725769</v>
      </c>
      <c r="N15" s="709">
        <v>80.066638469696045</v>
      </c>
    </row>
    <row r="16" spans="1:47" x14ac:dyDescent="0.2">
      <c r="A16" s="218" t="s">
        <v>315</v>
      </c>
      <c r="B16" s="709" t="s">
        <v>3</v>
      </c>
      <c r="C16" s="709" t="s">
        <v>3</v>
      </c>
      <c r="D16" s="709">
        <v>35.4489631653</v>
      </c>
      <c r="E16" s="709" t="s">
        <v>3</v>
      </c>
      <c r="F16" s="709" t="s">
        <v>3</v>
      </c>
      <c r="G16" s="709" t="s">
        <v>3</v>
      </c>
      <c r="H16" s="709" t="s">
        <v>3</v>
      </c>
      <c r="I16" s="709" t="s">
        <v>3</v>
      </c>
      <c r="J16" s="709" t="s">
        <v>3</v>
      </c>
      <c r="K16" s="709" t="s">
        <v>3</v>
      </c>
      <c r="L16" s="748">
        <v>35.4489631653</v>
      </c>
      <c r="M16" s="709">
        <v>35.448963165283203</v>
      </c>
      <c r="N16" s="709">
        <v>31.79789924621582</v>
      </c>
    </row>
    <row r="17" spans="1:52" s="219" customFormat="1" x14ac:dyDescent="0.2">
      <c r="A17" s="218" t="s">
        <v>217</v>
      </c>
      <c r="B17" s="709">
        <v>43.687530517600003</v>
      </c>
      <c r="C17" s="709" t="s">
        <v>3</v>
      </c>
      <c r="D17" s="709" t="s">
        <v>3</v>
      </c>
      <c r="E17" s="709" t="s">
        <v>3</v>
      </c>
      <c r="F17" s="709">
        <v>202.4313869476</v>
      </c>
      <c r="G17" s="709" t="s">
        <v>3</v>
      </c>
      <c r="H17" s="709" t="s">
        <v>3</v>
      </c>
      <c r="I17" s="709" t="s">
        <v>3</v>
      </c>
      <c r="J17" s="709" t="s">
        <v>3</v>
      </c>
      <c r="K17" s="709" t="s">
        <v>3</v>
      </c>
      <c r="L17" s="748">
        <v>246.11891746520001</v>
      </c>
      <c r="M17" s="709">
        <v>187.86935234069824</v>
      </c>
      <c r="N17" s="709">
        <v>94.623310565948486</v>
      </c>
      <c r="AV17" s="220"/>
      <c r="AW17" s="220"/>
      <c r="AX17" s="220"/>
      <c r="AY17" s="220"/>
      <c r="AZ17" s="220"/>
    </row>
    <row r="18" spans="1:52" s="219" customFormat="1" x14ac:dyDescent="0.2">
      <c r="A18" s="218" t="s">
        <v>8</v>
      </c>
      <c r="B18" s="709" t="s">
        <v>3</v>
      </c>
      <c r="C18" s="709" t="s">
        <v>3</v>
      </c>
      <c r="D18" s="709" t="s">
        <v>3</v>
      </c>
      <c r="E18" s="709" t="s">
        <v>3</v>
      </c>
      <c r="F18" s="709">
        <v>101.6461372375</v>
      </c>
      <c r="G18" s="709" t="s">
        <v>3</v>
      </c>
      <c r="H18" s="709" t="s">
        <v>3</v>
      </c>
      <c r="I18" s="709" t="s">
        <v>3</v>
      </c>
      <c r="J18" s="709" t="s">
        <v>3</v>
      </c>
      <c r="K18" s="709" t="s">
        <v>3</v>
      </c>
      <c r="L18" s="748">
        <v>101.6461372375</v>
      </c>
      <c r="M18" s="709">
        <v>101.64613723754883</v>
      </c>
      <c r="N18" s="709">
        <v>13.580795288085938</v>
      </c>
      <c r="AV18" s="220"/>
      <c r="AW18" s="220"/>
      <c r="AX18" s="220"/>
      <c r="AY18" s="220"/>
      <c r="AZ18" s="220"/>
    </row>
    <row r="19" spans="1:52" s="219" customFormat="1" x14ac:dyDescent="0.2">
      <c r="A19" s="218" t="s">
        <v>171</v>
      </c>
      <c r="B19" s="709" t="s">
        <v>3</v>
      </c>
      <c r="C19" s="709" t="s">
        <v>3</v>
      </c>
      <c r="D19" s="709" t="s">
        <v>3</v>
      </c>
      <c r="E19" s="709">
        <v>144.14040184020001</v>
      </c>
      <c r="F19" s="709">
        <v>677.88163566590003</v>
      </c>
      <c r="G19" s="709" t="s">
        <v>3</v>
      </c>
      <c r="H19" s="709" t="s">
        <v>3</v>
      </c>
      <c r="I19" s="709" t="s">
        <v>3</v>
      </c>
      <c r="J19" s="709" t="s">
        <v>3</v>
      </c>
      <c r="K19" s="709">
        <v>43.687530517600003</v>
      </c>
      <c r="L19" s="748">
        <v>865.70956802369994</v>
      </c>
      <c r="M19" s="709">
        <v>733.52969741821289</v>
      </c>
      <c r="N19" s="709">
        <v>290.18680429458618</v>
      </c>
      <c r="AV19" s="220"/>
      <c r="AW19" s="220"/>
      <c r="AX19" s="220"/>
      <c r="AY19" s="220"/>
      <c r="AZ19" s="220"/>
    </row>
    <row r="20" spans="1:52" s="219" customFormat="1" x14ac:dyDescent="0.2">
      <c r="A20" s="218" t="s">
        <v>9</v>
      </c>
      <c r="B20" s="709" t="s">
        <v>3</v>
      </c>
      <c r="C20" s="709" t="s">
        <v>3</v>
      </c>
      <c r="D20" s="709" t="s">
        <v>3</v>
      </c>
      <c r="E20" s="709">
        <v>82.221736907999997</v>
      </c>
      <c r="F20" s="709">
        <v>1432.3401355742999</v>
      </c>
      <c r="G20" s="709" t="s">
        <v>3</v>
      </c>
      <c r="H20" s="709" t="s">
        <v>3</v>
      </c>
      <c r="I20" s="709">
        <v>43.687530517600003</v>
      </c>
      <c r="J20" s="709" t="s">
        <v>3</v>
      </c>
      <c r="K20" s="709" t="s">
        <v>3</v>
      </c>
      <c r="L20" s="748">
        <v>1558.2494029999</v>
      </c>
      <c r="M20" s="709">
        <v>840.05532073974609</v>
      </c>
      <c r="N20" s="709">
        <v>147.43426924943924</v>
      </c>
      <c r="AV20" s="220"/>
      <c r="AW20" s="220"/>
      <c r="AX20" s="220"/>
      <c r="AY20" s="220"/>
      <c r="AZ20" s="220"/>
    </row>
    <row r="21" spans="1:52" s="219" customFormat="1" x14ac:dyDescent="0.2">
      <c r="A21" s="218" t="s">
        <v>10</v>
      </c>
      <c r="B21" s="709" t="s">
        <v>3</v>
      </c>
      <c r="C21" s="709" t="s">
        <v>3</v>
      </c>
      <c r="D21" s="709" t="s">
        <v>3</v>
      </c>
      <c r="E21" s="709">
        <v>33.493534088099999</v>
      </c>
      <c r="F21" s="709">
        <v>693.82829284670004</v>
      </c>
      <c r="G21" s="709" t="s">
        <v>3</v>
      </c>
      <c r="H21" s="709" t="s">
        <v>3</v>
      </c>
      <c r="I21" s="709" t="s">
        <v>3</v>
      </c>
      <c r="J21" s="709" t="s">
        <v>3</v>
      </c>
      <c r="K21" s="709" t="s">
        <v>3</v>
      </c>
      <c r="L21" s="748">
        <v>727.32182693480001</v>
      </c>
      <c r="M21" s="709">
        <v>727.32182693481445</v>
      </c>
      <c r="N21" s="709">
        <v>276.80904865264893</v>
      </c>
      <c r="AV21" s="220"/>
      <c r="AW21" s="220"/>
      <c r="AX21" s="220"/>
      <c r="AY21" s="220"/>
      <c r="AZ21" s="220"/>
    </row>
    <row r="22" spans="1:52" s="219" customFormat="1" x14ac:dyDescent="0.2">
      <c r="A22" s="218" t="s">
        <v>86</v>
      </c>
      <c r="B22" s="709" t="s">
        <v>3</v>
      </c>
      <c r="C22" s="709" t="s">
        <v>3</v>
      </c>
      <c r="D22" s="709" t="s">
        <v>3</v>
      </c>
      <c r="E22" s="709" t="s">
        <v>3</v>
      </c>
      <c r="F22" s="709">
        <v>853.43055725099998</v>
      </c>
      <c r="G22" s="709" t="s">
        <v>3</v>
      </c>
      <c r="H22" s="709" t="s">
        <v>3</v>
      </c>
      <c r="I22" s="709" t="s">
        <v>3</v>
      </c>
      <c r="J22" s="709" t="s">
        <v>3</v>
      </c>
      <c r="K22" s="709" t="s">
        <v>3</v>
      </c>
      <c r="L22" s="748">
        <v>853.43055725099998</v>
      </c>
      <c r="M22" s="709">
        <v>755.79189300537109</v>
      </c>
      <c r="N22" s="709">
        <v>274.04060840606689</v>
      </c>
      <c r="AV22" s="220"/>
      <c r="AW22" s="220"/>
      <c r="AX22" s="220"/>
      <c r="AY22" s="220"/>
      <c r="AZ22" s="220"/>
    </row>
    <row r="23" spans="1:52" s="219" customFormat="1" x14ac:dyDescent="0.2">
      <c r="A23" s="218" t="s">
        <v>222</v>
      </c>
      <c r="B23" s="709" t="s">
        <v>3</v>
      </c>
      <c r="C23" s="709" t="s">
        <v>3</v>
      </c>
      <c r="D23" s="709" t="s">
        <v>3</v>
      </c>
      <c r="E23" s="709">
        <v>93.939573288000005</v>
      </c>
      <c r="F23" s="709">
        <v>519.94472503659995</v>
      </c>
      <c r="G23" s="709" t="s">
        <v>3</v>
      </c>
      <c r="H23" s="709" t="s">
        <v>3</v>
      </c>
      <c r="I23" s="709" t="s">
        <v>3</v>
      </c>
      <c r="J23" s="709" t="s">
        <v>3</v>
      </c>
      <c r="K23" s="709" t="s">
        <v>3</v>
      </c>
      <c r="L23" s="748">
        <v>613.88429832459997</v>
      </c>
      <c r="M23" s="709">
        <v>613.88429832458496</v>
      </c>
      <c r="N23" s="709">
        <v>153.77139377593994</v>
      </c>
      <c r="AV23" s="220"/>
      <c r="AW23" s="220"/>
      <c r="AX23" s="220"/>
      <c r="AY23" s="220"/>
      <c r="AZ23" s="220"/>
    </row>
    <row r="24" spans="1:52" s="219" customFormat="1" x14ac:dyDescent="0.2">
      <c r="A24" s="218" t="s">
        <v>11</v>
      </c>
      <c r="B24" s="709" t="s">
        <v>3</v>
      </c>
      <c r="C24" s="709" t="s">
        <v>3</v>
      </c>
      <c r="D24" s="709" t="s">
        <v>3</v>
      </c>
      <c r="E24" s="709" t="s">
        <v>3</v>
      </c>
      <c r="F24" s="709">
        <v>30.798498153699999</v>
      </c>
      <c r="G24" s="709" t="s">
        <v>3</v>
      </c>
      <c r="H24" s="709" t="s">
        <v>3</v>
      </c>
      <c r="I24" s="709" t="s">
        <v>3</v>
      </c>
      <c r="J24" s="709" t="s">
        <v>3</v>
      </c>
      <c r="K24" s="709" t="s">
        <v>3</v>
      </c>
      <c r="L24" s="748">
        <v>30.798498153699999</v>
      </c>
      <c r="M24" s="709">
        <v>30.798498153686523</v>
      </c>
      <c r="N24" s="709">
        <v>17.324157238006592</v>
      </c>
      <c r="AV24" s="220"/>
      <c r="AW24" s="220"/>
      <c r="AX24" s="220"/>
      <c r="AY24" s="220"/>
      <c r="AZ24" s="220"/>
    </row>
    <row r="25" spans="1:52" s="219" customFormat="1" x14ac:dyDescent="0.2">
      <c r="A25" s="218" t="s">
        <v>14</v>
      </c>
      <c r="B25" s="709" t="s">
        <v>3</v>
      </c>
      <c r="C25" s="709" t="s">
        <v>3</v>
      </c>
      <c r="D25" s="709" t="s">
        <v>3</v>
      </c>
      <c r="E25" s="709">
        <v>88.622398376500001</v>
      </c>
      <c r="F25" s="709">
        <v>728.59849929810002</v>
      </c>
      <c r="G25" s="709" t="s">
        <v>3</v>
      </c>
      <c r="H25" s="709" t="s">
        <v>3</v>
      </c>
      <c r="I25" s="709" t="s">
        <v>3</v>
      </c>
      <c r="J25" s="709" t="s">
        <v>3</v>
      </c>
      <c r="K25" s="709" t="s">
        <v>3</v>
      </c>
      <c r="L25" s="748">
        <v>817.2208976746</v>
      </c>
      <c r="M25" s="709">
        <v>580.7099494934082</v>
      </c>
      <c r="N25" s="709">
        <v>159.20653104782104</v>
      </c>
      <c r="AV25" s="220"/>
      <c r="AW25" s="220"/>
      <c r="AX25" s="220"/>
      <c r="AY25" s="220"/>
      <c r="AZ25" s="220"/>
    </row>
    <row r="26" spans="1:52" s="219" customFormat="1" x14ac:dyDescent="0.2">
      <c r="A26" s="218" t="s">
        <v>185</v>
      </c>
      <c r="B26" s="709" t="s">
        <v>3</v>
      </c>
      <c r="C26" s="709" t="s">
        <v>3</v>
      </c>
      <c r="D26" s="709" t="s">
        <v>3</v>
      </c>
      <c r="E26" s="709" t="s">
        <v>3</v>
      </c>
      <c r="F26" s="709">
        <v>64.074804306000004</v>
      </c>
      <c r="G26" s="709" t="s">
        <v>3</v>
      </c>
      <c r="H26" s="709" t="s">
        <v>3</v>
      </c>
      <c r="I26" s="709" t="s">
        <v>3</v>
      </c>
      <c r="J26" s="709" t="s">
        <v>3</v>
      </c>
      <c r="K26" s="709" t="s">
        <v>3</v>
      </c>
      <c r="L26" s="748">
        <v>64.074804306000004</v>
      </c>
      <c r="M26" s="709">
        <v>64.074804306030273</v>
      </c>
      <c r="N26" s="709">
        <v>7.5141980648040771</v>
      </c>
      <c r="AV26" s="220"/>
      <c r="AW26" s="220"/>
      <c r="AX26" s="220"/>
      <c r="AY26" s="220"/>
      <c r="AZ26" s="220"/>
    </row>
    <row r="27" spans="1:52" s="219" customFormat="1" x14ac:dyDescent="0.2">
      <c r="A27" s="218" t="s">
        <v>189</v>
      </c>
      <c r="B27" s="709" t="s">
        <v>3</v>
      </c>
      <c r="C27" s="709" t="s">
        <v>3</v>
      </c>
      <c r="D27" s="709" t="s">
        <v>3</v>
      </c>
      <c r="E27" s="709" t="s">
        <v>3</v>
      </c>
      <c r="F27" s="709">
        <v>721.96133613589996</v>
      </c>
      <c r="G27" s="709" t="s">
        <v>3</v>
      </c>
      <c r="H27" s="709">
        <v>111.8901672363</v>
      </c>
      <c r="I27" s="709" t="s">
        <v>3</v>
      </c>
      <c r="J27" s="709" t="s">
        <v>3</v>
      </c>
      <c r="K27" s="709" t="s">
        <v>3</v>
      </c>
      <c r="L27" s="748">
        <v>833.8515033722</v>
      </c>
      <c r="M27" s="709">
        <v>737.15559959411621</v>
      </c>
      <c r="N27" s="709">
        <v>35.073087692260742</v>
      </c>
      <c r="AV27" s="220"/>
      <c r="AW27" s="220"/>
      <c r="AX27" s="220"/>
      <c r="AY27" s="220"/>
      <c r="AZ27" s="220"/>
    </row>
    <row r="28" spans="1:52" s="219" customFormat="1" x14ac:dyDescent="0.2">
      <c r="A28" s="218" t="s">
        <v>201</v>
      </c>
      <c r="B28" s="709" t="s">
        <v>3</v>
      </c>
      <c r="C28" s="709" t="s">
        <v>3</v>
      </c>
      <c r="D28" s="709" t="s">
        <v>3</v>
      </c>
      <c r="E28" s="709">
        <v>205.28573226930001</v>
      </c>
      <c r="F28" s="709">
        <v>1176.9307861328</v>
      </c>
      <c r="G28" s="709" t="s">
        <v>3</v>
      </c>
      <c r="H28" s="709" t="s">
        <v>3</v>
      </c>
      <c r="I28" s="709" t="s">
        <v>3</v>
      </c>
      <c r="J28" s="709" t="s">
        <v>3</v>
      </c>
      <c r="K28" s="709" t="s">
        <v>3</v>
      </c>
      <c r="L28" s="748">
        <v>1382.2165184021001</v>
      </c>
      <c r="M28" s="709">
        <v>828.75742149353027</v>
      </c>
      <c r="N28" s="709">
        <v>234.38629221916199</v>
      </c>
      <c r="AV28" s="220"/>
      <c r="AW28" s="220"/>
      <c r="AX28" s="220"/>
      <c r="AY28" s="220"/>
      <c r="AZ28" s="220"/>
    </row>
    <row r="29" spans="1:52" s="219" customFormat="1" x14ac:dyDescent="0.2">
      <c r="A29" s="218" t="s">
        <v>19</v>
      </c>
      <c r="B29" s="709" t="s">
        <v>3</v>
      </c>
      <c r="C29" s="709" t="s">
        <v>3</v>
      </c>
      <c r="D29" s="709" t="s">
        <v>3</v>
      </c>
      <c r="E29" s="709" t="s">
        <v>3</v>
      </c>
      <c r="F29" s="709" t="s">
        <v>3</v>
      </c>
      <c r="G29" s="709">
        <v>33.493534088099999</v>
      </c>
      <c r="H29" s="709" t="s">
        <v>3</v>
      </c>
      <c r="I29" s="709" t="s">
        <v>3</v>
      </c>
      <c r="J29" s="709" t="s">
        <v>3</v>
      </c>
      <c r="K29" s="709" t="s">
        <v>3</v>
      </c>
      <c r="L29" s="748">
        <v>33.493534088099999</v>
      </c>
      <c r="M29" s="709">
        <v>33.493534088134766</v>
      </c>
      <c r="N29" s="709">
        <v>0.99318283796310425</v>
      </c>
      <c r="AV29" s="220"/>
      <c r="AW29" s="220"/>
      <c r="AX29" s="220"/>
      <c r="AY29" s="220"/>
      <c r="AZ29" s="220"/>
    </row>
    <row r="30" spans="1:52" s="219" customFormat="1" x14ac:dyDescent="0.2">
      <c r="A30" s="218" t="s">
        <v>20</v>
      </c>
      <c r="B30" s="709">
        <v>43.687530517600003</v>
      </c>
      <c r="C30" s="709" t="s">
        <v>3</v>
      </c>
      <c r="D30" s="709" t="s">
        <v>3</v>
      </c>
      <c r="E30" s="709">
        <v>123.0639953613</v>
      </c>
      <c r="F30" s="709">
        <v>1496.5036678314</v>
      </c>
      <c r="G30" s="709" t="s">
        <v>3</v>
      </c>
      <c r="H30" s="709" t="s">
        <v>3</v>
      </c>
      <c r="I30" s="709" t="s">
        <v>3</v>
      </c>
      <c r="J30" s="709" t="s">
        <v>3</v>
      </c>
      <c r="K30" s="709" t="s">
        <v>3</v>
      </c>
      <c r="L30" s="748">
        <v>1663.2551937103001</v>
      </c>
      <c r="M30" s="709">
        <v>1355.960168838501</v>
      </c>
      <c r="N30" s="709">
        <v>193.20004194974899</v>
      </c>
      <c r="AV30" s="220"/>
      <c r="AW30" s="220"/>
      <c r="AX30" s="220"/>
      <c r="AY30" s="220"/>
      <c r="AZ30" s="220"/>
    </row>
    <row r="31" spans="1:52" s="219" customFormat="1" x14ac:dyDescent="0.2">
      <c r="A31" s="218" t="s">
        <v>225</v>
      </c>
      <c r="B31" s="709" t="s">
        <v>3</v>
      </c>
      <c r="C31" s="709" t="s">
        <v>3</v>
      </c>
      <c r="D31" s="709" t="s">
        <v>3</v>
      </c>
      <c r="E31" s="709" t="s">
        <v>3</v>
      </c>
      <c r="F31" s="709">
        <v>730.72462558749999</v>
      </c>
      <c r="G31" s="709" t="s">
        <v>3</v>
      </c>
      <c r="H31" s="709">
        <v>111.8901672363</v>
      </c>
      <c r="I31" s="709" t="s">
        <v>3</v>
      </c>
      <c r="J31" s="709" t="s">
        <v>3</v>
      </c>
      <c r="K31" s="709" t="s">
        <v>3</v>
      </c>
      <c r="L31" s="748">
        <v>842.61479282380003</v>
      </c>
      <c r="M31" s="709">
        <v>803.62075901031494</v>
      </c>
      <c r="N31" s="709">
        <v>287.914057970047</v>
      </c>
      <c r="AV31" s="220"/>
      <c r="AW31" s="220"/>
      <c r="AX31" s="220"/>
      <c r="AY31" s="220"/>
      <c r="AZ31" s="220"/>
    </row>
    <row r="32" spans="1:52" s="219" customFormat="1" x14ac:dyDescent="0.2">
      <c r="A32" s="218" t="s">
        <v>21</v>
      </c>
      <c r="B32" s="709" t="s">
        <v>3</v>
      </c>
      <c r="C32" s="709" t="s">
        <v>3</v>
      </c>
      <c r="D32" s="709" t="s">
        <v>3</v>
      </c>
      <c r="E32" s="709" t="s">
        <v>3</v>
      </c>
      <c r="F32" s="709">
        <v>28.444978714000001</v>
      </c>
      <c r="G32" s="709" t="s">
        <v>3</v>
      </c>
      <c r="H32" s="709" t="s">
        <v>3</v>
      </c>
      <c r="I32" s="709" t="s">
        <v>3</v>
      </c>
      <c r="J32" s="709" t="s">
        <v>3</v>
      </c>
      <c r="K32" s="709" t="s">
        <v>3</v>
      </c>
      <c r="L32" s="748">
        <v>28.444978714000001</v>
      </c>
      <c r="M32" s="709">
        <v>28.444978713989258</v>
      </c>
      <c r="N32" s="709">
        <v>2.133373498916626</v>
      </c>
      <c r="AV32" s="220"/>
      <c r="AW32" s="220"/>
      <c r="AX32" s="220"/>
      <c r="AY32" s="220"/>
      <c r="AZ32" s="220"/>
    </row>
    <row r="33" spans="1:47" x14ac:dyDescent="0.2">
      <c r="A33" s="218" t="s">
        <v>22</v>
      </c>
      <c r="B33" s="709" t="s">
        <v>3</v>
      </c>
      <c r="C33" s="709" t="s">
        <v>3</v>
      </c>
      <c r="D33" s="709" t="s">
        <v>3</v>
      </c>
      <c r="E33" s="709">
        <v>52.4264793396</v>
      </c>
      <c r="F33" s="709">
        <v>756.86994934079996</v>
      </c>
      <c r="G33" s="709">
        <v>33.493534088099999</v>
      </c>
      <c r="H33" s="709" t="s">
        <v>3</v>
      </c>
      <c r="I33" s="709" t="s">
        <v>3</v>
      </c>
      <c r="J33" s="709" t="s">
        <v>3</v>
      </c>
      <c r="K33" s="709">
        <v>61.5978622437</v>
      </c>
      <c r="L33" s="748">
        <v>904.38782501219998</v>
      </c>
      <c r="M33" s="709">
        <v>904.38782501220703</v>
      </c>
      <c r="N33" s="709">
        <v>141.78782224655151</v>
      </c>
    </row>
    <row r="34" spans="1:47" s="222" customFormat="1" ht="3.75" customHeight="1" x14ac:dyDescent="0.2">
      <c r="B34" s="764"/>
      <c r="C34" s="764"/>
      <c r="D34" s="764"/>
      <c r="E34" s="764"/>
      <c r="F34" s="764"/>
      <c r="G34" s="764"/>
      <c r="H34" s="764"/>
      <c r="I34" s="764"/>
      <c r="J34" s="764"/>
      <c r="K34" s="764"/>
      <c r="L34" s="764"/>
      <c r="M34" s="764"/>
      <c r="N34" s="764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</row>
    <row r="35" spans="1:47" ht="15" customHeight="1" x14ac:dyDescent="0.2">
      <c r="A35" s="223" t="s">
        <v>109</v>
      </c>
      <c r="B35" s="765">
        <v>87.375061035200005</v>
      </c>
      <c r="C35" s="765">
        <v>132.9555053711</v>
      </c>
      <c r="D35" s="765">
        <v>98.942222595200008</v>
      </c>
      <c r="E35" s="765">
        <v>1196.236940384</v>
      </c>
      <c r="F35" s="765">
        <v>18347.615499973195</v>
      </c>
      <c r="G35" s="765">
        <v>66.987068176199998</v>
      </c>
      <c r="H35" s="765">
        <v>332.99826049799998</v>
      </c>
      <c r="I35" s="765">
        <v>43.687530517600003</v>
      </c>
      <c r="J35" s="765">
        <v>61.5978622437</v>
      </c>
      <c r="K35" s="765">
        <v>148.9729232789</v>
      </c>
      <c r="L35" s="765">
        <v>20517.368874072999</v>
      </c>
      <c r="M35" s="765" t="s">
        <v>3</v>
      </c>
      <c r="N35" s="766">
        <v>6029.9094657897949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84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22.7109375" customWidth="1"/>
    <col min="2" max="6" width="12.7109375" customWidth="1"/>
    <col min="7" max="7" width="12.7109375" style="79" customWidth="1"/>
    <col min="8" max="23" width="9.140625" style="79"/>
  </cols>
  <sheetData>
    <row r="1" spans="1:7" ht="15" customHeight="1" x14ac:dyDescent="0.2">
      <c r="A1" s="143" t="s">
        <v>301</v>
      </c>
      <c r="B1" s="139"/>
      <c r="C1" s="139"/>
      <c r="D1" s="139"/>
      <c r="E1" s="139"/>
      <c r="F1" s="139"/>
      <c r="G1" s="139"/>
    </row>
    <row r="2" spans="1:7" ht="15" customHeight="1" x14ac:dyDescent="0.2">
      <c r="A2" s="139"/>
      <c r="B2" s="139"/>
      <c r="C2" s="139"/>
      <c r="D2" s="139"/>
      <c r="E2" s="139"/>
      <c r="F2" s="139"/>
      <c r="G2" s="139"/>
    </row>
    <row r="3" spans="1:7" ht="15" customHeight="1" x14ac:dyDescent="0.2">
      <c r="A3" s="142"/>
      <c r="B3" s="987" t="s">
        <v>93</v>
      </c>
      <c r="C3" s="987"/>
      <c r="D3" s="987"/>
      <c r="E3" s="987"/>
      <c r="F3" s="987"/>
      <c r="G3" s="144"/>
    </row>
    <row r="4" spans="1:7" ht="3.75" customHeight="1" x14ac:dyDescent="0.2">
      <c r="A4" s="142"/>
      <c r="B4" s="142"/>
      <c r="C4" s="142"/>
      <c r="D4" s="142"/>
      <c r="E4" s="142"/>
      <c r="F4" s="142"/>
      <c r="G4" s="142"/>
    </row>
    <row r="5" spans="1:7" x14ac:dyDescent="0.2">
      <c r="A5" s="988" t="s">
        <v>101</v>
      </c>
      <c r="B5" s="986" t="s">
        <v>95</v>
      </c>
      <c r="C5" s="986" t="s">
        <v>96</v>
      </c>
      <c r="D5" s="986" t="s">
        <v>97</v>
      </c>
      <c r="E5" s="986" t="s">
        <v>98</v>
      </c>
      <c r="F5" s="986" t="s">
        <v>99</v>
      </c>
      <c r="G5" s="986" t="s">
        <v>100</v>
      </c>
    </row>
    <row r="6" spans="1:7" x14ac:dyDescent="0.2">
      <c r="A6" s="988"/>
      <c r="B6" s="986"/>
      <c r="C6" s="986"/>
      <c r="D6" s="986"/>
      <c r="E6" s="986"/>
      <c r="F6" s="986"/>
      <c r="G6" s="986"/>
    </row>
    <row r="7" spans="1:7" ht="3.75" customHeight="1" x14ac:dyDescent="0.2">
      <c r="A7" s="145"/>
      <c r="B7" s="145"/>
      <c r="C7" s="145"/>
      <c r="D7" s="145"/>
      <c r="E7" s="145"/>
      <c r="F7" s="145"/>
      <c r="G7" s="145"/>
    </row>
    <row r="8" spans="1:7" x14ac:dyDescent="0.2">
      <c r="A8" s="146" t="s">
        <v>108</v>
      </c>
      <c r="B8" s="140">
        <v>3226.5720717906952</v>
      </c>
      <c r="C8" s="140">
        <v>750.57806587219238</v>
      </c>
      <c r="D8" s="140">
        <v>5145.5780892372131</v>
      </c>
      <c r="E8" s="140">
        <v>3931.8123142719269</v>
      </c>
      <c r="F8" s="140">
        <v>1670.9594268798828</v>
      </c>
      <c r="G8" s="141">
        <v>14725.49996805191</v>
      </c>
    </row>
    <row r="9" spans="1:7" x14ac:dyDescent="0.2">
      <c r="A9" s="146" t="s">
        <v>70</v>
      </c>
      <c r="B9" s="140" t="s">
        <v>3</v>
      </c>
      <c r="C9" s="140" t="s">
        <v>3</v>
      </c>
      <c r="D9" s="140" t="s">
        <v>3</v>
      </c>
      <c r="E9" s="140">
        <v>168.70000076293945</v>
      </c>
      <c r="F9" s="140" t="s">
        <v>3</v>
      </c>
      <c r="G9" s="141">
        <v>168.70000076293945</v>
      </c>
    </row>
    <row r="10" spans="1:7" x14ac:dyDescent="0.2">
      <c r="A10" s="146" t="s">
        <v>71</v>
      </c>
      <c r="B10" s="140">
        <v>709.73913192749023</v>
      </c>
      <c r="C10" s="140">
        <v>195.65177536010742</v>
      </c>
      <c r="D10" s="140">
        <v>2399.3618326187134</v>
      </c>
      <c r="E10" s="140">
        <v>1503.9673264026642</v>
      </c>
      <c r="F10" s="140">
        <v>1000.0799722671509</v>
      </c>
      <c r="G10" s="141">
        <v>5808.8000385761261</v>
      </c>
    </row>
    <row r="11" spans="1:7" x14ac:dyDescent="0.2">
      <c r="A11" s="146" t="s">
        <v>72</v>
      </c>
      <c r="B11" s="140">
        <v>178.19468116760254</v>
      </c>
      <c r="C11" s="140">
        <v>176.41883277893066</v>
      </c>
      <c r="D11" s="140">
        <v>326.03942680358887</v>
      </c>
      <c r="E11" s="140">
        <v>60.452352523803711</v>
      </c>
      <c r="F11" s="140">
        <v>52.094711303710938</v>
      </c>
      <c r="G11" s="141">
        <v>793.20000457763672</v>
      </c>
    </row>
    <row r="12" spans="1:7" x14ac:dyDescent="0.2">
      <c r="A12" s="146" t="s">
        <v>73</v>
      </c>
      <c r="B12" s="140">
        <v>536.90338802337646</v>
      </c>
      <c r="C12" s="140">
        <v>842.7529125213623</v>
      </c>
      <c r="D12" s="140">
        <v>2447.5616238117218</v>
      </c>
      <c r="E12" s="140">
        <v>1607.02228307724</v>
      </c>
      <c r="F12" s="140">
        <v>617.65979862213135</v>
      </c>
      <c r="G12" s="141">
        <v>6051.9000060558319</v>
      </c>
    </row>
    <row r="13" spans="1:7" x14ac:dyDescent="0.2">
      <c r="A13" s="146" t="s">
        <v>74</v>
      </c>
      <c r="B13" s="140">
        <v>325.34725570678711</v>
      </c>
      <c r="C13" s="140">
        <v>345.42363929748535</v>
      </c>
      <c r="D13" s="140">
        <v>210.97293663024902</v>
      </c>
      <c r="E13" s="140">
        <v>192.01185894012451</v>
      </c>
      <c r="F13" s="140">
        <v>247.04428100585937</v>
      </c>
      <c r="G13" s="141">
        <v>1320.7999715805054</v>
      </c>
    </row>
    <row r="14" spans="1:7" x14ac:dyDescent="0.2">
      <c r="A14" s="146" t="s">
        <v>125</v>
      </c>
      <c r="B14" s="140">
        <v>28.500001907348633</v>
      </c>
      <c r="C14" s="140" t="s">
        <v>3</v>
      </c>
      <c r="D14" s="140" t="s">
        <v>3</v>
      </c>
      <c r="E14" s="140" t="s">
        <v>3</v>
      </c>
      <c r="F14" s="140" t="s">
        <v>3</v>
      </c>
      <c r="G14" s="141">
        <v>28.500001907348633</v>
      </c>
    </row>
    <row r="15" spans="1:7" x14ac:dyDescent="0.2">
      <c r="A15" s="146" t="s">
        <v>75</v>
      </c>
      <c r="B15" s="140">
        <v>41.295139312744141</v>
      </c>
      <c r="C15" s="140">
        <v>133.96328735351562</v>
      </c>
      <c r="D15" s="140">
        <v>316.49923133850098</v>
      </c>
      <c r="E15" s="140">
        <v>102.1949634552002</v>
      </c>
      <c r="F15" s="140">
        <v>69.747379302978516</v>
      </c>
      <c r="G15" s="141">
        <v>663.70000076293945</v>
      </c>
    </row>
    <row r="16" spans="1:7" x14ac:dyDescent="0.2">
      <c r="A16" s="146" t="s">
        <v>207</v>
      </c>
      <c r="B16" s="140" t="s">
        <v>3</v>
      </c>
      <c r="C16" s="140">
        <v>115.26832580566406</v>
      </c>
      <c r="D16" s="140">
        <v>6.5910773277282715</v>
      </c>
      <c r="E16" s="140" t="s">
        <v>3</v>
      </c>
      <c r="F16" s="140" t="s">
        <v>3</v>
      </c>
      <c r="G16" s="141">
        <v>121.85940313339233</v>
      </c>
    </row>
    <row r="17" spans="1:23" x14ac:dyDescent="0.2">
      <c r="A17" s="146" t="s">
        <v>77</v>
      </c>
      <c r="B17" s="140" t="s">
        <v>3</v>
      </c>
      <c r="C17" s="140">
        <v>16.055105209350586</v>
      </c>
      <c r="D17" s="140" t="s">
        <v>3</v>
      </c>
      <c r="E17" s="140" t="s">
        <v>3</v>
      </c>
      <c r="F17" s="140">
        <v>21.600179672241211</v>
      </c>
      <c r="G17" s="141">
        <v>37.655284881591797</v>
      </c>
    </row>
    <row r="18" spans="1:23" x14ac:dyDescent="0.2">
      <c r="A18" s="146" t="s">
        <v>127</v>
      </c>
      <c r="B18" s="140" t="s">
        <v>3</v>
      </c>
      <c r="C18" s="140" t="s">
        <v>3</v>
      </c>
      <c r="D18" s="140" t="s">
        <v>3</v>
      </c>
      <c r="E18" s="140">
        <v>69.247535705566406</v>
      </c>
      <c r="F18" s="140" t="s">
        <v>3</v>
      </c>
      <c r="G18" s="141">
        <v>69.247535705566406</v>
      </c>
    </row>
    <row r="19" spans="1:23" x14ac:dyDescent="0.2">
      <c r="A19" s="146" t="s">
        <v>128</v>
      </c>
      <c r="B19" s="140">
        <v>70.147205352783203</v>
      </c>
      <c r="C19" s="140">
        <v>269.08820343017578</v>
      </c>
      <c r="D19" s="140">
        <v>184.02202987670898</v>
      </c>
      <c r="E19" s="140">
        <v>223.3861083984375</v>
      </c>
      <c r="F19" s="140" t="s">
        <v>3</v>
      </c>
      <c r="G19" s="141">
        <v>746.64354705810547</v>
      </c>
    </row>
    <row r="20" spans="1:23" x14ac:dyDescent="0.2">
      <c r="A20" s="146" t="s">
        <v>304</v>
      </c>
      <c r="B20" s="140">
        <v>72.849736213684082</v>
      </c>
      <c r="C20" s="140">
        <v>52.781509399414062</v>
      </c>
      <c r="D20" s="140">
        <v>29.772867202758789</v>
      </c>
      <c r="E20" s="140" t="s">
        <v>3</v>
      </c>
      <c r="F20" s="140">
        <v>4.4588942527770996</v>
      </c>
      <c r="G20" s="141">
        <v>159.86300706863403</v>
      </c>
    </row>
    <row r="21" spans="1:23" x14ac:dyDescent="0.2">
      <c r="A21" s="146" t="s">
        <v>134</v>
      </c>
      <c r="B21" s="140" t="s">
        <v>3</v>
      </c>
      <c r="C21" s="140" t="s">
        <v>3</v>
      </c>
      <c r="D21" s="140">
        <v>3.2567975521087646</v>
      </c>
      <c r="E21" s="140">
        <v>56.86244010925293</v>
      </c>
      <c r="F21" s="140">
        <v>40.780295848846436</v>
      </c>
      <c r="G21" s="141">
        <v>100.89953351020813</v>
      </c>
    </row>
    <row r="22" spans="1:23" x14ac:dyDescent="0.2">
      <c r="A22" s="146" t="s">
        <v>103</v>
      </c>
      <c r="B22" s="140">
        <v>310.69498252868652</v>
      </c>
      <c r="C22" s="140">
        <v>15.619309425354004</v>
      </c>
      <c r="D22" s="140">
        <v>1811.6127848625183</v>
      </c>
      <c r="E22" s="140">
        <v>909.0267505645752</v>
      </c>
      <c r="F22" s="140">
        <v>189.04621315002441</v>
      </c>
      <c r="G22" s="141">
        <v>3236.0000405311584</v>
      </c>
    </row>
    <row r="23" spans="1:23" x14ac:dyDescent="0.2">
      <c r="A23" s="146" t="s">
        <v>78</v>
      </c>
      <c r="B23" s="140">
        <v>52.429542541503906</v>
      </c>
      <c r="C23" s="140" t="s">
        <v>3</v>
      </c>
      <c r="D23" s="140">
        <v>199.48327445983887</v>
      </c>
      <c r="E23" s="140">
        <v>24.804787635803223</v>
      </c>
      <c r="F23" s="140">
        <v>88.182395935058594</v>
      </c>
      <c r="G23" s="141">
        <v>364.90000057220459</v>
      </c>
    </row>
    <row r="24" spans="1:23" s="15" customFormat="1" ht="3.75" customHeight="1" x14ac:dyDescent="0.2">
      <c r="A24" s="147"/>
      <c r="B24" s="326"/>
      <c r="C24" s="326"/>
      <c r="D24" s="326"/>
      <c r="E24" s="326"/>
      <c r="F24" s="326"/>
      <c r="G24" s="317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</row>
    <row r="25" spans="1:23" x14ac:dyDescent="0.2">
      <c r="A25" s="154" t="s">
        <v>2</v>
      </c>
      <c r="B25" s="327">
        <v>5552.673136472702</v>
      </c>
      <c r="C25" s="318">
        <v>2913.6009664535522</v>
      </c>
      <c r="D25" s="318">
        <v>13080.751971721649</v>
      </c>
      <c r="E25" s="318">
        <v>8849.4887218475342</v>
      </c>
      <c r="F25" s="318">
        <v>4001.6535482406616</v>
      </c>
      <c r="G25" s="318">
        <v>34398.168344736099</v>
      </c>
    </row>
    <row r="51" spans="1:5" x14ac:dyDescent="0.2">
      <c r="B51" s="104"/>
      <c r="C51" s="104"/>
      <c r="D51" s="104"/>
      <c r="E51" s="104"/>
    </row>
    <row r="52" spans="1:5" x14ac:dyDescent="0.2">
      <c r="A52" s="5"/>
      <c r="B52" s="10"/>
      <c r="C52" s="10"/>
      <c r="D52" s="10"/>
      <c r="E52" s="10"/>
    </row>
    <row r="76" spans="1:5" x14ac:dyDescent="0.2">
      <c r="B76" s="104"/>
      <c r="C76" s="104"/>
      <c r="D76" s="104"/>
      <c r="E76" s="104"/>
    </row>
    <row r="77" spans="1:5" x14ac:dyDescent="0.2">
      <c r="A77" s="5"/>
      <c r="B77" s="10"/>
      <c r="C77" s="10"/>
      <c r="D77" s="10"/>
      <c r="E77" s="10"/>
    </row>
    <row r="98" spans="1:5" x14ac:dyDescent="0.2">
      <c r="B98" s="104"/>
      <c r="C98" s="104"/>
      <c r="D98" s="104"/>
      <c r="E98" s="104"/>
    </row>
    <row r="99" spans="1:5" x14ac:dyDescent="0.2">
      <c r="A99" s="5"/>
      <c r="B99" s="10"/>
      <c r="C99" s="10"/>
      <c r="D99" s="10"/>
      <c r="E99" s="10"/>
    </row>
    <row r="122" spans="1:5" x14ac:dyDescent="0.2">
      <c r="B122" s="104"/>
      <c r="C122" s="104"/>
      <c r="D122" s="104"/>
      <c r="E122" s="104"/>
    </row>
    <row r="123" spans="1:5" x14ac:dyDescent="0.2">
      <c r="A123" s="5"/>
      <c r="B123" s="10"/>
      <c r="C123" s="10"/>
      <c r="D123" s="10"/>
      <c r="E123" s="10"/>
    </row>
    <row r="147" spans="1:5" x14ac:dyDescent="0.2">
      <c r="B147" s="104"/>
      <c r="C147" s="104"/>
      <c r="D147" s="104"/>
      <c r="E147" s="104"/>
    </row>
    <row r="148" spans="1:5" x14ac:dyDescent="0.2">
      <c r="A148" s="5"/>
      <c r="B148" s="10"/>
      <c r="C148" s="10"/>
      <c r="D148" s="10"/>
      <c r="E148" s="10"/>
    </row>
    <row r="171" spans="1:5" x14ac:dyDescent="0.2">
      <c r="B171" s="104"/>
      <c r="C171" s="104"/>
      <c r="D171" s="104"/>
      <c r="E171" s="104"/>
    </row>
    <row r="172" spans="1:5" x14ac:dyDescent="0.2">
      <c r="A172" s="5"/>
      <c r="B172" s="10"/>
      <c r="C172" s="10"/>
      <c r="D172" s="10"/>
      <c r="E172" s="10"/>
    </row>
    <row r="198" spans="1:5" x14ac:dyDescent="0.2">
      <c r="B198" s="104"/>
      <c r="C198" s="104"/>
      <c r="D198" s="104"/>
      <c r="E198" s="104"/>
    </row>
    <row r="199" spans="1:5" x14ac:dyDescent="0.2">
      <c r="A199" s="5"/>
      <c r="B199" s="10"/>
      <c r="C199" s="10"/>
      <c r="D199" s="10"/>
      <c r="E199" s="10"/>
    </row>
    <row r="226" spans="1:5" x14ac:dyDescent="0.2">
      <c r="B226" s="104"/>
      <c r="C226" s="104"/>
      <c r="D226" s="104"/>
      <c r="E226" s="104"/>
    </row>
    <row r="227" spans="1:5" x14ac:dyDescent="0.2">
      <c r="A227" s="5"/>
      <c r="B227" s="10"/>
      <c r="C227" s="10"/>
      <c r="D227" s="10"/>
      <c r="E227" s="10"/>
    </row>
    <row r="251" spans="1:5" x14ac:dyDescent="0.2">
      <c r="B251" s="104"/>
      <c r="C251" s="104"/>
      <c r="D251" s="104"/>
      <c r="E251" s="104"/>
    </row>
    <row r="252" spans="1:5" x14ac:dyDescent="0.2">
      <c r="A252" s="5"/>
      <c r="B252" s="10"/>
      <c r="C252" s="10"/>
      <c r="D252" s="10"/>
      <c r="E252" s="10"/>
    </row>
    <row r="283" spans="1:5" x14ac:dyDescent="0.2">
      <c r="B283" s="104"/>
      <c r="C283" s="104"/>
      <c r="D283" s="104"/>
      <c r="E283" s="104"/>
    </row>
    <row r="284" spans="1:5" x14ac:dyDescent="0.2">
      <c r="A284" s="5"/>
      <c r="B284" s="10"/>
      <c r="C284" s="10"/>
      <c r="D284" s="10"/>
      <c r="E284" s="10"/>
    </row>
  </sheetData>
  <sortState ref="A28:G40">
    <sortCondition ref="A8"/>
  </sortState>
  <mergeCells count="8">
    <mergeCell ref="G5:G6"/>
    <mergeCell ref="B3:F3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39"/>
  <sheetViews>
    <sheetView showGridLines="0" workbookViewId="0">
      <selection activeCell="O1" sqref="O1"/>
    </sheetView>
  </sheetViews>
  <sheetFormatPr defaultRowHeight="12.75" x14ac:dyDescent="0.2"/>
  <cols>
    <col min="1" max="1" width="50.7109375" style="236" customWidth="1"/>
    <col min="2" max="2" width="10.42578125" style="236" customWidth="1"/>
    <col min="3" max="3" width="9.140625" style="236" customWidth="1"/>
    <col min="4" max="4" width="9.42578125" style="236" customWidth="1"/>
    <col min="5" max="5" width="7.7109375" style="236" customWidth="1"/>
    <col min="6" max="6" width="10" style="236" customWidth="1"/>
    <col min="7" max="8" width="8.7109375" style="236" customWidth="1"/>
    <col min="9" max="9" width="11.28515625" style="236" customWidth="1"/>
    <col min="10" max="11" width="6.7109375" style="236" customWidth="1"/>
    <col min="12" max="13" width="9.7109375" style="236" customWidth="1"/>
    <col min="14" max="14" width="8.7109375" style="236" customWidth="1"/>
    <col min="15" max="47" width="12.7109375" style="235" customWidth="1"/>
    <col min="48" max="51" width="12.7109375" style="236" customWidth="1"/>
    <col min="52" max="16384" width="9.140625" style="236"/>
  </cols>
  <sheetData>
    <row r="1" spans="1:47" s="207" customFormat="1" ht="15" customHeight="1" x14ac:dyDescent="0.2">
      <c r="A1" s="224" t="s">
        <v>452</v>
      </c>
    </row>
    <row r="2" spans="1:47" s="227" customFormat="1" ht="15" customHeight="1" x14ac:dyDescent="0.2">
      <c r="A2" s="226"/>
    </row>
    <row r="3" spans="1:47" s="227" customFormat="1" ht="15" customHeight="1" x14ac:dyDescent="0.2">
      <c r="A3" s="226"/>
      <c r="B3" s="998" t="s">
        <v>286</v>
      </c>
      <c r="C3" s="998"/>
      <c r="D3" s="998"/>
      <c r="E3" s="998"/>
      <c r="F3" s="998"/>
      <c r="G3" s="998"/>
      <c r="H3" s="998"/>
      <c r="I3" s="998"/>
      <c r="J3" s="998"/>
      <c r="K3" s="998"/>
    </row>
    <row r="4" spans="1:47" s="227" customFormat="1" ht="6" customHeight="1" x14ac:dyDescent="0.2">
      <c r="A4" s="226"/>
    </row>
    <row r="5" spans="1:47" s="211" customFormat="1" ht="36" customHeight="1" thickBot="1" x14ac:dyDescent="0.25">
      <c r="A5" s="210" t="s">
        <v>261</v>
      </c>
      <c r="B5" s="211" t="s">
        <v>273</v>
      </c>
      <c r="C5" s="211" t="s">
        <v>382</v>
      </c>
      <c r="D5" s="211" t="s">
        <v>368</v>
      </c>
      <c r="E5" s="211" t="s">
        <v>272</v>
      </c>
      <c r="F5" s="211" t="s">
        <v>280</v>
      </c>
      <c r="G5" s="211" t="s">
        <v>274</v>
      </c>
      <c r="H5" s="211" t="s">
        <v>364</v>
      </c>
      <c r="I5" s="211" t="s">
        <v>267</v>
      </c>
      <c r="J5" s="211" t="s">
        <v>275</v>
      </c>
      <c r="K5" s="211" t="s">
        <v>204</v>
      </c>
      <c r="L5" s="211" t="s">
        <v>443</v>
      </c>
      <c r="M5" s="211" t="s">
        <v>442</v>
      </c>
      <c r="N5" s="211" t="s">
        <v>262</v>
      </c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 t="s">
        <v>268</v>
      </c>
      <c r="AU5" s="228"/>
    </row>
    <row r="6" spans="1:47" s="214" customFormat="1" ht="6" customHeight="1" thickTop="1" x14ac:dyDescent="0.2"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28"/>
    </row>
    <row r="7" spans="1:47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</row>
    <row r="8" spans="1:47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</row>
    <row r="9" spans="1:47" x14ac:dyDescent="0.2">
      <c r="A9" s="218" t="s">
        <v>321</v>
      </c>
      <c r="B9" s="709" t="s">
        <v>3</v>
      </c>
      <c r="C9" s="709" t="s">
        <v>3</v>
      </c>
      <c r="D9" s="709" t="s">
        <v>3</v>
      </c>
      <c r="E9" s="709">
        <v>32.766098022500003</v>
      </c>
      <c r="F9" s="709" t="s">
        <v>3</v>
      </c>
      <c r="G9" s="709" t="s">
        <v>3</v>
      </c>
      <c r="H9" s="709" t="s">
        <v>3</v>
      </c>
      <c r="I9" s="709" t="s">
        <v>3</v>
      </c>
      <c r="J9" s="709" t="s">
        <v>3</v>
      </c>
      <c r="K9" s="709" t="s">
        <v>3</v>
      </c>
      <c r="L9" s="748">
        <v>32.766098022500003</v>
      </c>
      <c r="M9" s="709">
        <v>32.766098022460938</v>
      </c>
      <c r="N9" s="709">
        <v>14.57422924041748</v>
      </c>
    </row>
    <row r="10" spans="1:47" x14ac:dyDescent="0.2">
      <c r="A10" s="218" t="s">
        <v>230</v>
      </c>
      <c r="B10" s="709" t="s">
        <v>3</v>
      </c>
      <c r="C10" s="709">
        <v>43.7987556458</v>
      </c>
      <c r="D10" s="709" t="s">
        <v>3</v>
      </c>
      <c r="E10" s="709">
        <v>215.4149990082</v>
      </c>
      <c r="F10" s="709" t="s">
        <v>3</v>
      </c>
      <c r="G10" s="709" t="s">
        <v>3</v>
      </c>
      <c r="H10" s="709" t="s">
        <v>3</v>
      </c>
      <c r="I10" s="709">
        <v>105.11701965330001</v>
      </c>
      <c r="J10" s="709" t="s">
        <v>3</v>
      </c>
      <c r="K10" s="709" t="s">
        <v>3</v>
      </c>
      <c r="L10" s="748">
        <v>364.33077430729998</v>
      </c>
      <c r="M10" s="709">
        <v>364.33077430725098</v>
      </c>
      <c r="N10" s="709">
        <v>412.15627002716064</v>
      </c>
    </row>
    <row r="11" spans="1:47" x14ac:dyDescent="0.2">
      <c r="A11" s="218" t="s">
        <v>231</v>
      </c>
      <c r="B11" s="709" t="s">
        <v>3</v>
      </c>
      <c r="C11" s="709" t="s">
        <v>3</v>
      </c>
      <c r="D11" s="709" t="s">
        <v>3</v>
      </c>
      <c r="E11" s="709">
        <v>42.537353515600003</v>
      </c>
      <c r="F11" s="709" t="s">
        <v>3</v>
      </c>
      <c r="G11" s="709" t="s">
        <v>3</v>
      </c>
      <c r="H11" s="709" t="s">
        <v>3</v>
      </c>
      <c r="I11" s="709" t="s">
        <v>3</v>
      </c>
      <c r="J11" s="709" t="s">
        <v>3</v>
      </c>
      <c r="K11" s="709" t="s">
        <v>3</v>
      </c>
      <c r="L11" s="748">
        <v>42.537353515600003</v>
      </c>
      <c r="M11" s="709">
        <v>42.537353515625</v>
      </c>
      <c r="N11" s="709">
        <v>11.644599914550781</v>
      </c>
    </row>
    <row r="12" spans="1:47" x14ac:dyDescent="0.2">
      <c r="A12" s="218" t="s">
        <v>326</v>
      </c>
      <c r="B12" s="709" t="s">
        <v>3</v>
      </c>
      <c r="C12" s="709" t="s">
        <v>3</v>
      </c>
      <c r="D12" s="709" t="s">
        <v>3</v>
      </c>
      <c r="E12" s="709">
        <v>275.91135025019997</v>
      </c>
      <c r="F12" s="709" t="s">
        <v>3</v>
      </c>
      <c r="G12" s="709" t="s">
        <v>3</v>
      </c>
      <c r="H12" s="709" t="s">
        <v>3</v>
      </c>
      <c r="I12" s="709" t="s">
        <v>3</v>
      </c>
      <c r="J12" s="709" t="s">
        <v>3</v>
      </c>
      <c r="K12" s="709" t="s">
        <v>3</v>
      </c>
      <c r="L12" s="748">
        <v>275.91135025019997</v>
      </c>
      <c r="M12" s="709">
        <v>275.91135025024414</v>
      </c>
      <c r="N12" s="709">
        <v>231.70984077453613</v>
      </c>
    </row>
    <row r="13" spans="1:47" x14ac:dyDescent="0.2">
      <c r="A13" s="218" t="s">
        <v>29</v>
      </c>
      <c r="B13" s="709" t="s">
        <v>3</v>
      </c>
      <c r="C13" s="709" t="s">
        <v>3</v>
      </c>
      <c r="D13" s="709" t="s">
        <v>3</v>
      </c>
      <c r="E13" s="709">
        <v>1033.3496522902999</v>
      </c>
      <c r="F13" s="709" t="s">
        <v>3</v>
      </c>
      <c r="G13" s="709" t="s">
        <v>3</v>
      </c>
      <c r="H13" s="709" t="s">
        <v>3</v>
      </c>
      <c r="I13" s="709">
        <v>385.28711700439999</v>
      </c>
      <c r="J13" s="709" t="s">
        <v>3</v>
      </c>
      <c r="K13" s="709" t="s">
        <v>3</v>
      </c>
      <c r="L13" s="748">
        <v>1418.6367692946999</v>
      </c>
      <c r="M13" s="709">
        <v>1418.6367692947388</v>
      </c>
      <c r="N13" s="709">
        <v>107.19806915521622</v>
      </c>
    </row>
    <row r="14" spans="1:47" x14ac:dyDescent="0.2">
      <c r="A14" s="218" t="s">
        <v>30</v>
      </c>
      <c r="B14" s="709" t="s">
        <v>3</v>
      </c>
      <c r="C14" s="709" t="s">
        <v>3</v>
      </c>
      <c r="D14" s="709" t="s">
        <v>3</v>
      </c>
      <c r="E14" s="709">
        <v>1165.010014534</v>
      </c>
      <c r="F14" s="709" t="s">
        <v>3</v>
      </c>
      <c r="G14" s="709" t="s">
        <v>3</v>
      </c>
      <c r="H14" s="709" t="s">
        <v>3</v>
      </c>
      <c r="I14" s="709">
        <v>310.1000404358</v>
      </c>
      <c r="J14" s="709">
        <v>87.361640930199997</v>
      </c>
      <c r="K14" s="709" t="s">
        <v>3</v>
      </c>
      <c r="L14" s="748">
        <v>1562.4716959</v>
      </c>
      <c r="M14" s="709">
        <v>1387.2766733169556</v>
      </c>
      <c r="N14" s="709">
        <v>339.19688111543655</v>
      </c>
    </row>
    <row r="15" spans="1:47" x14ac:dyDescent="0.2">
      <c r="A15" s="218" t="s">
        <v>232</v>
      </c>
      <c r="B15" s="709" t="s">
        <v>3</v>
      </c>
      <c r="C15" s="709" t="s">
        <v>3</v>
      </c>
      <c r="D15" s="709" t="s">
        <v>3</v>
      </c>
      <c r="E15" s="709">
        <v>229.52392005920001</v>
      </c>
      <c r="F15" s="709" t="s">
        <v>3</v>
      </c>
      <c r="G15" s="709" t="s">
        <v>3</v>
      </c>
      <c r="H15" s="709" t="s">
        <v>3</v>
      </c>
      <c r="I15" s="709">
        <v>356.93509960170002</v>
      </c>
      <c r="J15" s="709">
        <v>129.7826538086</v>
      </c>
      <c r="K15" s="709" t="s">
        <v>3</v>
      </c>
      <c r="L15" s="748">
        <v>716.24167346950003</v>
      </c>
      <c r="M15" s="709">
        <v>716.24167346954346</v>
      </c>
      <c r="N15" s="709">
        <v>154.08134055137634</v>
      </c>
    </row>
    <row r="16" spans="1:47" x14ac:dyDescent="0.2">
      <c r="A16" s="218" t="s">
        <v>186</v>
      </c>
      <c r="B16" s="709" t="s">
        <v>3</v>
      </c>
      <c r="C16" s="709" t="s">
        <v>3</v>
      </c>
      <c r="D16" s="709" t="s">
        <v>3</v>
      </c>
      <c r="E16" s="709">
        <v>39.583446502699999</v>
      </c>
      <c r="F16" s="709" t="s">
        <v>3</v>
      </c>
      <c r="G16" s="709" t="s">
        <v>3</v>
      </c>
      <c r="H16" s="709" t="s">
        <v>3</v>
      </c>
      <c r="I16" s="709" t="s">
        <v>3</v>
      </c>
      <c r="J16" s="709" t="s">
        <v>3</v>
      </c>
      <c r="K16" s="709" t="s">
        <v>3</v>
      </c>
      <c r="L16" s="748">
        <v>39.583446502699999</v>
      </c>
      <c r="M16" s="709">
        <v>39.583446502685547</v>
      </c>
      <c r="N16" s="709">
        <v>2.3750069141387939</v>
      </c>
    </row>
    <row r="17" spans="1:14" x14ac:dyDescent="0.2">
      <c r="A17" s="218" t="s">
        <v>32</v>
      </c>
      <c r="B17" s="709" t="s">
        <v>3</v>
      </c>
      <c r="C17" s="709" t="s">
        <v>3</v>
      </c>
      <c r="D17" s="709" t="s">
        <v>3</v>
      </c>
      <c r="E17" s="709">
        <v>123.73956871030001</v>
      </c>
      <c r="F17" s="709" t="s">
        <v>3</v>
      </c>
      <c r="G17" s="709" t="s">
        <v>3</v>
      </c>
      <c r="H17" s="709" t="s">
        <v>3</v>
      </c>
      <c r="I17" s="709" t="s">
        <v>3</v>
      </c>
      <c r="J17" s="709" t="s">
        <v>3</v>
      </c>
      <c r="K17" s="709" t="s">
        <v>3</v>
      </c>
      <c r="L17" s="748">
        <v>123.73956871030001</v>
      </c>
      <c r="M17" s="709">
        <v>123.73956871032715</v>
      </c>
      <c r="N17" s="709">
        <v>10.69901967048645</v>
      </c>
    </row>
    <row r="18" spans="1:14" x14ac:dyDescent="0.2">
      <c r="A18" s="218" t="s">
        <v>330</v>
      </c>
      <c r="B18" s="709" t="s">
        <v>3</v>
      </c>
      <c r="C18" s="709">
        <v>48.2548761368</v>
      </c>
      <c r="D18" s="709" t="s">
        <v>3</v>
      </c>
      <c r="E18" s="709">
        <v>255.1206731796</v>
      </c>
      <c r="F18" s="709" t="s">
        <v>3</v>
      </c>
      <c r="G18" s="709" t="s">
        <v>3</v>
      </c>
      <c r="H18" s="709" t="s">
        <v>3</v>
      </c>
      <c r="I18" s="709" t="s">
        <v>3</v>
      </c>
      <c r="J18" s="709" t="s">
        <v>3</v>
      </c>
      <c r="K18" s="709" t="s">
        <v>3</v>
      </c>
      <c r="L18" s="748">
        <v>303.3755493164</v>
      </c>
      <c r="M18" s="709">
        <v>303.37554931640625</v>
      </c>
      <c r="N18" s="709">
        <v>2.2845575734972954</v>
      </c>
    </row>
    <row r="19" spans="1:14" x14ac:dyDescent="0.2">
      <c r="A19" s="218" t="s">
        <v>177</v>
      </c>
      <c r="B19" s="709" t="s">
        <v>3</v>
      </c>
      <c r="C19" s="709" t="s">
        <v>3</v>
      </c>
      <c r="D19" s="709" t="s">
        <v>3</v>
      </c>
      <c r="E19" s="709">
        <v>35.677822112999998</v>
      </c>
      <c r="F19" s="709" t="s">
        <v>3</v>
      </c>
      <c r="G19" s="709" t="s">
        <v>3</v>
      </c>
      <c r="H19" s="709" t="s">
        <v>3</v>
      </c>
      <c r="I19" s="709" t="s">
        <v>3</v>
      </c>
      <c r="J19" s="709" t="s">
        <v>3</v>
      </c>
      <c r="K19" s="709" t="s">
        <v>3</v>
      </c>
      <c r="L19" s="748">
        <v>35.677822112999998</v>
      </c>
      <c r="M19" s="709">
        <v>35.677822113037109</v>
      </c>
      <c r="N19" s="709">
        <v>4.4597282409667969</v>
      </c>
    </row>
    <row r="20" spans="1:14" x14ac:dyDescent="0.2">
      <c r="A20" s="218" t="s">
        <v>33</v>
      </c>
      <c r="B20" s="709" t="s">
        <v>3</v>
      </c>
      <c r="C20" s="709" t="s">
        <v>3</v>
      </c>
      <c r="D20" s="709" t="s">
        <v>3</v>
      </c>
      <c r="E20" s="709">
        <v>1595.6454253197001</v>
      </c>
      <c r="F20" s="709">
        <v>5.8248844146999996</v>
      </c>
      <c r="G20" s="709" t="s">
        <v>3</v>
      </c>
      <c r="H20" s="709" t="s">
        <v>3</v>
      </c>
      <c r="I20" s="709">
        <v>285.40350437159998</v>
      </c>
      <c r="J20" s="709">
        <v>37.862285614000001</v>
      </c>
      <c r="K20" s="709" t="s">
        <v>3</v>
      </c>
      <c r="L20" s="748">
        <v>1924.7360997200001</v>
      </c>
      <c r="M20" s="709">
        <v>1898.2378506660461</v>
      </c>
      <c r="N20" s="709">
        <v>2071.340033531189</v>
      </c>
    </row>
    <row r="21" spans="1:14" x14ac:dyDescent="0.2">
      <c r="A21" s="218" t="s">
        <v>34</v>
      </c>
      <c r="B21" s="709" t="s">
        <v>3</v>
      </c>
      <c r="C21" s="709" t="s">
        <v>3</v>
      </c>
      <c r="D21" s="709" t="s">
        <v>3</v>
      </c>
      <c r="E21" s="709">
        <v>1352.8087766171</v>
      </c>
      <c r="F21" s="709" t="s">
        <v>3</v>
      </c>
      <c r="G21" s="709" t="s">
        <v>3</v>
      </c>
      <c r="H21" s="709" t="s">
        <v>3</v>
      </c>
      <c r="I21" s="709">
        <v>66.477752685499993</v>
      </c>
      <c r="J21" s="709" t="s">
        <v>3</v>
      </c>
      <c r="K21" s="709" t="s">
        <v>3</v>
      </c>
      <c r="L21" s="748">
        <v>1419.2865293026</v>
      </c>
      <c r="M21" s="709">
        <v>1390.5367829799652</v>
      </c>
      <c r="N21" s="709">
        <v>191.63307642936707</v>
      </c>
    </row>
    <row r="22" spans="1:14" x14ac:dyDescent="0.2">
      <c r="A22" s="218" t="s">
        <v>332</v>
      </c>
      <c r="B22" s="709" t="s">
        <v>3</v>
      </c>
      <c r="C22" s="709" t="s">
        <v>3</v>
      </c>
      <c r="D22" s="709" t="s">
        <v>3</v>
      </c>
      <c r="E22" s="709">
        <v>601.24135589599996</v>
      </c>
      <c r="F22" s="709" t="s">
        <v>3</v>
      </c>
      <c r="G22" s="709" t="s">
        <v>3</v>
      </c>
      <c r="H22" s="709" t="s">
        <v>3</v>
      </c>
      <c r="I22" s="709" t="s">
        <v>3</v>
      </c>
      <c r="J22" s="709" t="s">
        <v>3</v>
      </c>
      <c r="K22" s="709" t="s">
        <v>3</v>
      </c>
      <c r="L22" s="748">
        <v>601.24135589599996</v>
      </c>
      <c r="M22" s="709">
        <v>601.24135589599609</v>
      </c>
      <c r="N22" s="709">
        <v>67.409269332885742</v>
      </c>
    </row>
    <row r="23" spans="1:14" x14ac:dyDescent="0.2">
      <c r="A23" s="218" t="s">
        <v>333</v>
      </c>
      <c r="B23" s="709" t="s">
        <v>3</v>
      </c>
      <c r="C23" s="709" t="s">
        <v>3</v>
      </c>
      <c r="D23" s="709" t="s">
        <v>3</v>
      </c>
      <c r="E23" s="709">
        <v>227.2726783752</v>
      </c>
      <c r="F23" s="709" t="s">
        <v>3</v>
      </c>
      <c r="G23" s="709" t="s">
        <v>3</v>
      </c>
      <c r="H23" s="709" t="s">
        <v>3</v>
      </c>
      <c r="I23" s="709" t="s">
        <v>3</v>
      </c>
      <c r="J23" s="709" t="s">
        <v>3</v>
      </c>
      <c r="K23" s="709" t="s">
        <v>3</v>
      </c>
      <c r="L23" s="748">
        <v>227.2726783752</v>
      </c>
      <c r="M23" s="709">
        <v>227.27267837524414</v>
      </c>
      <c r="N23" s="709">
        <v>28.269108772277832</v>
      </c>
    </row>
    <row r="24" spans="1:14" x14ac:dyDescent="0.2">
      <c r="A24" s="218" t="s">
        <v>35</v>
      </c>
      <c r="B24" s="709" t="s">
        <v>3</v>
      </c>
      <c r="C24" s="709" t="s">
        <v>3</v>
      </c>
      <c r="D24" s="709">
        <v>3280.4550201892998</v>
      </c>
      <c r="E24" s="709">
        <v>316.95695018769999</v>
      </c>
      <c r="F24" s="709">
        <v>473.99572491650002</v>
      </c>
      <c r="G24" s="709" t="s">
        <v>3</v>
      </c>
      <c r="H24" s="709" t="s">
        <v>3</v>
      </c>
      <c r="I24" s="709" t="s">
        <v>3</v>
      </c>
      <c r="J24" s="709" t="s">
        <v>3</v>
      </c>
      <c r="K24" s="709" t="s">
        <v>3</v>
      </c>
      <c r="L24" s="748">
        <v>4071.4076952934001</v>
      </c>
      <c r="M24" s="709">
        <v>3692.7506840229034</v>
      </c>
      <c r="N24" s="709">
        <v>3073.0063369274139</v>
      </c>
    </row>
    <row r="25" spans="1:14" x14ac:dyDescent="0.2">
      <c r="A25" s="218" t="s">
        <v>38</v>
      </c>
      <c r="B25" s="709" t="s">
        <v>3</v>
      </c>
      <c r="C25" s="709" t="s">
        <v>3</v>
      </c>
      <c r="D25" s="709" t="s">
        <v>3</v>
      </c>
      <c r="E25" s="709">
        <v>226.3985748291</v>
      </c>
      <c r="F25" s="709" t="s">
        <v>3</v>
      </c>
      <c r="G25" s="709" t="s">
        <v>3</v>
      </c>
      <c r="H25" s="709" t="s">
        <v>3</v>
      </c>
      <c r="I25" s="709" t="s">
        <v>3</v>
      </c>
      <c r="J25" s="709" t="s">
        <v>3</v>
      </c>
      <c r="K25" s="709" t="s">
        <v>3</v>
      </c>
      <c r="L25" s="748">
        <v>226.3985748291</v>
      </c>
      <c r="M25" s="709">
        <v>226.39857482910156</v>
      </c>
      <c r="N25" s="709">
        <v>158.47900390625</v>
      </c>
    </row>
    <row r="26" spans="1:14" x14ac:dyDescent="0.2">
      <c r="A26" s="218" t="s">
        <v>39</v>
      </c>
      <c r="B26" s="709">
        <v>16.444753646900001</v>
      </c>
      <c r="C26" s="709" t="s">
        <v>3</v>
      </c>
      <c r="D26" s="709" t="s">
        <v>3</v>
      </c>
      <c r="E26" s="709">
        <v>62.100425720200001</v>
      </c>
      <c r="F26" s="709" t="s">
        <v>3</v>
      </c>
      <c r="G26" s="709" t="s">
        <v>3</v>
      </c>
      <c r="H26" s="709" t="s">
        <v>3</v>
      </c>
      <c r="I26" s="709" t="s">
        <v>3</v>
      </c>
      <c r="J26" s="709" t="s">
        <v>3</v>
      </c>
      <c r="K26" s="709" t="s">
        <v>3</v>
      </c>
      <c r="L26" s="748">
        <v>78.545179367100005</v>
      </c>
      <c r="M26" s="709">
        <v>78.54517936706543</v>
      </c>
      <c r="N26" s="709">
        <v>56.993960380554199</v>
      </c>
    </row>
    <row r="27" spans="1:14" x14ac:dyDescent="0.2">
      <c r="A27" s="218" t="s">
        <v>41</v>
      </c>
      <c r="B27" s="709" t="s">
        <v>3</v>
      </c>
      <c r="C27" s="709" t="s">
        <v>3</v>
      </c>
      <c r="D27" s="709" t="s">
        <v>3</v>
      </c>
      <c r="E27" s="709">
        <v>860.33342552190004</v>
      </c>
      <c r="F27" s="709" t="s">
        <v>3</v>
      </c>
      <c r="G27" s="709" t="s">
        <v>3</v>
      </c>
      <c r="H27" s="709">
        <v>66.477752685499993</v>
      </c>
      <c r="I27" s="709" t="s">
        <v>3</v>
      </c>
      <c r="J27" s="709" t="s">
        <v>3</v>
      </c>
      <c r="K27" s="709" t="s">
        <v>3</v>
      </c>
      <c r="L27" s="748">
        <v>926.81117820739996</v>
      </c>
      <c r="M27" s="709">
        <v>926.81117820739746</v>
      </c>
      <c r="N27" s="709">
        <v>4.2190734259784222</v>
      </c>
    </row>
    <row r="28" spans="1:14" x14ac:dyDescent="0.2">
      <c r="A28" s="218" t="s">
        <v>241</v>
      </c>
      <c r="B28" s="709" t="s">
        <v>3</v>
      </c>
      <c r="C28" s="709" t="s">
        <v>3</v>
      </c>
      <c r="D28" s="709" t="s">
        <v>3</v>
      </c>
      <c r="E28" s="709">
        <v>141.09069323540001</v>
      </c>
      <c r="F28" s="709" t="s">
        <v>3</v>
      </c>
      <c r="G28" s="709" t="s">
        <v>3</v>
      </c>
      <c r="H28" s="709" t="s">
        <v>3</v>
      </c>
      <c r="I28" s="709" t="s">
        <v>3</v>
      </c>
      <c r="J28" s="709" t="s">
        <v>3</v>
      </c>
      <c r="K28" s="709" t="s">
        <v>3</v>
      </c>
      <c r="L28" s="748">
        <v>141.09069323540001</v>
      </c>
      <c r="M28" s="709">
        <v>141.09069323539734</v>
      </c>
      <c r="N28" s="709">
        <v>3.3174541294574738</v>
      </c>
    </row>
    <row r="29" spans="1:14" x14ac:dyDescent="0.2">
      <c r="A29" s="218" t="s">
        <v>82</v>
      </c>
      <c r="B29" s="709" t="s">
        <v>3</v>
      </c>
      <c r="C29" s="709" t="s">
        <v>3</v>
      </c>
      <c r="D29" s="709">
        <v>34.950382232700001</v>
      </c>
      <c r="E29" s="709">
        <v>227.53738594059999</v>
      </c>
      <c r="F29" s="709" t="s">
        <v>3</v>
      </c>
      <c r="G29" s="709">
        <v>48.2548761368</v>
      </c>
      <c r="H29" s="709" t="s">
        <v>3</v>
      </c>
      <c r="I29" s="709" t="s">
        <v>3</v>
      </c>
      <c r="J29" s="709" t="s">
        <v>3</v>
      </c>
      <c r="K29" s="709" t="s">
        <v>3</v>
      </c>
      <c r="L29" s="748">
        <v>310.74264431</v>
      </c>
      <c r="M29" s="709">
        <v>310.74264430999756</v>
      </c>
      <c r="N29" s="709">
        <v>2.9181392565369606</v>
      </c>
    </row>
    <row r="30" spans="1:14" x14ac:dyDescent="0.2">
      <c r="A30" s="218" t="s">
        <v>42</v>
      </c>
      <c r="B30" s="709" t="s">
        <v>3</v>
      </c>
      <c r="C30" s="709" t="s">
        <v>3</v>
      </c>
      <c r="D30" s="709" t="s">
        <v>3</v>
      </c>
      <c r="E30" s="709">
        <v>29.124782562299998</v>
      </c>
      <c r="F30" s="709" t="s">
        <v>3</v>
      </c>
      <c r="G30" s="709" t="s">
        <v>3</v>
      </c>
      <c r="H30" s="709" t="s">
        <v>3</v>
      </c>
      <c r="I30" s="709" t="s">
        <v>3</v>
      </c>
      <c r="J30" s="709" t="s">
        <v>3</v>
      </c>
      <c r="K30" s="709" t="s">
        <v>3</v>
      </c>
      <c r="L30" s="748">
        <v>29.124782562299998</v>
      </c>
      <c r="M30" s="709">
        <v>29.124782562255859</v>
      </c>
      <c r="N30" s="709">
        <v>21.261091232299805</v>
      </c>
    </row>
    <row r="31" spans="1:14" x14ac:dyDescent="0.2">
      <c r="A31" s="218" t="s">
        <v>43</v>
      </c>
      <c r="B31" s="709" t="s">
        <v>3</v>
      </c>
      <c r="C31" s="709">
        <v>43.7987556458</v>
      </c>
      <c r="D31" s="709" t="s">
        <v>3</v>
      </c>
      <c r="E31" s="709">
        <v>90.467247486100007</v>
      </c>
      <c r="F31" s="709" t="s">
        <v>3</v>
      </c>
      <c r="G31" s="709" t="s">
        <v>3</v>
      </c>
      <c r="H31" s="709" t="s">
        <v>3</v>
      </c>
      <c r="I31" s="709">
        <v>105.11701965330001</v>
      </c>
      <c r="J31" s="709">
        <v>16.635005950899998</v>
      </c>
      <c r="K31" s="709" t="s">
        <v>3</v>
      </c>
      <c r="L31" s="748">
        <v>256.01802873610001</v>
      </c>
      <c r="M31" s="709">
        <v>256.0180287361145</v>
      </c>
      <c r="N31" s="709">
        <v>173.50777101516724</v>
      </c>
    </row>
    <row r="32" spans="1:14" x14ac:dyDescent="0.2">
      <c r="A32" s="218" t="s">
        <v>116</v>
      </c>
      <c r="B32" s="709" t="s">
        <v>3</v>
      </c>
      <c r="C32" s="709" t="s">
        <v>3</v>
      </c>
      <c r="D32" s="709" t="s">
        <v>3</v>
      </c>
      <c r="E32" s="709">
        <v>22.1555995941</v>
      </c>
      <c r="F32" s="709" t="s">
        <v>3</v>
      </c>
      <c r="G32" s="709" t="s">
        <v>3</v>
      </c>
      <c r="H32" s="709" t="s">
        <v>3</v>
      </c>
      <c r="I32" s="709" t="s">
        <v>3</v>
      </c>
      <c r="J32" s="709" t="s">
        <v>3</v>
      </c>
      <c r="K32" s="709">
        <v>796.60139155390004</v>
      </c>
      <c r="L32" s="748">
        <v>818.756991148</v>
      </c>
      <c r="M32" s="709">
        <v>818.756991147995</v>
      </c>
      <c r="N32" s="709">
        <v>24.825937114655972</v>
      </c>
    </row>
    <row r="33" spans="1:47" x14ac:dyDescent="0.2">
      <c r="A33" s="218" t="s">
        <v>46</v>
      </c>
      <c r="B33" s="709" t="s">
        <v>3</v>
      </c>
      <c r="C33" s="709" t="s">
        <v>3</v>
      </c>
      <c r="D33" s="709" t="s">
        <v>3</v>
      </c>
      <c r="E33" s="709" t="s">
        <v>3</v>
      </c>
      <c r="F33" s="709" t="s">
        <v>3</v>
      </c>
      <c r="G33" s="709" t="s">
        <v>3</v>
      </c>
      <c r="H33" s="709" t="s">
        <v>3</v>
      </c>
      <c r="I33" s="709" t="s">
        <v>3</v>
      </c>
      <c r="J33" s="709">
        <v>87.361640930199997</v>
      </c>
      <c r="K33" s="709" t="s">
        <v>3</v>
      </c>
      <c r="L33" s="748">
        <v>87.361640930199997</v>
      </c>
      <c r="M33" s="709">
        <v>87.361640930175781</v>
      </c>
      <c r="N33" s="709">
        <v>104.83396911621094</v>
      </c>
    </row>
    <row r="34" spans="1:47" x14ac:dyDescent="0.2">
      <c r="A34" s="218" t="s">
        <v>83</v>
      </c>
      <c r="B34" s="709" t="s">
        <v>3</v>
      </c>
      <c r="C34" s="709" t="s">
        <v>3</v>
      </c>
      <c r="D34" s="709" t="s">
        <v>3</v>
      </c>
      <c r="E34" s="709">
        <v>405.32122707370002</v>
      </c>
      <c r="F34" s="709" t="s">
        <v>3</v>
      </c>
      <c r="G34" s="709" t="s">
        <v>3</v>
      </c>
      <c r="H34" s="709" t="s">
        <v>3</v>
      </c>
      <c r="I34" s="709" t="s">
        <v>3</v>
      </c>
      <c r="J34" s="709" t="s">
        <v>3</v>
      </c>
      <c r="K34" s="709" t="s">
        <v>3</v>
      </c>
      <c r="L34" s="748">
        <v>405.32122707370002</v>
      </c>
      <c r="M34" s="709">
        <v>405.32122707366943</v>
      </c>
      <c r="N34" s="709">
        <v>6.6189816147089005</v>
      </c>
    </row>
    <row r="35" spans="1:47" x14ac:dyDescent="0.2">
      <c r="A35" s="218" t="s">
        <v>335</v>
      </c>
      <c r="B35" s="709" t="s">
        <v>3</v>
      </c>
      <c r="C35" s="709" t="s">
        <v>3</v>
      </c>
      <c r="D35" s="709" t="s">
        <v>3</v>
      </c>
      <c r="E35" s="709">
        <v>29.124782562299998</v>
      </c>
      <c r="F35" s="709" t="s">
        <v>3</v>
      </c>
      <c r="G35" s="709" t="s">
        <v>3</v>
      </c>
      <c r="H35" s="709" t="s">
        <v>3</v>
      </c>
      <c r="I35" s="709" t="s">
        <v>3</v>
      </c>
      <c r="J35" s="709" t="s">
        <v>3</v>
      </c>
      <c r="K35" s="709" t="s">
        <v>3</v>
      </c>
      <c r="L35" s="748">
        <v>29.124782562299998</v>
      </c>
      <c r="M35" s="709">
        <v>29.124782562255859</v>
      </c>
      <c r="N35" s="709">
        <v>1.251869797706604</v>
      </c>
    </row>
    <row r="36" spans="1:47" s="237" customFormat="1" ht="3.75" customHeight="1" x14ac:dyDescent="0.2">
      <c r="A36" s="221"/>
      <c r="B36" s="749"/>
      <c r="C36" s="749"/>
      <c r="D36" s="749"/>
      <c r="E36" s="749"/>
      <c r="F36" s="749"/>
      <c r="G36" s="749"/>
      <c r="H36" s="749"/>
      <c r="I36" s="749"/>
      <c r="J36" s="749"/>
      <c r="K36" s="749"/>
      <c r="L36" s="750"/>
      <c r="M36" s="749"/>
      <c r="N36" s="749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</row>
    <row r="37" spans="1:47" s="237" customFormat="1" ht="15" customHeight="1" x14ac:dyDescent="0.2">
      <c r="A37" s="238" t="s">
        <v>357</v>
      </c>
      <c r="B37" s="710">
        <v>16.444753646900001</v>
      </c>
      <c r="C37" s="710">
        <f>C10+C18+C31</f>
        <v>135.85238742839999</v>
      </c>
      <c r="D37" s="710">
        <v>3315.405402422</v>
      </c>
      <c r="E37" s="710">
        <v>9636.2142291069995</v>
      </c>
      <c r="F37" s="710">
        <v>479.82060933120005</v>
      </c>
      <c r="G37" s="710">
        <v>48.2548761368</v>
      </c>
      <c r="H37" s="710">
        <v>66.477752685499993</v>
      </c>
      <c r="I37" s="710">
        <v>1614.4375534056001</v>
      </c>
      <c r="J37" s="710">
        <v>359.00322723390002</v>
      </c>
      <c r="K37" s="710">
        <v>796.60139155390004</v>
      </c>
      <c r="L37" s="710">
        <v>16468.512182950995</v>
      </c>
      <c r="M37" s="710" t="s">
        <v>3</v>
      </c>
      <c r="N37" s="710">
        <v>7280.2646191604435</v>
      </c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</row>
    <row r="38" spans="1:47" s="237" customFormat="1" ht="6" customHeight="1" x14ac:dyDescent="0.2">
      <c r="A38" s="221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</row>
    <row r="39" spans="1:47" s="235" customFormat="1" x14ac:dyDescent="0.2"/>
  </sheetData>
  <mergeCells count="1">
    <mergeCell ref="B3:K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57"/>
  <sheetViews>
    <sheetView showGridLines="0" workbookViewId="0">
      <selection activeCell="L1" sqref="L1"/>
    </sheetView>
  </sheetViews>
  <sheetFormatPr defaultRowHeight="12.75" x14ac:dyDescent="0.2"/>
  <cols>
    <col min="1" max="1" width="34.7109375" style="236" customWidth="1"/>
    <col min="2" max="4" width="7.7109375" style="236" customWidth="1"/>
    <col min="5" max="5" width="8.7109375" style="236" customWidth="1"/>
    <col min="6" max="6" width="9.7109375" style="236" customWidth="1"/>
    <col min="7" max="7" width="7.7109375" style="236" customWidth="1"/>
    <col min="8" max="8" width="9.7109375" style="236" customWidth="1"/>
    <col min="9" max="10" width="7.7109375" style="236" customWidth="1"/>
    <col min="11" max="11" width="5.7109375" style="235" customWidth="1"/>
    <col min="12" max="43" width="9.140625" style="235"/>
    <col min="44" max="16384" width="9.140625" style="236"/>
  </cols>
  <sheetData>
    <row r="1" spans="1:43" s="225" customFormat="1" ht="15" customHeight="1" x14ac:dyDescent="0.2">
      <c r="A1" s="224" t="s">
        <v>453</v>
      </c>
    </row>
    <row r="2" spans="1:43" s="227" customFormat="1" ht="15" customHeight="1" x14ac:dyDescent="0.2">
      <c r="A2" s="226"/>
    </row>
    <row r="3" spans="1:43" s="227" customFormat="1" ht="15" customHeight="1" x14ac:dyDescent="0.2">
      <c r="A3" s="226"/>
      <c r="B3" s="998" t="s">
        <v>286</v>
      </c>
      <c r="C3" s="998"/>
      <c r="D3" s="998"/>
      <c r="E3" s="998"/>
      <c r="F3" s="998"/>
      <c r="G3" s="998"/>
    </row>
    <row r="4" spans="1:43" s="227" customFormat="1" ht="6" customHeight="1" x14ac:dyDescent="0.2">
      <c r="A4" s="226"/>
    </row>
    <row r="5" spans="1:43" s="211" customFormat="1" ht="36" customHeight="1" thickBot="1" x14ac:dyDescent="0.25">
      <c r="A5" s="210" t="s">
        <v>261</v>
      </c>
      <c r="B5" s="211" t="s">
        <v>117</v>
      </c>
      <c r="C5" s="211" t="s">
        <v>377</v>
      </c>
      <c r="D5" s="211" t="s">
        <v>276</v>
      </c>
      <c r="E5" s="211" t="s">
        <v>378</v>
      </c>
      <c r="F5" s="211" t="s">
        <v>379</v>
      </c>
      <c r="G5" s="211" t="s">
        <v>383</v>
      </c>
      <c r="H5" s="211" t="s">
        <v>443</v>
      </c>
      <c r="I5" s="211" t="s">
        <v>442</v>
      </c>
      <c r="J5" s="211" t="s">
        <v>262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</row>
    <row r="6" spans="1:43" s="214" customFormat="1" ht="6" customHeight="1" thickTop="1" x14ac:dyDescent="0.2"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</row>
    <row r="7" spans="1:43" s="231" customFormat="1" ht="19.5" customHeight="1" x14ac:dyDescent="0.3">
      <c r="A7" s="216" t="s">
        <v>68</v>
      </c>
      <c r="B7" s="229"/>
      <c r="C7" s="229"/>
      <c r="D7" s="229"/>
      <c r="E7" s="229"/>
      <c r="F7" s="229"/>
      <c r="G7" s="229"/>
      <c r="H7" s="229"/>
      <c r="I7" s="229"/>
      <c r="J7" s="229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</row>
    <row r="8" spans="1:43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</row>
    <row r="9" spans="1:43" x14ac:dyDescent="0.2">
      <c r="A9" s="218" t="s">
        <v>54</v>
      </c>
      <c r="B9" s="709" t="s">
        <v>3</v>
      </c>
      <c r="C9" s="709" t="s">
        <v>3</v>
      </c>
      <c r="D9" s="709" t="s">
        <v>3</v>
      </c>
      <c r="E9" s="709">
        <v>906.8245735168</v>
      </c>
      <c r="F9" s="709" t="s">
        <v>3</v>
      </c>
      <c r="G9" s="709" t="s">
        <v>3</v>
      </c>
      <c r="H9" s="748">
        <v>906.8245735168</v>
      </c>
      <c r="I9" s="709">
        <v>906.8245735168457</v>
      </c>
      <c r="J9" s="709">
        <v>180.00396645069122</v>
      </c>
    </row>
    <row r="10" spans="1:43" x14ac:dyDescent="0.2">
      <c r="A10" s="218" t="s">
        <v>88</v>
      </c>
      <c r="B10" s="709" t="s">
        <v>3</v>
      </c>
      <c r="C10" s="709" t="s">
        <v>3</v>
      </c>
      <c r="D10" s="709" t="s">
        <v>3</v>
      </c>
      <c r="E10" s="709">
        <v>4353.3194150925001</v>
      </c>
      <c r="F10" s="709" t="s">
        <v>3</v>
      </c>
      <c r="G10" s="709" t="s">
        <v>3</v>
      </c>
      <c r="H10" s="748">
        <v>4353.3194150925001</v>
      </c>
      <c r="I10" s="709">
        <v>3608.3708004951477</v>
      </c>
      <c r="J10" s="709">
        <v>3413.2396070957184</v>
      </c>
    </row>
    <row r="11" spans="1:43" x14ac:dyDescent="0.2">
      <c r="A11" s="218" t="s">
        <v>248</v>
      </c>
      <c r="B11" s="709" t="s">
        <v>3</v>
      </c>
      <c r="C11" s="709" t="s">
        <v>3</v>
      </c>
      <c r="D11" s="709" t="s">
        <v>3</v>
      </c>
      <c r="E11" s="709">
        <v>104.21618461609999</v>
      </c>
      <c r="F11" s="709" t="s">
        <v>3</v>
      </c>
      <c r="G11" s="709" t="s">
        <v>3</v>
      </c>
      <c r="H11" s="748">
        <v>104.21618461609999</v>
      </c>
      <c r="I11" s="709">
        <v>104.21618461608887</v>
      </c>
      <c r="J11" s="709">
        <v>17.345873475074768</v>
      </c>
    </row>
    <row r="12" spans="1:43" x14ac:dyDescent="0.2">
      <c r="A12" s="218" t="s">
        <v>337</v>
      </c>
      <c r="B12" s="709" t="s">
        <v>3</v>
      </c>
      <c r="C12" s="709" t="s">
        <v>3</v>
      </c>
      <c r="D12" s="709" t="s">
        <v>3</v>
      </c>
      <c r="E12" s="709">
        <v>660.98081207279995</v>
      </c>
      <c r="F12" s="709" t="s">
        <v>3</v>
      </c>
      <c r="G12" s="709" t="s">
        <v>3</v>
      </c>
      <c r="H12" s="748">
        <v>660.98081207279995</v>
      </c>
      <c r="I12" s="709">
        <v>630.84726715087891</v>
      </c>
      <c r="J12" s="709">
        <v>26.419923692941666</v>
      </c>
    </row>
    <row r="13" spans="1:43" x14ac:dyDescent="0.2">
      <c r="A13" s="218" t="s">
        <v>55</v>
      </c>
      <c r="B13" s="709" t="s">
        <v>3</v>
      </c>
      <c r="C13" s="709" t="s">
        <v>3</v>
      </c>
      <c r="D13" s="709" t="s">
        <v>3</v>
      </c>
      <c r="E13" s="709">
        <v>3682.2821528912</v>
      </c>
      <c r="F13" s="709" t="s">
        <v>3</v>
      </c>
      <c r="G13" s="709" t="s">
        <v>3</v>
      </c>
      <c r="H13" s="748">
        <v>3682.2821528912</v>
      </c>
      <c r="I13" s="709">
        <v>3240.753630399704</v>
      </c>
      <c r="J13" s="709">
        <v>222.75382268428802</v>
      </c>
    </row>
    <row r="14" spans="1:43" s="237" customFormat="1" ht="3.75" customHeight="1" x14ac:dyDescent="0.2">
      <c r="A14" s="221"/>
      <c r="B14" s="751"/>
      <c r="C14" s="751"/>
      <c r="D14" s="751"/>
      <c r="E14" s="751"/>
      <c r="F14" s="751"/>
      <c r="G14" s="751"/>
      <c r="H14" s="752"/>
      <c r="I14" s="751"/>
      <c r="J14" s="751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</row>
    <row r="15" spans="1:43" s="237" customFormat="1" ht="15" customHeight="1" x14ac:dyDescent="0.2">
      <c r="A15" s="238" t="s">
        <v>113</v>
      </c>
      <c r="B15" s="767" t="s">
        <v>3</v>
      </c>
      <c r="C15" s="767" t="s">
        <v>3</v>
      </c>
      <c r="D15" s="767" t="s">
        <v>3</v>
      </c>
      <c r="E15" s="767">
        <v>9707.6231381893995</v>
      </c>
      <c r="F15" s="710" t="s">
        <v>3</v>
      </c>
      <c r="G15" s="710" t="s">
        <v>3</v>
      </c>
      <c r="H15" s="710">
        <v>9707.6231381893995</v>
      </c>
      <c r="I15" s="710" t="s">
        <v>3</v>
      </c>
      <c r="J15" s="710">
        <v>3859.7631933987141</v>
      </c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</row>
    <row r="16" spans="1:43" s="237" customFormat="1" ht="9" customHeight="1" x14ac:dyDescent="0.2">
      <c r="A16" s="221"/>
      <c r="B16" s="754"/>
      <c r="C16" s="754"/>
      <c r="D16" s="754"/>
      <c r="E16" s="754"/>
      <c r="F16" s="754"/>
      <c r="G16" s="754"/>
      <c r="H16" s="754"/>
      <c r="I16" s="754"/>
      <c r="J16" s="754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</row>
    <row r="17" spans="1:43" s="231" customFormat="1" ht="19.5" customHeight="1" x14ac:dyDescent="0.3">
      <c r="A17" s="216" t="s">
        <v>66</v>
      </c>
      <c r="B17" s="755"/>
      <c r="C17" s="755"/>
      <c r="D17" s="755"/>
      <c r="E17" s="755"/>
      <c r="F17" s="755"/>
      <c r="G17" s="755"/>
      <c r="H17" s="755"/>
      <c r="I17" s="755"/>
      <c r="J17" s="755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</row>
    <row r="18" spans="1:43" s="234" customFormat="1" ht="3.75" customHeight="1" x14ac:dyDescent="0.2">
      <c r="A18" s="232"/>
      <c r="B18" s="756"/>
      <c r="C18" s="756"/>
      <c r="D18" s="756"/>
      <c r="E18" s="756"/>
      <c r="F18" s="756"/>
      <c r="G18" s="756"/>
      <c r="H18" s="756"/>
      <c r="I18" s="756"/>
      <c r="J18" s="756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</row>
    <row r="19" spans="1:43" x14ac:dyDescent="0.2">
      <c r="A19" s="218" t="s">
        <v>51</v>
      </c>
      <c r="B19" s="709">
        <v>152.60860824580001</v>
      </c>
      <c r="C19" s="709" t="s">
        <v>3</v>
      </c>
      <c r="D19" s="709">
        <v>1205.4477310181001</v>
      </c>
      <c r="E19" s="709" t="s">
        <v>3</v>
      </c>
      <c r="F19" s="709" t="s">
        <v>3</v>
      </c>
      <c r="G19" s="709" t="s">
        <v>3</v>
      </c>
      <c r="H19" s="748">
        <v>1358.0563392639001</v>
      </c>
      <c r="I19" s="709">
        <v>802.1033763885498</v>
      </c>
      <c r="J19" s="709">
        <v>5.7229659035801888</v>
      </c>
    </row>
    <row r="20" spans="1:43" x14ac:dyDescent="0.2">
      <c r="A20" s="240" t="s">
        <v>53</v>
      </c>
      <c r="B20" s="768">
        <v>163.05267333980001</v>
      </c>
      <c r="C20" s="768" t="s">
        <v>3</v>
      </c>
      <c r="D20" s="768">
        <v>831.28072214129998</v>
      </c>
      <c r="E20" s="768" t="s">
        <v>3</v>
      </c>
      <c r="F20" s="768" t="s">
        <v>3</v>
      </c>
      <c r="G20" s="768" t="s">
        <v>3</v>
      </c>
      <c r="H20" s="769">
        <v>994.33339548109996</v>
      </c>
      <c r="I20" s="768">
        <v>994.33339548110962</v>
      </c>
      <c r="J20" s="768">
        <v>9.6112201362848282</v>
      </c>
    </row>
    <row r="21" spans="1:43" s="237" customFormat="1" ht="3.75" customHeight="1" x14ac:dyDescent="0.2">
      <c r="A21" s="221"/>
      <c r="B21" s="751"/>
      <c r="C21" s="751"/>
      <c r="D21" s="751"/>
      <c r="E21" s="751"/>
      <c r="F21" s="751"/>
      <c r="G21" s="751"/>
      <c r="H21" s="752"/>
      <c r="I21" s="751"/>
      <c r="J21" s="751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</row>
    <row r="22" spans="1:43" s="237" customFormat="1" ht="15" customHeight="1" x14ac:dyDescent="0.2">
      <c r="A22" s="238" t="s">
        <v>111</v>
      </c>
      <c r="B22" s="767">
        <v>315.66128158560002</v>
      </c>
      <c r="C22" s="767" t="s">
        <v>3</v>
      </c>
      <c r="D22" s="767">
        <v>2036.7284531594</v>
      </c>
      <c r="E22" s="767" t="s">
        <v>3</v>
      </c>
      <c r="F22" s="767" t="s">
        <v>3</v>
      </c>
      <c r="G22" s="767" t="s">
        <v>3</v>
      </c>
      <c r="H22" s="710">
        <v>2352.3897347450002</v>
      </c>
      <c r="I22" s="710" t="s">
        <v>3</v>
      </c>
      <c r="J22" s="710">
        <v>15.334186039865017</v>
      </c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</row>
    <row r="23" spans="1:43" s="237" customFormat="1" ht="9" customHeight="1" x14ac:dyDescent="0.2">
      <c r="A23" s="221"/>
      <c r="B23" s="754"/>
      <c r="C23" s="754"/>
      <c r="D23" s="754"/>
      <c r="E23" s="754"/>
      <c r="F23" s="754"/>
      <c r="G23" s="754"/>
      <c r="H23" s="754"/>
      <c r="I23" s="754"/>
      <c r="J23" s="754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</row>
    <row r="24" spans="1:43" s="237" customFormat="1" ht="19.5" customHeight="1" x14ac:dyDescent="0.3">
      <c r="A24" s="216" t="s">
        <v>249</v>
      </c>
      <c r="B24" s="754"/>
      <c r="C24" s="754"/>
      <c r="D24" s="754"/>
      <c r="E24" s="754"/>
      <c r="F24" s="754"/>
      <c r="G24" s="754"/>
      <c r="H24" s="754"/>
      <c r="I24" s="754"/>
      <c r="J24" s="754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</row>
    <row r="25" spans="1:43" s="237" customFormat="1" ht="3.75" customHeight="1" x14ac:dyDescent="0.2">
      <c r="A25" s="232"/>
      <c r="B25" s="754"/>
      <c r="C25" s="754"/>
      <c r="D25" s="754"/>
      <c r="E25" s="754"/>
      <c r="F25" s="754"/>
      <c r="G25" s="754"/>
      <c r="H25" s="754"/>
      <c r="I25" s="754"/>
      <c r="J25" s="754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</row>
    <row r="26" spans="1:43" s="237" customFormat="1" ht="12.75" customHeight="1" x14ac:dyDescent="0.2">
      <c r="A26" s="218" t="s">
        <v>339</v>
      </c>
      <c r="B26" s="770" t="s">
        <v>3</v>
      </c>
      <c r="C26" s="771">
        <v>286.76244926449999</v>
      </c>
      <c r="D26" s="771" t="s">
        <v>3</v>
      </c>
      <c r="E26" s="771" t="s">
        <v>3</v>
      </c>
      <c r="F26" s="771" t="s">
        <v>3</v>
      </c>
      <c r="G26" s="771">
        <v>30.833595275899999</v>
      </c>
      <c r="H26" s="772">
        <v>317.59604454039999</v>
      </c>
      <c r="I26" s="771">
        <v>250.7153377532959</v>
      </c>
      <c r="J26" s="773">
        <v>181.17018890380859</v>
      </c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</row>
    <row r="27" spans="1:43" s="237" customFormat="1" ht="12.75" customHeight="1" x14ac:dyDescent="0.2">
      <c r="A27" s="218" t="s">
        <v>340</v>
      </c>
      <c r="B27" s="774" t="s">
        <v>3</v>
      </c>
      <c r="C27" s="775">
        <v>30.833595275899999</v>
      </c>
      <c r="D27" s="775" t="s">
        <v>3</v>
      </c>
      <c r="E27" s="775" t="s">
        <v>3</v>
      </c>
      <c r="F27" s="775" t="s">
        <v>3</v>
      </c>
      <c r="G27" s="775" t="s">
        <v>3</v>
      </c>
      <c r="H27" s="776">
        <v>30.833595275899999</v>
      </c>
      <c r="I27" s="775">
        <v>30.833595275878906</v>
      </c>
      <c r="J27" s="777">
        <v>22.764444351196289</v>
      </c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</row>
    <row r="28" spans="1:43" s="237" customFormat="1" ht="3.75" customHeight="1" x14ac:dyDescent="0.2">
      <c r="A28" s="221"/>
      <c r="B28" s="778"/>
      <c r="C28" s="779"/>
      <c r="D28" s="779"/>
      <c r="E28" s="779"/>
      <c r="F28" s="779"/>
      <c r="G28" s="779"/>
      <c r="H28" s="779"/>
      <c r="I28" s="779"/>
      <c r="J28" s="780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</row>
    <row r="29" spans="1:43" s="237" customFormat="1" ht="15" customHeight="1" x14ac:dyDescent="0.2">
      <c r="A29" s="238" t="s">
        <v>250</v>
      </c>
      <c r="B29" s="765" t="s">
        <v>3</v>
      </c>
      <c r="C29" s="765">
        <v>317.59604454039999</v>
      </c>
      <c r="D29" s="765" t="s">
        <v>3</v>
      </c>
      <c r="E29" s="765" t="s">
        <v>3</v>
      </c>
      <c r="F29" s="765" t="s">
        <v>3</v>
      </c>
      <c r="G29" s="765">
        <v>30.833595275899999</v>
      </c>
      <c r="H29" s="765">
        <v>348.42963981629998</v>
      </c>
      <c r="I29" s="765" t="s">
        <v>3</v>
      </c>
      <c r="J29" s="765">
        <v>203.93463325500488</v>
      </c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</row>
    <row r="30" spans="1:43" s="237" customFormat="1" ht="9" customHeight="1" x14ac:dyDescent="0.2">
      <c r="A30" s="221"/>
      <c r="B30" s="754"/>
      <c r="C30" s="754"/>
      <c r="D30" s="754"/>
      <c r="E30" s="754"/>
      <c r="F30" s="754"/>
      <c r="G30" s="754"/>
      <c r="H30" s="754"/>
      <c r="I30" s="754"/>
      <c r="J30" s="754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</row>
    <row r="31" spans="1:43" s="231" customFormat="1" ht="19.5" customHeight="1" x14ac:dyDescent="0.3">
      <c r="A31" s="216" t="s">
        <v>69</v>
      </c>
      <c r="B31" s="755"/>
      <c r="C31" s="755"/>
      <c r="D31" s="755"/>
      <c r="E31" s="755"/>
      <c r="F31" s="755"/>
      <c r="G31" s="755"/>
      <c r="H31" s="755"/>
      <c r="I31" s="755"/>
      <c r="J31" s="755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</row>
    <row r="32" spans="1:43" s="234" customFormat="1" ht="3.75" customHeight="1" x14ac:dyDescent="0.2">
      <c r="A32" s="232"/>
      <c r="B32" s="756"/>
      <c r="C32" s="756"/>
      <c r="D32" s="756"/>
      <c r="E32" s="756"/>
      <c r="F32" s="756"/>
      <c r="G32" s="756"/>
      <c r="H32" s="756"/>
      <c r="I32" s="756"/>
      <c r="J32" s="756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</row>
    <row r="33" spans="1:43" x14ac:dyDescent="0.2">
      <c r="A33" s="218" t="s">
        <v>56</v>
      </c>
      <c r="B33" s="709" t="s">
        <v>3</v>
      </c>
      <c r="C33" s="709" t="s">
        <v>3</v>
      </c>
      <c r="D33" s="709" t="s">
        <v>3</v>
      </c>
      <c r="E33" s="709" t="s">
        <v>3</v>
      </c>
      <c r="F33" s="709">
        <v>42.537353515600003</v>
      </c>
      <c r="G33" s="709" t="s">
        <v>3</v>
      </c>
      <c r="H33" s="748">
        <v>42.537353515600003</v>
      </c>
      <c r="I33" s="709">
        <v>42.537353515625</v>
      </c>
      <c r="J33" s="709">
        <v>9.6206731796264648</v>
      </c>
    </row>
    <row r="34" spans="1:43" x14ac:dyDescent="0.2">
      <c r="A34" s="218" t="s">
        <v>57</v>
      </c>
      <c r="B34" s="709" t="s">
        <v>3</v>
      </c>
      <c r="C34" s="709" t="s">
        <v>3</v>
      </c>
      <c r="D34" s="709" t="s">
        <v>3</v>
      </c>
      <c r="E34" s="709" t="s">
        <v>3</v>
      </c>
      <c r="F34" s="709">
        <v>3919.6714174746999</v>
      </c>
      <c r="G34" s="709" t="s">
        <v>3</v>
      </c>
      <c r="H34" s="748">
        <v>3919.6714174746999</v>
      </c>
      <c r="I34" s="709">
        <v>3919.6714174747467</v>
      </c>
      <c r="J34" s="709">
        <v>418.11821192502975</v>
      </c>
    </row>
    <row r="35" spans="1:43" x14ac:dyDescent="0.2">
      <c r="A35" s="218" t="s">
        <v>58</v>
      </c>
      <c r="B35" s="709" t="s">
        <v>3</v>
      </c>
      <c r="C35" s="709" t="s">
        <v>3</v>
      </c>
      <c r="D35" s="709" t="s">
        <v>3</v>
      </c>
      <c r="E35" s="709" t="s">
        <v>3</v>
      </c>
      <c r="F35" s="709">
        <v>267.19453811649998</v>
      </c>
      <c r="G35" s="709" t="s">
        <v>3</v>
      </c>
      <c r="H35" s="748">
        <v>267.19453811649998</v>
      </c>
      <c r="I35" s="709">
        <v>267.19453811645508</v>
      </c>
      <c r="J35" s="709">
        <v>2.561786025762558</v>
      </c>
    </row>
    <row r="36" spans="1:43" x14ac:dyDescent="0.2">
      <c r="A36" s="218" t="s">
        <v>251</v>
      </c>
      <c r="B36" s="709" t="s">
        <v>3</v>
      </c>
      <c r="C36" s="709" t="s">
        <v>3</v>
      </c>
      <c r="D36" s="709" t="s">
        <v>3</v>
      </c>
      <c r="E36" s="709" t="s">
        <v>3</v>
      </c>
      <c r="F36" s="709">
        <v>195.80780029300001</v>
      </c>
      <c r="G36" s="709" t="s">
        <v>3</v>
      </c>
      <c r="H36" s="748">
        <v>195.80780029300001</v>
      </c>
      <c r="I36" s="709">
        <v>195.80780029296875</v>
      </c>
      <c r="J36" s="709">
        <v>2.7679390907287598</v>
      </c>
    </row>
    <row r="37" spans="1:43" x14ac:dyDescent="0.2">
      <c r="A37" s="218" t="s">
        <v>20</v>
      </c>
      <c r="B37" s="709" t="s">
        <v>3</v>
      </c>
      <c r="C37" s="709" t="s">
        <v>3</v>
      </c>
      <c r="D37" s="709" t="s">
        <v>3</v>
      </c>
      <c r="E37" s="709" t="s">
        <v>3</v>
      </c>
      <c r="F37" s="709">
        <v>177.01123523710001</v>
      </c>
      <c r="G37" s="709" t="s">
        <v>3</v>
      </c>
      <c r="H37" s="748">
        <v>177.01123523710001</v>
      </c>
      <c r="I37" s="709">
        <v>177.01123523712158</v>
      </c>
      <c r="J37" s="709">
        <v>3.4400875195860863</v>
      </c>
    </row>
    <row r="38" spans="1:43" x14ac:dyDescent="0.2">
      <c r="A38" s="218" t="s">
        <v>21</v>
      </c>
      <c r="B38" s="709" t="s">
        <v>3</v>
      </c>
      <c r="C38" s="709" t="s">
        <v>3</v>
      </c>
      <c r="D38" s="709" t="s">
        <v>3</v>
      </c>
      <c r="E38" s="709" t="s">
        <v>3</v>
      </c>
      <c r="F38" s="709">
        <v>150.8045349121</v>
      </c>
      <c r="G38" s="709" t="s">
        <v>3</v>
      </c>
      <c r="H38" s="748">
        <v>150.8045349121</v>
      </c>
      <c r="I38" s="709">
        <v>150.80453491210937</v>
      </c>
      <c r="J38" s="709">
        <v>3.4575811624526978</v>
      </c>
    </row>
    <row r="39" spans="1:43" x14ac:dyDescent="0.2">
      <c r="A39" s="218" t="s">
        <v>62</v>
      </c>
      <c r="B39" s="709" t="s">
        <v>3</v>
      </c>
      <c r="C39" s="709" t="s">
        <v>3</v>
      </c>
      <c r="D39" s="709" t="s">
        <v>3</v>
      </c>
      <c r="E39" s="709" t="s">
        <v>3</v>
      </c>
      <c r="F39" s="709">
        <v>277.68231582639999</v>
      </c>
      <c r="G39" s="709" t="s">
        <v>3</v>
      </c>
      <c r="H39" s="748">
        <v>277.68231582639999</v>
      </c>
      <c r="I39" s="709">
        <v>277.68231582641602</v>
      </c>
      <c r="J39" s="709">
        <v>13.771926879882813</v>
      </c>
    </row>
    <row r="40" spans="1:43" x14ac:dyDescent="0.2">
      <c r="A40" s="218" t="s">
        <v>254</v>
      </c>
      <c r="B40" s="709" t="s">
        <v>3</v>
      </c>
      <c r="C40" s="709" t="s">
        <v>3</v>
      </c>
      <c r="D40" s="709" t="s">
        <v>3</v>
      </c>
      <c r="E40" s="709" t="s">
        <v>3</v>
      </c>
      <c r="F40" s="709">
        <v>226.3985748291</v>
      </c>
      <c r="G40" s="709" t="s">
        <v>3</v>
      </c>
      <c r="H40" s="748">
        <v>226.3985748291</v>
      </c>
      <c r="I40" s="709">
        <v>226.39857482910156</v>
      </c>
      <c r="J40" s="709" t="s">
        <v>3</v>
      </c>
    </row>
    <row r="41" spans="1:43" s="237" customFormat="1" ht="3.75" customHeight="1" x14ac:dyDescent="0.2">
      <c r="A41" s="221"/>
      <c r="B41" s="751"/>
      <c r="C41" s="751"/>
      <c r="D41" s="751"/>
      <c r="E41" s="751"/>
      <c r="F41" s="751"/>
      <c r="G41" s="751"/>
      <c r="H41" s="752"/>
      <c r="I41" s="751"/>
      <c r="J41" s="751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</row>
    <row r="42" spans="1:43" s="237" customFormat="1" ht="15" customHeight="1" x14ac:dyDescent="0.2">
      <c r="A42" s="238" t="s">
        <v>253</v>
      </c>
      <c r="B42" s="767" t="s">
        <v>3</v>
      </c>
      <c r="C42" s="767" t="s">
        <v>3</v>
      </c>
      <c r="D42" s="767" t="s">
        <v>3</v>
      </c>
      <c r="E42" s="767" t="s">
        <v>3</v>
      </c>
      <c r="F42" s="767">
        <v>5257.1077702044986</v>
      </c>
      <c r="G42" s="710" t="s">
        <v>3</v>
      </c>
      <c r="H42" s="710">
        <v>5257.1077702044986</v>
      </c>
      <c r="I42" s="710" t="s">
        <v>3</v>
      </c>
      <c r="J42" s="710">
        <v>453.73820578306913</v>
      </c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</row>
    <row r="43" spans="1:43" s="237" customFormat="1" ht="6" customHeight="1" x14ac:dyDescent="0.2">
      <c r="A43" s="221"/>
      <c r="B43" s="239"/>
      <c r="C43" s="239"/>
      <c r="D43" s="239"/>
      <c r="E43" s="239"/>
      <c r="F43" s="239"/>
      <c r="G43" s="239"/>
      <c r="H43" s="239"/>
      <c r="I43" s="239"/>
      <c r="J43" s="239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</row>
    <row r="44" spans="1:43" s="235" customFormat="1" x14ac:dyDescent="0.2"/>
    <row r="45" spans="1:43" s="235" customFormat="1" x14ac:dyDescent="0.2"/>
    <row r="46" spans="1:43" s="235" customFormat="1" x14ac:dyDescent="0.2"/>
    <row r="47" spans="1:43" s="235" customFormat="1" x14ac:dyDescent="0.2"/>
    <row r="48" spans="1:43" s="235" customFormat="1" x14ac:dyDescent="0.2"/>
    <row r="49" s="235" customFormat="1" x14ac:dyDescent="0.2"/>
    <row r="50" s="235" customFormat="1" x14ac:dyDescent="0.2"/>
    <row r="51" s="235" customFormat="1" x14ac:dyDescent="0.2"/>
    <row r="52" s="235" customFormat="1" x14ac:dyDescent="0.2"/>
    <row r="53" s="235" customFormat="1" x14ac:dyDescent="0.2"/>
    <row r="54" s="235" customFormat="1" x14ac:dyDescent="0.2"/>
    <row r="55" s="235" customFormat="1" x14ac:dyDescent="0.2"/>
    <row r="56" s="235" customFormat="1" x14ac:dyDescent="0.2"/>
    <row r="57" s="235" customFormat="1" x14ac:dyDescent="0.2"/>
  </sheetData>
  <sortState columnSort="1" ref="B5:G42">
    <sortCondition ref="B5:G5"/>
  </sortState>
  <mergeCells count="1">
    <mergeCell ref="B3:G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9"/>
  <sheetViews>
    <sheetView showGridLines="0" workbookViewId="0">
      <selection activeCell="H1" sqref="H1"/>
    </sheetView>
  </sheetViews>
  <sheetFormatPr defaultRowHeight="12.75" x14ac:dyDescent="0.2"/>
  <cols>
    <col min="1" max="1" width="45.7109375" style="236" customWidth="1"/>
    <col min="2" max="2" width="14.85546875" style="236" customWidth="1"/>
    <col min="3" max="3" width="15.7109375" style="236" customWidth="1"/>
    <col min="4" max="6" width="8.7109375" style="236" customWidth="1"/>
    <col min="7" max="7" width="6.28515625" style="235" customWidth="1"/>
    <col min="8" max="32" width="12.7109375" style="235" customWidth="1"/>
    <col min="33" max="36" width="12.7109375" style="236" customWidth="1"/>
    <col min="37" max="16384" width="9.140625" style="236"/>
  </cols>
  <sheetData>
    <row r="1" spans="1:32" s="225" customFormat="1" ht="15" customHeight="1" x14ac:dyDescent="0.2">
      <c r="A1" s="224" t="s">
        <v>454</v>
      </c>
    </row>
    <row r="2" spans="1:32" s="227" customFormat="1" ht="15" customHeight="1" x14ac:dyDescent="0.2">
      <c r="A2" s="226"/>
    </row>
    <row r="3" spans="1:32" s="227" customFormat="1" ht="15" customHeight="1" x14ac:dyDescent="0.2">
      <c r="A3" s="226"/>
      <c r="B3" s="999" t="s">
        <v>286</v>
      </c>
      <c r="C3" s="1000"/>
    </row>
    <row r="4" spans="1:32" s="227" customFormat="1" ht="6" customHeight="1" x14ac:dyDescent="0.2">
      <c r="A4" s="226"/>
    </row>
    <row r="5" spans="1:32" s="211" customFormat="1" ht="36" customHeight="1" thickBot="1" x14ac:dyDescent="0.25">
      <c r="A5" s="210" t="s">
        <v>261</v>
      </c>
      <c r="B5" s="211" t="s">
        <v>283</v>
      </c>
      <c r="C5" s="211" t="s">
        <v>279</v>
      </c>
      <c r="D5" s="211" t="s">
        <v>443</v>
      </c>
      <c r="E5" s="211" t="s">
        <v>442</v>
      </c>
      <c r="F5" s="211" t="s">
        <v>262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 t="s">
        <v>270</v>
      </c>
      <c r="AF5" s="228"/>
    </row>
    <row r="6" spans="1:32" s="214" customFormat="1" ht="6" customHeight="1" thickTop="1" x14ac:dyDescent="0.2"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28"/>
    </row>
    <row r="7" spans="1:32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</row>
    <row r="8" spans="1:32" s="234" customFormat="1" ht="3.75" customHeight="1" x14ac:dyDescent="0.2">
      <c r="A8" s="232"/>
      <c r="B8" s="233"/>
      <c r="C8" s="233"/>
      <c r="D8" s="233"/>
      <c r="E8" s="233"/>
      <c r="F8" s="233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</row>
    <row r="9" spans="1:32" x14ac:dyDescent="0.2">
      <c r="A9" s="218" t="s">
        <v>85</v>
      </c>
      <c r="B9" s="713" t="s">
        <v>3</v>
      </c>
      <c r="C9" s="713">
        <v>28.006805419900001</v>
      </c>
      <c r="D9" s="781">
        <v>28.006805419900001</v>
      </c>
      <c r="E9" s="713">
        <v>28.006805419921875</v>
      </c>
      <c r="F9" s="713">
        <v>4.2010211944580078</v>
      </c>
    </row>
    <row r="10" spans="1:32" x14ac:dyDescent="0.2">
      <c r="A10" s="245" t="s">
        <v>215</v>
      </c>
      <c r="B10" s="714" t="s">
        <v>3</v>
      </c>
      <c r="C10" s="714">
        <v>144.87766265869999</v>
      </c>
      <c r="D10" s="782">
        <v>144.87766265869999</v>
      </c>
      <c r="E10" s="714">
        <v>144.87766265869141</v>
      </c>
      <c r="F10" s="714">
        <v>20.276901245117188</v>
      </c>
    </row>
    <row r="11" spans="1:32" x14ac:dyDescent="0.2">
      <c r="A11" s="245" t="s">
        <v>216</v>
      </c>
      <c r="B11" s="714" t="s">
        <v>3</v>
      </c>
      <c r="C11" s="714">
        <v>165.66542053219999</v>
      </c>
      <c r="D11" s="782">
        <v>165.66542053219999</v>
      </c>
      <c r="E11" s="714">
        <v>165.66542053222656</v>
      </c>
      <c r="F11" s="714">
        <v>99.399253845214844</v>
      </c>
    </row>
    <row r="12" spans="1:32" x14ac:dyDescent="0.2">
      <c r="A12" s="245" t="s">
        <v>4</v>
      </c>
      <c r="B12" s="714">
        <v>102.37390899659999</v>
      </c>
      <c r="C12" s="714">
        <v>204.2484397888</v>
      </c>
      <c r="D12" s="782">
        <v>306.62234878539999</v>
      </c>
      <c r="E12" s="714">
        <v>237.02157211303711</v>
      </c>
      <c r="F12" s="714">
        <v>176.20416259765625</v>
      </c>
    </row>
    <row r="13" spans="1:32" x14ac:dyDescent="0.2">
      <c r="A13" s="245" t="s">
        <v>84</v>
      </c>
      <c r="B13" s="714" t="s">
        <v>3</v>
      </c>
      <c r="C13" s="714">
        <v>32.117866516100001</v>
      </c>
      <c r="D13" s="782">
        <v>32.117866516100001</v>
      </c>
      <c r="E13" s="714">
        <v>32.117866516113281</v>
      </c>
      <c r="F13" s="714">
        <v>31.314922332763672</v>
      </c>
    </row>
    <row r="14" spans="1:32" x14ac:dyDescent="0.2">
      <c r="A14" s="245" t="s">
        <v>217</v>
      </c>
      <c r="B14" s="714">
        <v>16.9046344757</v>
      </c>
      <c r="C14" s="714" t="s">
        <v>3</v>
      </c>
      <c r="D14" s="782">
        <v>16.9046344757</v>
      </c>
      <c r="E14" s="714">
        <v>16.904634475708008</v>
      </c>
      <c r="F14" s="714">
        <v>6.5640692710876465</v>
      </c>
    </row>
    <row r="15" spans="1:32" x14ac:dyDescent="0.2">
      <c r="A15" s="245" t="s">
        <v>9</v>
      </c>
      <c r="B15" s="714">
        <v>16.9046344757</v>
      </c>
      <c r="C15" s="714">
        <v>20.074287414600001</v>
      </c>
      <c r="D15" s="782">
        <v>36.978921890300001</v>
      </c>
      <c r="E15" s="714">
        <v>36.978921890258789</v>
      </c>
      <c r="F15" s="714">
        <v>3.7837370634078979</v>
      </c>
    </row>
    <row r="16" spans="1:32" x14ac:dyDescent="0.2">
      <c r="A16" s="245" t="s">
        <v>10</v>
      </c>
      <c r="B16" s="714">
        <v>66.241928100600006</v>
      </c>
      <c r="C16" s="714" t="s">
        <v>3</v>
      </c>
      <c r="D16" s="782">
        <v>66.241928100600006</v>
      </c>
      <c r="E16" s="714">
        <v>66.241928100585938</v>
      </c>
      <c r="F16" s="714">
        <v>24.337284088134766</v>
      </c>
    </row>
    <row r="17" spans="1:32" x14ac:dyDescent="0.2">
      <c r="A17" s="245" t="s">
        <v>86</v>
      </c>
      <c r="B17" s="714" t="s">
        <v>3</v>
      </c>
      <c r="C17" s="714">
        <v>165.66542053219999</v>
      </c>
      <c r="D17" s="782">
        <v>165.66542053219999</v>
      </c>
      <c r="E17" s="714">
        <v>165.66542053222656</v>
      </c>
      <c r="F17" s="714">
        <v>49.699626922607422</v>
      </c>
    </row>
    <row r="18" spans="1:32" x14ac:dyDescent="0.2">
      <c r="A18" s="245" t="s">
        <v>87</v>
      </c>
      <c r="B18" s="714">
        <v>102.37390899659999</v>
      </c>
      <c r="C18" s="714">
        <v>320.18170928960001</v>
      </c>
      <c r="D18" s="782">
        <v>422.55561828610001</v>
      </c>
      <c r="E18" s="714">
        <v>296.99501609802246</v>
      </c>
      <c r="F18" s="714">
        <v>214.62289714813232</v>
      </c>
    </row>
    <row r="19" spans="1:32" x14ac:dyDescent="0.2">
      <c r="A19" s="245" t="s">
        <v>221</v>
      </c>
      <c r="B19" s="714" t="s">
        <v>3</v>
      </c>
      <c r="C19" s="714">
        <v>59.630012512199997</v>
      </c>
      <c r="D19" s="782">
        <v>59.630012512199997</v>
      </c>
      <c r="E19" s="714">
        <v>59.630012512207031</v>
      </c>
      <c r="F19" s="714">
        <v>1.8634378910064697</v>
      </c>
    </row>
    <row r="20" spans="1:32" x14ac:dyDescent="0.2">
      <c r="A20" s="245" t="s">
        <v>201</v>
      </c>
      <c r="B20" s="714" t="s">
        <v>3</v>
      </c>
      <c r="C20" s="714">
        <v>20.074287414600001</v>
      </c>
      <c r="D20" s="782">
        <v>20.074287414600001</v>
      </c>
      <c r="E20" s="714">
        <v>20.074287414550781</v>
      </c>
      <c r="F20" s="714">
        <v>3.0111432075500488</v>
      </c>
    </row>
    <row r="21" spans="1:32" x14ac:dyDescent="0.2">
      <c r="A21" s="245" t="s">
        <v>20</v>
      </c>
      <c r="B21" s="714" t="s">
        <v>3</v>
      </c>
      <c r="C21" s="714">
        <v>56.668972015400001</v>
      </c>
      <c r="D21" s="782">
        <v>56.668972015400001</v>
      </c>
      <c r="E21" s="714">
        <v>28.33448600769043</v>
      </c>
      <c r="F21" s="714">
        <v>3.8959919214248657</v>
      </c>
    </row>
    <row r="22" spans="1:32" x14ac:dyDescent="0.2">
      <c r="A22" s="245" t="s">
        <v>21</v>
      </c>
      <c r="B22" s="714" t="s">
        <v>3</v>
      </c>
      <c r="C22" s="714">
        <v>60.452352523800002</v>
      </c>
      <c r="D22" s="782">
        <v>60.452352523800002</v>
      </c>
      <c r="E22" s="714">
        <v>60.452352523803711</v>
      </c>
      <c r="F22" s="714">
        <v>12.279639720916748</v>
      </c>
    </row>
    <row r="23" spans="1:32" s="237" customFormat="1" ht="3.75" customHeight="1" x14ac:dyDescent="0.2">
      <c r="A23" s="221"/>
      <c r="B23" s="751"/>
      <c r="C23" s="751"/>
      <c r="D23" s="752"/>
      <c r="E23" s="751"/>
      <c r="F23" s="751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</row>
    <row r="24" spans="1:32" s="237" customFormat="1" ht="15" customHeight="1" x14ac:dyDescent="0.2">
      <c r="A24" s="223" t="s">
        <v>109</v>
      </c>
      <c r="B24" s="767">
        <v>304.79901504520001</v>
      </c>
      <c r="C24" s="767">
        <v>1277.6632366181</v>
      </c>
      <c r="D24" s="767">
        <v>1582.4622516632</v>
      </c>
      <c r="E24" s="767" t="s">
        <v>3</v>
      </c>
      <c r="F24" s="767">
        <v>651.45408844947815</v>
      </c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</row>
    <row r="25" spans="1:32" s="237" customFormat="1" ht="9" customHeight="1" x14ac:dyDescent="0.2">
      <c r="A25" s="221"/>
      <c r="B25" s="239"/>
      <c r="C25" s="239"/>
      <c r="D25" s="239"/>
      <c r="E25" s="239"/>
      <c r="F25" s="239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</row>
    <row r="26" spans="1:32" s="237" customFormat="1" ht="6" customHeight="1" x14ac:dyDescent="0.2">
      <c r="A26" s="221"/>
      <c r="B26" s="239"/>
      <c r="C26" s="239"/>
      <c r="D26" s="239"/>
      <c r="E26" s="239"/>
      <c r="F26" s="239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</row>
    <row r="27" spans="1:32" s="235" customFormat="1" x14ac:dyDescent="0.2"/>
    <row r="28" spans="1:32" s="235" customFormat="1" x14ac:dyDescent="0.2"/>
    <row r="29" spans="1:32" s="235" customFormat="1" x14ac:dyDescent="0.2"/>
    <row r="30" spans="1:32" s="235" customFormat="1" x14ac:dyDescent="0.2"/>
    <row r="31" spans="1:32" s="235" customFormat="1" x14ac:dyDescent="0.2"/>
    <row r="32" spans="1:32" s="235" customFormat="1" x14ac:dyDescent="0.2"/>
    <row r="33" s="235" customFormat="1" x14ac:dyDescent="0.2"/>
    <row r="34" s="235" customFormat="1" x14ac:dyDescent="0.2"/>
    <row r="35" s="235" customFormat="1" x14ac:dyDescent="0.2"/>
    <row r="36" s="235" customFormat="1" x14ac:dyDescent="0.2"/>
    <row r="37" s="235" customFormat="1" x14ac:dyDescent="0.2"/>
    <row r="38" s="235" customFormat="1" x14ac:dyDescent="0.2"/>
    <row r="39" s="235" customFormat="1" x14ac:dyDescent="0.2"/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40"/>
  <sheetViews>
    <sheetView showGridLines="0" workbookViewId="0">
      <selection activeCell="J1" sqref="J1"/>
    </sheetView>
  </sheetViews>
  <sheetFormatPr defaultRowHeight="12.75" x14ac:dyDescent="0.2"/>
  <cols>
    <col min="1" max="1" width="45.7109375" style="236" customWidth="1"/>
    <col min="2" max="4" width="10.7109375" style="236" customWidth="1"/>
    <col min="5" max="5" width="11.7109375" style="236" customWidth="1"/>
    <col min="6" max="6" width="10.7109375" style="236" customWidth="1"/>
    <col min="7" max="9" width="8.7109375" style="236" customWidth="1"/>
    <col min="10" max="10" width="11.140625" style="235" customWidth="1"/>
    <col min="11" max="42" width="12.7109375" style="235" customWidth="1"/>
    <col min="43" max="46" width="12.7109375" style="236" customWidth="1"/>
    <col min="47" max="16384" width="9.140625" style="236"/>
  </cols>
  <sheetData>
    <row r="1" spans="1:42" s="225" customFormat="1" ht="15" customHeight="1" x14ac:dyDescent="0.2">
      <c r="A1" s="224" t="s">
        <v>455</v>
      </c>
    </row>
    <row r="2" spans="1:42" s="227" customFormat="1" ht="15" customHeight="1" x14ac:dyDescent="0.2">
      <c r="A2" s="226"/>
    </row>
    <row r="3" spans="1:42" s="227" customFormat="1" ht="15" customHeight="1" x14ac:dyDescent="0.2">
      <c r="A3" s="226"/>
      <c r="B3" s="998" t="s">
        <v>286</v>
      </c>
      <c r="C3" s="998"/>
      <c r="D3" s="998"/>
      <c r="E3" s="998"/>
      <c r="F3" s="998"/>
    </row>
    <row r="4" spans="1:42" s="227" customFormat="1" ht="6" customHeight="1" x14ac:dyDescent="0.2">
      <c r="A4" s="226"/>
    </row>
    <row r="5" spans="1:42" s="211" customFormat="1" ht="36" customHeight="1" thickBot="1" x14ac:dyDescent="0.25">
      <c r="A5" s="210" t="s">
        <v>261</v>
      </c>
      <c r="B5" s="211" t="s">
        <v>368</v>
      </c>
      <c r="C5" s="211" t="s">
        <v>272</v>
      </c>
      <c r="D5" s="211" t="s">
        <v>280</v>
      </c>
      <c r="E5" s="211" t="s">
        <v>267</v>
      </c>
      <c r="F5" s="211" t="s">
        <v>204</v>
      </c>
      <c r="G5" s="211" t="s">
        <v>443</v>
      </c>
      <c r="H5" s="211" t="s">
        <v>442</v>
      </c>
      <c r="I5" s="211" t="s">
        <v>262</v>
      </c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 t="s">
        <v>270</v>
      </c>
      <c r="AP5" s="228"/>
    </row>
    <row r="6" spans="1:42" s="214" customFormat="1" ht="6" customHeight="1" thickTop="1" x14ac:dyDescent="0.2"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28"/>
    </row>
    <row r="7" spans="1:42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</row>
    <row r="8" spans="1:42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</row>
    <row r="9" spans="1:42" x14ac:dyDescent="0.2">
      <c r="A9" s="218" t="s">
        <v>326</v>
      </c>
      <c r="B9" s="713" t="s">
        <v>3</v>
      </c>
      <c r="C9" s="713">
        <v>203.81231880190001</v>
      </c>
      <c r="D9" s="713" t="s">
        <v>3</v>
      </c>
      <c r="E9" s="713" t="s">
        <v>3</v>
      </c>
      <c r="F9" s="713" t="s">
        <v>3</v>
      </c>
      <c r="G9" s="781">
        <v>203.81231880190001</v>
      </c>
      <c r="H9" s="713">
        <v>203.81231880187988</v>
      </c>
      <c r="I9" s="713">
        <v>137.5844202041626</v>
      </c>
    </row>
    <row r="10" spans="1:42" x14ac:dyDescent="0.2">
      <c r="A10" s="245" t="s">
        <v>30</v>
      </c>
      <c r="B10" s="714" t="s">
        <v>3</v>
      </c>
      <c r="C10" s="714" t="s">
        <v>3</v>
      </c>
      <c r="D10" s="714" t="s">
        <v>3</v>
      </c>
      <c r="E10" s="714">
        <v>60.452352523800002</v>
      </c>
      <c r="F10" s="714" t="s">
        <v>3</v>
      </c>
      <c r="G10" s="782">
        <v>60.452352523800002</v>
      </c>
      <c r="H10" s="714">
        <v>60.452352523803711</v>
      </c>
      <c r="I10" s="714">
        <v>9.0678534507751465</v>
      </c>
    </row>
    <row r="11" spans="1:42" x14ac:dyDescent="0.2">
      <c r="A11" s="245" t="s">
        <v>194</v>
      </c>
      <c r="B11" s="714" t="s">
        <v>3</v>
      </c>
      <c r="C11" s="714">
        <v>16.9046344757</v>
      </c>
      <c r="D11" s="714" t="s">
        <v>3</v>
      </c>
      <c r="E11" s="714" t="s">
        <v>3</v>
      </c>
      <c r="F11" s="714" t="s">
        <v>3</v>
      </c>
      <c r="G11" s="782">
        <v>16.9046344757</v>
      </c>
      <c r="H11" s="714">
        <v>16.904634475708008</v>
      </c>
      <c r="I11" s="714" t="s">
        <v>305</v>
      </c>
    </row>
    <row r="12" spans="1:42" x14ac:dyDescent="0.2">
      <c r="A12" s="245" t="s">
        <v>32</v>
      </c>
      <c r="B12" s="714" t="s">
        <v>3</v>
      </c>
      <c r="C12" s="714">
        <v>32.117866516100001</v>
      </c>
      <c r="D12" s="714" t="s">
        <v>3</v>
      </c>
      <c r="E12" s="714" t="s">
        <v>3</v>
      </c>
      <c r="F12" s="714" t="s">
        <v>3</v>
      </c>
      <c r="G12" s="782">
        <v>32.117866516100001</v>
      </c>
      <c r="H12" s="714">
        <v>32.117866516113281</v>
      </c>
      <c r="I12" s="714">
        <v>4.9381237030029297</v>
      </c>
    </row>
    <row r="13" spans="1:42" x14ac:dyDescent="0.2">
      <c r="A13" s="245" t="s">
        <v>330</v>
      </c>
      <c r="B13" s="714" t="s">
        <v>3</v>
      </c>
      <c r="C13" s="714">
        <v>93.340976715099998</v>
      </c>
      <c r="D13" s="714" t="s">
        <v>3</v>
      </c>
      <c r="E13" s="714" t="s">
        <v>3</v>
      </c>
      <c r="F13" s="714" t="s">
        <v>3</v>
      </c>
      <c r="G13" s="782">
        <v>93.340976715099998</v>
      </c>
      <c r="H13" s="714">
        <v>93.340976715087891</v>
      </c>
      <c r="I13" s="714">
        <v>0.84078872203826904</v>
      </c>
    </row>
    <row r="14" spans="1:42" x14ac:dyDescent="0.2">
      <c r="A14" s="245" t="s">
        <v>236</v>
      </c>
      <c r="B14" s="714" t="s">
        <v>3</v>
      </c>
      <c r="C14" s="714">
        <v>28.334486007700001</v>
      </c>
      <c r="D14" s="714" t="s">
        <v>3</v>
      </c>
      <c r="E14" s="714" t="s">
        <v>3</v>
      </c>
      <c r="F14" s="714" t="s">
        <v>3</v>
      </c>
      <c r="G14" s="782">
        <v>28.334486007700001</v>
      </c>
      <c r="H14" s="714">
        <v>28.33448600769043</v>
      </c>
      <c r="I14" s="714" t="s">
        <v>305</v>
      </c>
    </row>
    <row r="15" spans="1:42" x14ac:dyDescent="0.2">
      <c r="A15" s="245" t="s">
        <v>34</v>
      </c>
      <c r="B15" s="714" t="s">
        <v>3</v>
      </c>
      <c r="C15" s="714">
        <v>332.87760734559998</v>
      </c>
      <c r="D15" s="714" t="s">
        <v>3</v>
      </c>
      <c r="E15" s="714">
        <v>32.117866516100001</v>
      </c>
      <c r="F15" s="714" t="s">
        <v>3</v>
      </c>
      <c r="G15" s="782">
        <v>364.99547386170002</v>
      </c>
      <c r="H15" s="714">
        <v>364.99547386169434</v>
      </c>
      <c r="I15" s="714">
        <v>53.001082301139832</v>
      </c>
    </row>
    <row r="16" spans="1:42" x14ac:dyDescent="0.2">
      <c r="A16" s="245" t="s">
        <v>332</v>
      </c>
      <c r="B16" s="714" t="s">
        <v>3</v>
      </c>
      <c r="C16" s="714">
        <v>20.074287414600001</v>
      </c>
      <c r="D16" s="714" t="s">
        <v>3</v>
      </c>
      <c r="E16" s="714" t="s">
        <v>3</v>
      </c>
      <c r="F16" s="714" t="s">
        <v>3</v>
      </c>
      <c r="G16" s="782">
        <v>20.074287414600001</v>
      </c>
      <c r="H16" s="714">
        <v>20.074287414550781</v>
      </c>
      <c r="I16" s="714">
        <v>2.1981344223022461</v>
      </c>
    </row>
    <row r="17" spans="1:42" x14ac:dyDescent="0.2">
      <c r="A17" s="245" t="s">
        <v>35</v>
      </c>
      <c r="B17" s="714">
        <v>179.16104698180001</v>
      </c>
      <c r="C17" s="714">
        <v>24.087905883800001</v>
      </c>
      <c r="D17" s="714">
        <v>142.7522258759</v>
      </c>
      <c r="E17" s="714" t="s">
        <v>3</v>
      </c>
      <c r="F17" s="714" t="s">
        <v>3</v>
      </c>
      <c r="G17" s="782">
        <v>346.00117874149998</v>
      </c>
      <c r="H17" s="714">
        <v>346.00117874145508</v>
      </c>
      <c r="I17" s="714">
        <v>310.78850722312927</v>
      </c>
    </row>
    <row r="18" spans="1:42" x14ac:dyDescent="0.2">
      <c r="A18" s="245" t="s">
        <v>39</v>
      </c>
      <c r="B18" s="714" t="s">
        <v>3</v>
      </c>
      <c r="C18" s="714">
        <v>80.047731399499995</v>
      </c>
      <c r="D18" s="714" t="s">
        <v>3</v>
      </c>
      <c r="E18" s="714" t="s">
        <v>3</v>
      </c>
      <c r="F18" s="714" t="s">
        <v>3</v>
      </c>
      <c r="G18" s="782">
        <v>80.047731399499995</v>
      </c>
      <c r="H18" s="714">
        <v>80.047731399536133</v>
      </c>
      <c r="I18" s="714">
        <v>58.857658386230469</v>
      </c>
    </row>
    <row r="19" spans="1:42" x14ac:dyDescent="0.2">
      <c r="A19" s="245" t="s">
        <v>41</v>
      </c>
      <c r="B19" s="714" t="s">
        <v>3</v>
      </c>
      <c r="C19" s="714">
        <v>139.55374336240001</v>
      </c>
      <c r="D19" s="714" t="s">
        <v>3</v>
      </c>
      <c r="E19" s="714" t="s">
        <v>3</v>
      </c>
      <c r="F19" s="714" t="s">
        <v>3</v>
      </c>
      <c r="G19" s="782">
        <v>139.55374336240001</v>
      </c>
      <c r="H19" s="714">
        <v>139.55374336242676</v>
      </c>
      <c r="I19" s="714">
        <v>0.7592138946056366</v>
      </c>
    </row>
    <row r="20" spans="1:42" x14ac:dyDescent="0.2">
      <c r="A20" s="245" t="s">
        <v>241</v>
      </c>
      <c r="B20" s="714" t="s">
        <v>3</v>
      </c>
      <c r="C20" s="714">
        <v>66.589633941700001</v>
      </c>
      <c r="D20" s="714" t="s">
        <v>3</v>
      </c>
      <c r="E20" s="714" t="s">
        <v>3</v>
      </c>
      <c r="F20" s="714" t="s">
        <v>3</v>
      </c>
      <c r="G20" s="782">
        <v>66.589633941700001</v>
      </c>
      <c r="H20" s="714">
        <v>66.589633941650391</v>
      </c>
      <c r="I20" s="714">
        <v>4.3293651342391968</v>
      </c>
    </row>
    <row r="21" spans="1:42" x14ac:dyDescent="0.2">
      <c r="A21" s="245" t="s">
        <v>82</v>
      </c>
      <c r="B21" s="714" t="s">
        <v>3</v>
      </c>
      <c r="C21" s="714">
        <v>244.9566230774</v>
      </c>
      <c r="D21" s="714" t="s">
        <v>3</v>
      </c>
      <c r="E21" s="714" t="s">
        <v>3</v>
      </c>
      <c r="F21" s="714" t="s">
        <v>3</v>
      </c>
      <c r="G21" s="782">
        <v>244.9566230774</v>
      </c>
      <c r="H21" s="714">
        <v>244.95662307739258</v>
      </c>
      <c r="I21" s="714">
        <v>3.2397166341543198</v>
      </c>
    </row>
    <row r="22" spans="1:42" x14ac:dyDescent="0.2">
      <c r="A22" s="245" t="s">
        <v>116</v>
      </c>
      <c r="B22" s="714" t="s">
        <v>3</v>
      </c>
      <c r="C22" s="714" t="s">
        <v>3</v>
      </c>
      <c r="D22" s="714" t="s">
        <v>3</v>
      </c>
      <c r="E22" s="714" t="s">
        <v>3</v>
      </c>
      <c r="F22" s="714">
        <v>109.3355560303</v>
      </c>
      <c r="G22" s="782">
        <v>109.3355560303</v>
      </c>
      <c r="H22" s="714">
        <v>109.33555603027344</v>
      </c>
      <c r="I22" s="714">
        <v>3.271708607673645</v>
      </c>
    </row>
    <row r="23" spans="1:42" x14ac:dyDescent="0.2">
      <c r="A23" s="245" t="s">
        <v>83</v>
      </c>
      <c r="B23" s="714" t="s">
        <v>3</v>
      </c>
      <c r="C23" s="714">
        <v>59.630012512199997</v>
      </c>
      <c r="D23" s="714" t="s">
        <v>3</v>
      </c>
      <c r="E23" s="714" t="s">
        <v>3</v>
      </c>
      <c r="F23" s="714" t="s">
        <v>3</v>
      </c>
      <c r="G23" s="782">
        <v>59.630012512199997</v>
      </c>
      <c r="H23" s="714">
        <v>59.630012512207031</v>
      </c>
      <c r="I23" s="714">
        <v>0.58944261074066162</v>
      </c>
    </row>
    <row r="24" spans="1:42" s="237" customFormat="1" ht="3.75" customHeight="1" x14ac:dyDescent="0.2">
      <c r="A24" s="221"/>
      <c r="B24" s="751"/>
      <c r="C24" s="751"/>
      <c r="D24" s="751"/>
      <c r="E24" s="751"/>
      <c r="F24" s="751"/>
      <c r="G24" s="752"/>
      <c r="H24" s="751"/>
      <c r="I24" s="751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</row>
    <row r="25" spans="1:42" s="237" customFormat="1" ht="15" customHeight="1" x14ac:dyDescent="0.2">
      <c r="A25" s="238" t="s">
        <v>357</v>
      </c>
      <c r="B25" s="767">
        <v>179.16104698180001</v>
      </c>
      <c r="C25" s="767">
        <v>1342.3278274536999</v>
      </c>
      <c r="D25" s="767">
        <v>142.7522258759</v>
      </c>
      <c r="E25" s="767">
        <v>92.570219039899996</v>
      </c>
      <c r="F25" s="767">
        <v>109.3355560303</v>
      </c>
      <c r="G25" s="767">
        <v>1866.1468753816</v>
      </c>
      <c r="H25" s="767" t="s">
        <v>3</v>
      </c>
      <c r="I25" s="767">
        <v>589.98996242880821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</row>
    <row r="26" spans="1:42" s="237" customFormat="1" ht="9" customHeight="1" x14ac:dyDescent="0.2">
      <c r="A26" s="221"/>
      <c r="B26" s="239"/>
      <c r="C26" s="239"/>
      <c r="D26" s="239"/>
      <c r="E26" s="239"/>
      <c r="F26" s="239"/>
      <c r="G26" s="239"/>
      <c r="H26" s="239"/>
      <c r="I26" s="239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</row>
    <row r="27" spans="1:42" s="237" customFormat="1" ht="6" customHeight="1" x14ac:dyDescent="0.2">
      <c r="A27" s="221"/>
      <c r="B27" s="239"/>
      <c r="C27" s="239"/>
      <c r="D27" s="239"/>
      <c r="E27" s="239"/>
      <c r="F27" s="239"/>
      <c r="G27" s="239"/>
      <c r="H27" s="239"/>
      <c r="I27" s="239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</row>
    <row r="28" spans="1:42" s="235" customFormat="1" x14ac:dyDescent="0.2"/>
    <row r="29" spans="1:42" s="235" customFormat="1" x14ac:dyDescent="0.2"/>
    <row r="30" spans="1:42" s="235" customFormat="1" x14ac:dyDescent="0.2"/>
    <row r="31" spans="1:42" s="235" customFormat="1" x14ac:dyDescent="0.2"/>
    <row r="32" spans="1:42" s="235" customFormat="1" x14ac:dyDescent="0.2"/>
    <row r="33" s="235" customFormat="1" x14ac:dyDescent="0.2"/>
    <row r="34" s="235" customFormat="1" x14ac:dyDescent="0.2"/>
    <row r="35" s="235" customFormat="1" x14ac:dyDescent="0.2"/>
    <row r="36" s="235" customFormat="1" x14ac:dyDescent="0.2"/>
    <row r="37" s="235" customFormat="1" x14ac:dyDescent="0.2"/>
    <row r="38" s="235" customFormat="1" x14ac:dyDescent="0.2"/>
    <row r="39" s="235" customFormat="1" x14ac:dyDescent="0.2"/>
    <row r="40" s="235" customFormat="1" x14ac:dyDescent="0.2"/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9"/>
  <sheetViews>
    <sheetView showGridLines="0" workbookViewId="0">
      <selection activeCell="J1" sqref="J1"/>
    </sheetView>
  </sheetViews>
  <sheetFormatPr defaultRowHeight="12.75" x14ac:dyDescent="0.2"/>
  <cols>
    <col min="1" max="1" width="40.7109375" style="236" customWidth="1"/>
    <col min="2" max="5" width="10.7109375" style="236" customWidth="1"/>
    <col min="6" max="8" width="8.7109375" style="236" customWidth="1"/>
    <col min="9" max="9" width="4.42578125" style="235" customWidth="1"/>
    <col min="10" max="35" width="12.7109375" style="235" customWidth="1"/>
    <col min="36" max="39" width="12.7109375" style="236" customWidth="1"/>
    <col min="40" max="16384" width="9.140625" style="236"/>
  </cols>
  <sheetData>
    <row r="1" spans="1:35" s="225" customFormat="1" ht="15" customHeight="1" x14ac:dyDescent="0.2">
      <c r="A1" s="224" t="s">
        <v>455</v>
      </c>
    </row>
    <row r="2" spans="1:35" s="227" customFormat="1" ht="15" customHeight="1" x14ac:dyDescent="0.2">
      <c r="A2" s="226"/>
    </row>
    <row r="3" spans="1:35" s="227" customFormat="1" ht="15" customHeight="1" x14ac:dyDescent="0.2">
      <c r="A3" s="226"/>
      <c r="B3" s="998" t="s">
        <v>286</v>
      </c>
      <c r="C3" s="998"/>
      <c r="D3" s="998"/>
      <c r="E3" s="998"/>
    </row>
    <row r="4" spans="1:35" s="227" customFormat="1" ht="6" customHeight="1" x14ac:dyDescent="0.2">
      <c r="A4" s="226"/>
    </row>
    <row r="5" spans="1:35" s="211" customFormat="1" ht="36" customHeight="1" thickBot="1" x14ac:dyDescent="0.25">
      <c r="A5" s="210" t="s">
        <v>261</v>
      </c>
      <c r="B5" s="211" t="s">
        <v>117</v>
      </c>
      <c r="C5" s="211" t="s">
        <v>276</v>
      </c>
      <c r="D5" s="211" t="s">
        <v>378</v>
      </c>
      <c r="E5" s="211" t="s">
        <v>379</v>
      </c>
      <c r="F5" s="211" t="s">
        <v>443</v>
      </c>
      <c r="G5" s="211" t="s">
        <v>442</v>
      </c>
      <c r="H5" s="211" t="s">
        <v>262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 t="s">
        <v>270</v>
      </c>
      <c r="AI5" s="228"/>
    </row>
    <row r="6" spans="1:35" s="214" customFormat="1" ht="6" customHeight="1" thickTop="1" x14ac:dyDescent="0.2"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28"/>
    </row>
    <row r="7" spans="1:35" s="231" customFormat="1" ht="19.5" customHeight="1" x14ac:dyDescent="0.3">
      <c r="A7" s="216" t="s">
        <v>68</v>
      </c>
      <c r="B7" s="229"/>
      <c r="C7" s="229"/>
      <c r="D7" s="229"/>
      <c r="E7" s="229"/>
      <c r="F7" s="229"/>
      <c r="G7" s="229"/>
      <c r="H7" s="229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</row>
    <row r="8" spans="1:35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</row>
    <row r="9" spans="1:35" x14ac:dyDescent="0.2">
      <c r="A9" s="218" t="s">
        <v>88</v>
      </c>
      <c r="B9" s="709" t="s">
        <v>3</v>
      </c>
      <c r="C9" s="709" t="s">
        <v>3</v>
      </c>
      <c r="D9" s="709">
        <v>324.157251358</v>
      </c>
      <c r="E9" s="709" t="s">
        <v>3</v>
      </c>
      <c r="F9" s="748">
        <v>324.157251358</v>
      </c>
      <c r="G9" s="709">
        <v>324.15725135803223</v>
      </c>
      <c r="H9" s="709">
        <v>272.79292869567871</v>
      </c>
    </row>
    <row r="10" spans="1:35" x14ac:dyDescent="0.2">
      <c r="A10" s="218" t="s">
        <v>337</v>
      </c>
      <c r="B10" s="709" t="s">
        <v>3</v>
      </c>
      <c r="C10" s="709" t="s">
        <v>3</v>
      </c>
      <c r="D10" s="709">
        <v>52.094711303700002</v>
      </c>
      <c r="E10" s="709" t="s">
        <v>3</v>
      </c>
      <c r="F10" s="748">
        <v>52.094711303700002</v>
      </c>
      <c r="G10" s="709">
        <v>52.094711303710938</v>
      </c>
      <c r="H10" s="709">
        <v>2.0175041556358337</v>
      </c>
    </row>
    <row r="11" spans="1:35" x14ac:dyDescent="0.2">
      <c r="A11" s="218" t="s">
        <v>55</v>
      </c>
      <c r="B11" s="709" t="s">
        <v>3</v>
      </c>
      <c r="C11" s="709" t="s">
        <v>3</v>
      </c>
      <c r="D11" s="709">
        <v>142.7522258759</v>
      </c>
      <c r="E11" s="709" t="s">
        <v>3</v>
      </c>
      <c r="F11" s="748">
        <v>142.7522258759</v>
      </c>
      <c r="G11" s="709">
        <v>142.75222587585449</v>
      </c>
      <c r="H11" s="709">
        <v>5.9934362173080444</v>
      </c>
    </row>
    <row r="12" spans="1:35" s="237" customFormat="1" ht="3.75" customHeight="1" x14ac:dyDescent="0.2">
      <c r="A12" s="221"/>
      <c r="B12" s="751"/>
      <c r="C12" s="751"/>
      <c r="D12" s="751"/>
      <c r="E12" s="751"/>
      <c r="F12" s="752"/>
      <c r="G12" s="751"/>
      <c r="H12" s="751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</row>
    <row r="13" spans="1:35" s="237" customFormat="1" ht="15" customHeight="1" x14ac:dyDescent="0.2">
      <c r="A13" s="238" t="s">
        <v>113</v>
      </c>
      <c r="B13" s="767" t="s">
        <v>3</v>
      </c>
      <c r="C13" s="767" t="s">
        <v>3</v>
      </c>
      <c r="D13" s="767">
        <v>519.00418853760004</v>
      </c>
      <c r="E13" s="767" t="s">
        <v>3</v>
      </c>
      <c r="F13" s="767">
        <v>519.00418853760004</v>
      </c>
      <c r="G13" s="767" t="s">
        <v>3</v>
      </c>
      <c r="H13" s="767">
        <v>280.80386906862259</v>
      </c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</row>
    <row r="14" spans="1:35" s="237" customFormat="1" ht="9" customHeight="1" x14ac:dyDescent="0.2">
      <c r="A14" s="221"/>
      <c r="B14" s="754"/>
      <c r="C14" s="754"/>
      <c r="D14" s="754"/>
      <c r="E14" s="754"/>
      <c r="F14" s="754"/>
      <c r="G14" s="754"/>
      <c r="H14" s="754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</row>
    <row r="15" spans="1:35" s="237" customFormat="1" ht="19.5" customHeight="1" x14ac:dyDescent="0.3">
      <c r="A15" s="216" t="s">
        <v>66</v>
      </c>
      <c r="B15" s="754"/>
      <c r="C15" s="754"/>
      <c r="D15" s="754"/>
      <c r="E15" s="754"/>
      <c r="F15" s="754"/>
      <c r="G15" s="754"/>
      <c r="H15" s="754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</row>
    <row r="16" spans="1:35" s="237" customFormat="1" ht="3.75" customHeight="1" x14ac:dyDescent="0.2">
      <c r="A16" s="232"/>
      <c r="B16" s="754"/>
      <c r="C16" s="754"/>
      <c r="D16" s="754"/>
      <c r="E16" s="754"/>
      <c r="F16" s="754"/>
      <c r="G16" s="754"/>
      <c r="H16" s="754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</row>
    <row r="17" spans="1:35" s="237" customFormat="1" ht="12.75" customHeight="1" x14ac:dyDescent="0.2">
      <c r="A17" s="218" t="s">
        <v>51</v>
      </c>
      <c r="B17" s="774">
        <v>66.241928100600006</v>
      </c>
      <c r="C17" s="775">
        <v>24.087905883800001</v>
      </c>
      <c r="D17" s="775" t="s">
        <v>3</v>
      </c>
      <c r="E17" s="775" t="s">
        <v>3</v>
      </c>
      <c r="F17" s="776">
        <v>90.329833984399997</v>
      </c>
      <c r="G17" s="775">
        <v>90.329833984375</v>
      </c>
      <c r="H17" s="777" t="s">
        <v>305</v>
      </c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</row>
    <row r="18" spans="1:35" s="237" customFormat="1" ht="12.75" customHeight="1" x14ac:dyDescent="0.2">
      <c r="A18" s="218" t="s">
        <v>53</v>
      </c>
      <c r="B18" s="774">
        <v>65.080446243300003</v>
      </c>
      <c r="C18" s="775">
        <v>182.6698970795</v>
      </c>
      <c r="D18" s="775" t="s">
        <v>3</v>
      </c>
      <c r="E18" s="775" t="s">
        <v>3</v>
      </c>
      <c r="F18" s="776">
        <v>247.75034332280001</v>
      </c>
      <c r="G18" s="775">
        <v>247.75034332275391</v>
      </c>
      <c r="H18" s="777">
        <v>1.1818762868642807</v>
      </c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</row>
    <row r="19" spans="1:35" s="237" customFormat="1" ht="3.75" customHeight="1" x14ac:dyDescent="0.2">
      <c r="A19" s="221"/>
      <c r="B19" s="778"/>
      <c r="C19" s="779"/>
      <c r="D19" s="779"/>
      <c r="E19" s="779"/>
      <c r="F19" s="779"/>
      <c r="G19" s="779"/>
      <c r="H19" s="780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</row>
    <row r="20" spans="1:35" s="237" customFormat="1" ht="15" customHeight="1" x14ac:dyDescent="0.2">
      <c r="A20" s="238" t="s">
        <v>111</v>
      </c>
      <c r="B20" s="765">
        <v>131.32237434390001</v>
      </c>
      <c r="C20" s="765">
        <v>206.75780296330001</v>
      </c>
      <c r="D20" s="765" t="s">
        <v>3</v>
      </c>
      <c r="E20" s="765" t="s">
        <v>3</v>
      </c>
      <c r="F20" s="765">
        <v>338.08017730720002</v>
      </c>
      <c r="G20" s="765" t="s">
        <v>3</v>
      </c>
      <c r="H20" s="765">
        <v>1.5592798441648483</v>
      </c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</row>
    <row r="21" spans="1:35" s="237" customFormat="1" ht="9" customHeight="1" x14ac:dyDescent="0.2">
      <c r="A21" s="221"/>
      <c r="B21" s="754"/>
      <c r="C21" s="754"/>
      <c r="D21" s="754"/>
      <c r="E21" s="754"/>
      <c r="F21" s="754"/>
      <c r="G21" s="754"/>
      <c r="H21" s="754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</row>
    <row r="22" spans="1:35" s="231" customFormat="1" ht="19.5" customHeight="1" x14ac:dyDescent="0.3">
      <c r="A22" s="216" t="s">
        <v>69</v>
      </c>
      <c r="B22" s="755"/>
      <c r="C22" s="755"/>
      <c r="D22" s="755"/>
      <c r="E22" s="755"/>
      <c r="F22" s="755"/>
      <c r="G22" s="755"/>
      <c r="H22" s="755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</row>
    <row r="23" spans="1:35" s="234" customFormat="1" ht="3.75" customHeight="1" x14ac:dyDescent="0.2">
      <c r="A23" s="232"/>
      <c r="B23" s="756"/>
      <c r="C23" s="756"/>
      <c r="D23" s="756"/>
      <c r="E23" s="756"/>
      <c r="F23" s="756"/>
      <c r="G23" s="756"/>
      <c r="H23" s="756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</row>
    <row r="24" spans="1:35" x14ac:dyDescent="0.2">
      <c r="A24" s="218" t="s">
        <v>56</v>
      </c>
      <c r="B24" s="709" t="s">
        <v>3</v>
      </c>
      <c r="C24" s="709" t="s">
        <v>3</v>
      </c>
      <c r="D24" s="709" t="s">
        <v>3</v>
      </c>
      <c r="E24" s="709">
        <v>95.048118591299996</v>
      </c>
      <c r="F24" s="748">
        <v>95.048118591299996</v>
      </c>
      <c r="G24" s="709">
        <v>95.048118591308594</v>
      </c>
      <c r="H24" s="709">
        <v>23.499642372131348</v>
      </c>
    </row>
    <row r="25" spans="1:35" x14ac:dyDescent="0.2">
      <c r="A25" s="218" t="s">
        <v>57</v>
      </c>
      <c r="B25" s="709" t="s">
        <v>3</v>
      </c>
      <c r="C25" s="709" t="s">
        <v>3</v>
      </c>
      <c r="D25" s="709" t="s">
        <v>3</v>
      </c>
      <c r="E25" s="709">
        <v>85.247650146500007</v>
      </c>
      <c r="F25" s="748">
        <v>85.247650146500007</v>
      </c>
      <c r="G25" s="709">
        <v>85.247650146484375</v>
      </c>
      <c r="H25" s="709">
        <v>10.229718208312988</v>
      </c>
    </row>
    <row r="26" spans="1:35" x14ac:dyDescent="0.2">
      <c r="A26" s="218" t="s">
        <v>58</v>
      </c>
      <c r="B26" s="709" t="s">
        <v>3</v>
      </c>
      <c r="C26" s="709" t="s">
        <v>3</v>
      </c>
      <c r="D26" s="709" t="s">
        <v>3</v>
      </c>
      <c r="E26" s="709">
        <v>525.83508682249999</v>
      </c>
      <c r="F26" s="748">
        <v>525.83508682249999</v>
      </c>
      <c r="G26" s="709">
        <v>525.83508682250977</v>
      </c>
      <c r="H26" s="709">
        <v>5.0456229746341705</v>
      </c>
    </row>
    <row r="27" spans="1:35" x14ac:dyDescent="0.2">
      <c r="A27" s="218" t="s">
        <v>254</v>
      </c>
      <c r="B27" s="709" t="s">
        <v>3</v>
      </c>
      <c r="C27" s="709" t="s">
        <v>3</v>
      </c>
      <c r="D27" s="709" t="s">
        <v>3</v>
      </c>
      <c r="E27" s="770" t="s">
        <v>417</v>
      </c>
      <c r="F27" s="748" t="s">
        <v>417</v>
      </c>
      <c r="G27" s="709" t="s">
        <v>417</v>
      </c>
      <c r="H27" s="709" t="s">
        <v>3</v>
      </c>
    </row>
    <row r="28" spans="1:35" s="237" customFormat="1" ht="3.75" customHeight="1" x14ac:dyDescent="0.2">
      <c r="A28" s="221"/>
      <c r="B28" s="751"/>
      <c r="C28" s="751"/>
      <c r="D28" s="751"/>
      <c r="E28" s="751"/>
      <c r="F28" s="752"/>
      <c r="G28" s="751"/>
      <c r="H28" s="751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</row>
    <row r="29" spans="1:35" s="237" customFormat="1" ht="15" customHeight="1" x14ac:dyDescent="0.2">
      <c r="A29" s="238" t="s">
        <v>253</v>
      </c>
      <c r="B29" s="767" t="s">
        <v>3</v>
      </c>
      <c r="C29" s="767" t="s">
        <v>3</v>
      </c>
      <c r="D29" s="767" t="s">
        <v>3</v>
      </c>
      <c r="E29" s="767">
        <v>706.13085556030001</v>
      </c>
      <c r="F29" s="767">
        <v>706.13085556030001</v>
      </c>
      <c r="G29" s="767" t="s">
        <v>3</v>
      </c>
      <c r="H29" s="767">
        <v>38.774983555078506</v>
      </c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</row>
  </sheetData>
  <mergeCells count="1">
    <mergeCell ref="B3:E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45"/>
  <sheetViews>
    <sheetView showGridLines="0" workbookViewId="0">
      <selection activeCell="M1" sqref="M1"/>
    </sheetView>
  </sheetViews>
  <sheetFormatPr defaultRowHeight="12.75" x14ac:dyDescent="0.2"/>
  <cols>
    <col min="1" max="1" width="38.7109375" style="236" customWidth="1"/>
    <col min="2" max="2" width="10.7109375" style="236" customWidth="1"/>
    <col min="3" max="4" width="8.7109375" style="236" customWidth="1"/>
    <col min="5" max="6" width="10.7109375" style="236" customWidth="1"/>
    <col min="7" max="7" width="8.7109375" style="236" customWidth="1"/>
    <col min="8" max="8" width="13.7109375" style="236" customWidth="1"/>
    <col min="9" max="11" width="8.7109375" style="236" customWidth="1"/>
    <col min="12" max="12" width="8.7109375" style="235" customWidth="1"/>
    <col min="13" max="38" width="12.7109375" style="235" customWidth="1"/>
    <col min="39" max="42" width="12.7109375" style="236" customWidth="1"/>
    <col min="43" max="16384" width="9.140625" style="236"/>
  </cols>
  <sheetData>
    <row r="1" spans="1:38" s="225" customFormat="1" ht="15" customHeight="1" x14ac:dyDescent="0.2">
      <c r="A1" s="224" t="s">
        <v>456</v>
      </c>
    </row>
    <row r="2" spans="1:38" s="227" customFormat="1" ht="15" customHeight="1" x14ac:dyDescent="0.2">
      <c r="A2" s="226"/>
    </row>
    <row r="3" spans="1:38" s="227" customFormat="1" ht="15" customHeight="1" x14ac:dyDescent="0.2">
      <c r="A3" s="226"/>
      <c r="B3" s="999" t="s">
        <v>286</v>
      </c>
      <c r="C3" s="1001"/>
      <c r="D3" s="1001"/>
      <c r="E3" s="1001"/>
      <c r="F3" s="1001"/>
      <c r="G3" s="1001"/>
      <c r="H3" s="1001"/>
      <c r="I3" s="1001"/>
    </row>
    <row r="4" spans="1:38" s="227" customFormat="1" ht="6" customHeight="1" x14ac:dyDescent="0.2">
      <c r="A4" s="226"/>
    </row>
    <row r="5" spans="1:38" s="211" customFormat="1" ht="36" customHeight="1" thickBot="1" x14ac:dyDescent="0.25">
      <c r="A5" s="210" t="s">
        <v>261</v>
      </c>
      <c r="B5" s="211" t="s">
        <v>278</v>
      </c>
      <c r="C5" s="211" t="s">
        <v>282</v>
      </c>
      <c r="D5" s="211" t="s">
        <v>384</v>
      </c>
      <c r="E5" s="211" t="s">
        <v>283</v>
      </c>
      <c r="F5" s="211" t="s">
        <v>279</v>
      </c>
      <c r="G5" s="211" t="s">
        <v>365</v>
      </c>
      <c r="H5" s="211" t="s">
        <v>374</v>
      </c>
      <c r="I5" s="211" t="s">
        <v>366</v>
      </c>
      <c r="J5" s="211" t="s">
        <v>443</v>
      </c>
      <c r="K5" s="211" t="s">
        <v>442</v>
      </c>
      <c r="L5" s="211" t="s">
        <v>262</v>
      </c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 t="s">
        <v>270</v>
      </c>
      <c r="AL5" s="228"/>
    </row>
    <row r="6" spans="1:38" s="214" customFormat="1" ht="6" customHeight="1" thickTop="1" x14ac:dyDescent="0.2"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28"/>
    </row>
    <row r="7" spans="1:38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</row>
    <row r="8" spans="1:38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</row>
    <row r="9" spans="1:38" x14ac:dyDescent="0.2">
      <c r="A9" s="826" t="s">
        <v>85</v>
      </c>
      <c r="B9" s="771" t="s">
        <v>3</v>
      </c>
      <c r="C9" s="771" t="s">
        <v>3</v>
      </c>
      <c r="D9" s="771" t="s">
        <v>3</v>
      </c>
      <c r="E9" s="783">
        <v>324.45176696779998</v>
      </c>
      <c r="F9" s="783">
        <v>1388.9183063507</v>
      </c>
      <c r="G9" s="783" t="s">
        <v>3</v>
      </c>
      <c r="H9" s="783" t="s">
        <v>3</v>
      </c>
      <c r="I9" s="783" t="s">
        <v>3</v>
      </c>
      <c r="J9" s="772">
        <v>1713.3700733185001</v>
      </c>
      <c r="K9" s="771">
        <v>1713.3700733184814</v>
      </c>
      <c r="L9" s="968">
        <v>249.91339802742004</v>
      </c>
    </row>
    <row r="10" spans="1:38" x14ac:dyDescent="0.2">
      <c r="A10" s="830" t="s">
        <v>309</v>
      </c>
      <c r="B10" s="775" t="s">
        <v>3</v>
      </c>
      <c r="C10" s="775" t="s">
        <v>3</v>
      </c>
      <c r="D10" s="775" t="s">
        <v>3</v>
      </c>
      <c r="E10" s="784">
        <v>60.215209960899998</v>
      </c>
      <c r="F10" s="784" t="s">
        <v>3</v>
      </c>
      <c r="G10" s="784" t="s">
        <v>3</v>
      </c>
      <c r="H10" s="784" t="s">
        <v>3</v>
      </c>
      <c r="I10" s="784" t="s">
        <v>3</v>
      </c>
      <c r="J10" s="776">
        <v>60.215209960899998</v>
      </c>
      <c r="K10" s="775">
        <v>60.2152099609375</v>
      </c>
      <c r="L10" s="967">
        <v>36.129127502441406</v>
      </c>
    </row>
    <row r="11" spans="1:38" x14ac:dyDescent="0.2">
      <c r="A11" s="830" t="s">
        <v>311</v>
      </c>
      <c r="B11" s="775" t="s">
        <v>3</v>
      </c>
      <c r="C11" s="775" t="s">
        <v>3</v>
      </c>
      <c r="D11" s="775" t="s">
        <v>3</v>
      </c>
      <c r="E11" s="784" t="s">
        <v>3</v>
      </c>
      <c r="F11" s="784">
        <v>254.52495002750001</v>
      </c>
      <c r="G11" s="784" t="s">
        <v>3</v>
      </c>
      <c r="H11" s="784" t="s">
        <v>3</v>
      </c>
      <c r="I11" s="784" t="s">
        <v>3</v>
      </c>
      <c r="J11" s="776">
        <v>254.52495002750001</v>
      </c>
      <c r="K11" s="775">
        <v>254.52495002746582</v>
      </c>
      <c r="L11" s="967">
        <v>17.872154235839844</v>
      </c>
    </row>
    <row r="12" spans="1:38" x14ac:dyDescent="0.2">
      <c r="A12" s="830" t="s">
        <v>312</v>
      </c>
      <c r="B12" s="775" t="s">
        <v>3</v>
      </c>
      <c r="C12" s="775" t="s">
        <v>3</v>
      </c>
      <c r="D12" s="775" t="s">
        <v>3</v>
      </c>
      <c r="E12" s="784">
        <v>73.301040649399994</v>
      </c>
      <c r="F12" s="784">
        <v>652.21287536620002</v>
      </c>
      <c r="G12" s="784" t="s">
        <v>3</v>
      </c>
      <c r="H12" s="784" t="s">
        <v>3</v>
      </c>
      <c r="I12" s="784" t="s">
        <v>3</v>
      </c>
      <c r="J12" s="776">
        <v>725.51391601559999</v>
      </c>
      <c r="K12" s="775">
        <v>725.513916015625</v>
      </c>
      <c r="L12" s="967">
        <v>124.18875217437744</v>
      </c>
    </row>
    <row r="13" spans="1:38" x14ac:dyDescent="0.2">
      <c r="A13" s="830" t="s">
        <v>313</v>
      </c>
      <c r="B13" s="775" t="s">
        <v>3</v>
      </c>
      <c r="C13" s="775" t="s">
        <v>3</v>
      </c>
      <c r="D13" s="775" t="s">
        <v>3</v>
      </c>
      <c r="E13" s="784" t="s">
        <v>3</v>
      </c>
      <c r="F13" s="784">
        <v>529.87209129329995</v>
      </c>
      <c r="G13" s="784" t="s">
        <v>3</v>
      </c>
      <c r="H13" s="784" t="s">
        <v>3</v>
      </c>
      <c r="I13" s="784" t="s">
        <v>3</v>
      </c>
      <c r="J13" s="776">
        <v>529.87209129329995</v>
      </c>
      <c r="K13" s="775">
        <v>444.87178611755371</v>
      </c>
      <c r="L13" s="967">
        <v>86.737838506698608</v>
      </c>
    </row>
    <row r="14" spans="1:38" x14ac:dyDescent="0.2">
      <c r="A14" s="830" t="s">
        <v>214</v>
      </c>
      <c r="B14" s="775" t="s">
        <v>3</v>
      </c>
      <c r="C14" s="775" t="s">
        <v>3</v>
      </c>
      <c r="D14" s="775" t="s">
        <v>3</v>
      </c>
      <c r="E14" s="784">
        <v>50.186637878399999</v>
      </c>
      <c r="F14" s="784">
        <v>64.240089416499998</v>
      </c>
      <c r="G14" s="784" t="s">
        <v>3</v>
      </c>
      <c r="H14" s="784" t="s">
        <v>3</v>
      </c>
      <c r="I14" s="784" t="s">
        <v>3</v>
      </c>
      <c r="J14" s="776">
        <v>114.4267272949</v>
      </c>
      <c r="K14" s="775">
        <v>82.306682586669922</v>
      </c>
      <c r="L14" s="967">
        <v>10.870539426803589</v>
      </c>
    </row>
    <row r="15" spans="1:38" x14ac:dyDescent="0.2">
      <c r="A15" s="830" t="s">
        <v>215</v>
      </c>
      <c r="B15" s="775" t="s">
        <v>3</v>
      </c>
      <c r="C15" s="775" t="s">
        <v>3</v>
      </c>
      <c r="D15" s="775" t="s">
        <v>3</v>
      </c>
      <c r="E15" s="784" t="s">
        <v>3</v>
      </c>
      <c r="F15" s="784">
        <v>983.69248199460003</v>
      </c>
      <c r="G15" s="784" t="s">
        <v>3</v>
      </c>
      <c r="H15" s="784">
        <v>120.6956710815</v>
      </c>
      <c r="I15" s="784">
        <v>35.130649566700001</v>
      </c>
      <c r="J15" s="776">
        <v>1139.5188026428</v>
      </c>
      <c r="K15" s="775">
        <v>956.74905395507812</v>
      </c>
      <c r="L15" s="967">
        <v>238.25161409378052</v>
      </c>
    </row>
    <row r="16" spans="1:38" x14ac:dyDescent="0.2">
      <c r="A16" s="830" t="s">
        <v>216</v>
      </c>
      <c r="B16" s="775" t="s">
        <v>3</v>
      </c>
      <c r="C16" s="775" t="s">
        <v>3</v>
      </c>
      <c r="D16" s="775" t="s">
        <v>3</v>
      </c>
      <c r="E16" s="784" t="s">
        <v>3</v>
      </c>
      <c r="F16" s="784">
        <v>125.92495965960001</v>
      </c>
      <c r="G16" s="784" t="s">
        <v>3</v>
      </c>
      <c r="H16" s="784" t="s">
        <v>3</v>
      </c>
      <c r="I16" s="784" t="s">
        <v>3</v>
      </c>
      <c r="J16" s="776">
        <v>125.92495965960001</v>
      </c>
      <c r="K16" s="775">
        <v>125.92495965957642</v>
      </c>
      <c r="L16" s="967">
        <v>59.261331081390381</v>
      </c>
    </row>
    <row r="17" spans="1:12" x14ac:dyDescent="0.2">
      <c r="A17" s="830" t="s">
        <v>4</v>
      </c>
      <c r="B17" s="775">
        <v>66.415565490700004</v>
      </c>
      <c r="C17" s="775">
        <v>117.7729053497</v>
      </c>
      <c r="D17" s="775" t="s">
        <v>3</v>
      </c>
      <c r="E17" s="784">
        <v>922.51471734050006</v>
      </c>
      <c r="F17" s="784">
        <v>6302.5684061049997</v>
      </c>
      <c r="G17" s="784" t="s">
        <v>3</v>
      </c>
      <c r="H17" s="784">
        <v>241.39134216310001</v>
      </c>
      <c r="I17" s="784">
        <v>35.130649566700001</v>
      </c>
      <c r="J17" s="776">
        <v>7685.7935860157004</v>
      </c>
      <c r="K17" s="775">
        <v>4704.923082113266</v>
      </c>
      <c r="L17" s="967">
        <v>3484.2809391915798</v>
      </c>
    </row>
    <row r="18" spans="1:12" x14ac:dyDescent="0.2">
      <c r="A18" s="830" t="s">
        <v>188</v>
      </c>
      <c r="B18" s="775" t="s">
        <v>3</v>
      </c>
      <c r="C18" s="775" t="s">
        <v>3</v>
      </c>
      <c r="D18" s="775" t="s">
        <v>3</v>
      </c>
      <c r="E18" s="784" t="s">
        <v>3</v>
      </c>
      <c r="F18" s="784">
        <v>402.56411743159998</v>
      </c>
      <c r="G18" s="784" t="s">
        <v>3</v>
      </c>
      <c r="H18" s="784" t="s">
        <v>3</v>
      </c>
      <c r="I18" s="784" t="s">
        <v>3</v>
      </c>
      <c r="J18" s="776">
        <v>402.56411743159998</v>
      </c>
      <c r="K18" s="775">
        <v>310.81871795654297</v>
      </c>
      <c r="L18" s="967">
        <v>204.90694761276245</v>
      </c>
    </row>
    <row r="19" spans="1:12" x14ac:dyDescent="0.2">
      <c r="A19" s="830" t="s">
        <v>84</v>
      </c>
      <c r="B19" s="775" t="s">
        <v>3</v>
      </c>
      <c r="C19" s="775" t="s">
        <v>3</v>
      </c>
      <c r="D19" s="775" t="s">
        <v>3</v>
      </c>
      <c r="E19" s="784">
        <v>60.215209960899998</v>
      </c>
      <c r="F19" s="784">
        <v>566.81266212460002</v>
      </c>
      <c r="G19" s="784" t="s">
        <v>3</v>
      </c>
      <c r="H19" s="784" t="s">
        <v>3</v>
      </c>
      <c r="I19" s="784" t="s">
        <v>3</v>
      </c>
      <c r="J19" s="776">
        <v>627.02787208560005</v>
      </c>
      <c r="K19" s="775">
        <v>595.51808166503906</v>
      </c>
      <c r="L19" s="967">
        <v>444.88496780395508</v>
      </c>
    </row>
    <row r="20" spans="1:12" x14ac:dyDescent="0.2">
      <c r="A20" s="830" t="s">
        <v>315</v>
      </c>
      <c r="B20" s="775" t="s">
        <v>3</v>
      </c>
      <c r="C20" s="775" t="s">
        <v>3</v>
      </c>
      <c r="D20" s="775" t="s">
        <v>3</v>
      </c>
      <c r="E20" s="784" t="s">
        <v>3</v>
      </c>
      <c r="F20" s="784">
        <v>659.97124767299999</v>
      </c>
      <c r="G20" s="784" t="s">
        <v>3</v>
      </c>
      <c r="H20" s="784" t="s">
        <v>3</v>
      </c>
      <c r="I20" s="784" t="s">
        <v>3</v>
      </c>
      <c r="J20" s="776">
        <v>659.97124767299999</v>
      </c>
      <c r="K20" s="775">
        <v>659.97124767303467</v>
      </c>
      <c r="L20" s="967">
        <v>519.97080373764038</v>
      </c>
    </row>
    <row r="21" spans="1:12" x14ac:dyDescent="0.2">
      <c r="A21" s="830" t="s">
        <v>217</v>
      </c>
      <c r="B21" s="775" t="s">
        <v>3</v>
      </c>
      <c r="C21" s="775" t="s">
        <v>3</v>
      </c>
      <c r="D21" s="775" t="s">
        <v>3</v>
      </c>
      <c r="E21" s="784">
        <v>112.3944473267</v>
      </c>
      <c r="F21" s="784">
        <v>1599.8454842567</v>
      </c>
      <c r="G21" s="784" t="s">
        <v>3</v>
      </c>
      <c r="H21" s="784" t="s">
        <v>3</v>
      </c>
      <c r="I21" s="784">
        <v>35.130649566700001</v>
      </c>
      <c r="J21" s="776">
        <v>1747.3705811501</v>
      </c>
      <c r="K21" s="775">
        <v>1501.34223985672</v>
      </c>
      <c r="L21" s="967">
        <v>1018.9388684034348</v>
      </c>
    </row>
    <row r="22" spans="1:12" x14ac:dyDescent="0.2">
      <c r="A22" s="830" t="s">
        <v>171</v>
      </c>
      <c r="B22" s="775" t="s">
        <v>3</v>
      </c>
      <c r="C22" s="775" t="s">
        <v>3</v>
      </c>
      <c r="D22" s="775" t="s">
        <v>3</v>
      </c>
      <c r="E22" s="784" t="s">
        <v>3</v>
      </c>
      <c r="F22" s="784">
        <v>98.232599258400001</v>
      </c>
      <c r="G22" s="784" t="s">
        <v>3</v>
      </c>
      <c r="H22" s="784" t="s">
        <v>3</v>
      </c>
      <c r="I22" s="784" t="s">
        <v>3</v>
      </c>
      <c r="J22" s="776">
        <v>98.232599258400001</v>
      </c>
      <c r="K22" s="775">
        <v>64.022546768188477</v>
      </c>
      <c r="L22" s="967">
        <v>32.658801078796387</v>
      </c>
    </row>
    <row r="23" spans="1:12" x14ac:dyDescent="0.2">
      <c r="A23" s="830" t="s">
        <v>9</v>
      </c>
      <c r="B23" s="775" t="s">
        <v>3</v>
      </c>
      <c r="C23" s="775" t="s">
        <v>3</v>
      </c>
      <c r="D23" s="775" t="s">
        <v>3</v>
      </c>
      <c r="E23" s="784">
        <v>668.45023727420005</v>
      </c>
      <c r="F23" s="784">
        <v>2489.5922036171</v>
      </c>
      <c r="G23" s="784" t="s">
        <v>3</v>
      </c>
      <c r="H23" s="784" t="s">
        <v>3</v>
      </c>
      <c r="I23" s="784">
        <v>35.130649566700001</v>
      </c>
      <c r="J23" s="776">
        <v>3193.1730904578999</v>
      </c>
      <c r="K23" s="775">
        <v>2446.6217293739319</v>
      </c>
      <c r="L23" s="967">
        <v>347.33868354558945</v>
      </c>
    </row>
    <row r="24" spans="1:12" x14ac:dyDescent="0.2">
      <c r="A24" s="830" t="s">
        <v>10</v>
      </c>
      <c r="B24" s="775" t="s">
        <v>3</v>
      </c>
      <c r="C24" s="775" t="s">
        <v>3</v>
      </c>
      <c r="D24" s="775" t="s">
        <v>3</v>
      </c>
      <c r="E24" s="784" t="s">
        <v>3</v>
      </c>
      <c r="F24" s="784">
        <v>723.91434812550006</v>
      </c>
      <c r="G24" s="784" t="s">
        <v>3</v>
      </c>
      <c r="H24" s="784" t="s">
        <v>3</v>
      </c>
      <c r="I24" s="784" t="s">
        <v>3</v>
      </c>
      <c r="J24" s="776">
        <v>723.91434812550006</v>
      </c>
      <c r="K24" s="775">
        <v>723.91434812545776</v>
      </c>
      <c r="L24" s="967">
        <v>124.24612367153168</v>
      </c>
    </row>
    <row r="25" spans="1:12" x14ac:dyDescent="0.2">
      <c r="A25" s="830" t="s">
        <v>86</v>
      </c>
      <c r="B25" s="775" t="s">
        <v>3</v>
      </c>
      <c r="C25" s="775" t="s">
        <v>3</v>
      </c>
      <c r="D25" s="775" t="s">
        <v>3</v>
      </c>
      <c r="E25" s="784" t="s">
        <v>3</v>
      </c>
      <c r="F25" s="784">
        <v>48.986169815099998</v>
      </c>
      <c r="G25" s="784" t="s">
        <v>3</v>
      </c>
      <c r="H25" s="784" t="s">
        <v>3</v>
      </c>
      <c r="I25" s="784" t="s">
        <v>3</v>
      </c>
      <c r="J25" s="776">
        <v>48.986169815099998</v>
      </c>
      <c r="K25" s="775">
        <v>48.986169815063477</v>
      </c>
      <c r="L25" s="967">
        <v>17.024864196777344</v>
      </c>
    </row>
    <row r="26" spans="1:12" x14ac:dyDescent="0.2">
      <c r="A26" s="830" t="s">
        <v>87</v>
      </c>
      <c r="B26" s="775" t="s">
        <v>3</v>
      </c>
      <c r="C26" s="775" t="s">
        <v>3</v>
      </c>
      <c r="D26" s="775" t="s">
        <v>3</v>
      </c>
      <c r="E26" s="784" t="s">
        <v>3</v>
      </c>
      <c r="F26" s="784">
        <v>97.733520507799994</v>
      </c>
      <c r="G26" s="784" t="s">
        <v>3</v>
      </c>
      <c r="H26" s="784" t="s">
        <v>3</v>
      </c>
      <c r="I26" s="784" t="s">
        <v>3</v>
      </c>
      <c r="J26" s="776">
        <v>97.733520507799994</v>
      </c>
      <c r="K26" s="775">
        <v>97.7335205078125</v>
      </c>
      <c r="L26" s="967">
        <v>20.377243041992188</v>
      </c>
    </row>
    <row r="27" spans="1:12" x14ac:dyDescent="0.2">
      <c r="A27" s="830" t="s">
        <v>221</v>
      </c>
      <c r="B27" s="775" t="s">
        <v>3</v>
      </c>
      <c r="C27" s="775" t="s">
        <v>3</v>
      </c>
      <c r="D27" s="775" t="s">
        <v>3</v>
      </c>
      <c r="E27" s="784" t="s">
        <v>3</v>
      </c>
      <c r="F27" s="784">
        <v>1012.8032259941</v>
      </c>
      <c r="G27" s="784" t="s">
        <v>3</v>
      </c>
      <c r="H27" s="784">
        <v>120.6956710815</v>
      </c>
      <c r="I27" s="784" t="s">
        <v>3</v>
      </c>
      <c r="J27" s="776">
        <v>1133.4988970756999</v>
      </c>
      <c r="K27" s="775">
        <v>1087.6261973381042</v>
      </c>
      <c r="L27" s="967">
        <v>193.69151192903519</v>
      </c>
    </row>
    <row r="28" spans="1:12" x14ac:dyDescent="0.2">
      <c r="A28" s="830" t="s">
        <v>222</v>
      </c>
      <c r="B28" s="775" t="s">
        <v>3</v>
      </c>
      <c r="C28" s="775" t="s">
        <v>3</v>
      </c>
      <c r="D28" s="775" t="s">
        <v>3</v>
      </c>
      <c r="E28" s="784" t="s">
        <v>3</v>
      </c>
      <c r="F28" s="784">
        <v>613.90878200530005</v>
      </c>
      <c r="G28" s="784" t="s">
        <v>3</v>
      </c>
      <c r="H28" s="784">
        <v>120.6956710815</v>
      </c>
      <c r="I28" s="784" t="s">
        <v>3</v>
      </c>
      <c r="J28" s="776">
        <v>734.60445308689998</v>
      </c>
      <c r="K28" s="775">
        <v>734.60445308685303</v>
      </c>
      <c r="L28" s="967">
        <v>238.2346019744873</v>
      </c>
    </row>
    <row r="29" spans="1:12" x14ac:dyDescent="0.2">
      <c r="A29" s="830" t="s">
        <v>223</v>
      </c>
      <c r="B29" s="775" t="s">
        <v>3</v>
      </c>
      <c r="C29" s="775" t="s">
        <v>3</v>
      </c>
      <c r="D29" s="775" t="s">
        <v>3</v>
      </c>
      <c r="E29" s="784">
        <v>120.4304199219</v>
      </c>
      <c r="F29" s="784">
        <v>31.5097904205</v>
      </c>
      <c r="G29" s="784" t="s">
        <v>3</v>
      </c>
      <c r="H29" s="784" t="s">
        <v>3</v>
      </c>
      <c r="I29" s="784" t="s">
        <v>3</v>
      </c>
      <c r="J29" s="776">
        <v>151.94021034240001</v>
      </c>
      <c r="K29" s="775">
        <v>91.725000381469727</v>
      </c>
      <c r="L29" s="967">
        <v>29.279842376708984</v>
      </c>
    </row>
    <row r="30" spans="1:12" x14ac:dyDescent="0.2">
      <c r="A30" s="830" t="s">
        <v>173</v>
      </c>
      <c r="B30" s="775" t="s">
        <v>3</v>
      </c>
      <c r="C30" s="775" t="s">
        <v>3</v>
      </c>
      <c r="D30" s="775">
        <v>98.096354484599999</v>
      </c>
      <c r="E30" s="784" t="s">
        <v>3</v>
      </c>
      <c r="F30" s="784">
        <v>1147.5422315598</v>
      </c>
      <c r="G30" s="784" t="s">
        <v>3</v>
      </c>
      <c r="H30" s="784" t="s">
        <v>3</v>
      </c>
      <c r="I30" s="784" t="s">
        <v>3</v>
      </c>
      <c r="J30" s="776">
        <v>1245.6385860442999</v>
      </c>
      <c r="K30" s="775">
        <v>1089.118257522583</v>
      </c>
      <c r="L30" s="967">
        <v>154.90380266308784</v>
      </c>
    </row>
    <row r="31" spans="1:12" x14ac:dyDescent="0.2">
      <c r="A31" s="830" t="s">
        <v>316</v>
      </c>
      <c r="B31" s="775" t="s">
        <v>3</v>
      </c>
      <c r="C31" s="775" t="s">
        <v>3</v>
      </c>
      <c r="D31" s="775" t="s">
        <v>3</v>
      </c>
      <c r="E31" s="784" t="s">
        <v>3</v>
      </c>
      <c r="F31" s="784">
        <v>97.733520507799994</v>
      </c>
      <c r="G31" s="784" t="s">
        <v>3</v>
      </c>
      <c r="H31" s="784" t="s">
        <v>3</v>
      </c>
      <c r="I31" s="784" t="s">
        <v>3</v>
      </c>
      <c r="J31" s="776">
        <v>97.733520507799994</v>
      </c>
      <c r="K31" s="775">
        <v>97.7335205078125</v>
      </c>
      <c r="L31" s="967">
        <v>8.6037740707397461</v>
      </c>
    </row>
    <row r="32" spans="1:12" s="235" customFormat="1" ht="12.75" customHeight="1" x14ac:dyDescent="0.2">
      <c r="A32" s="830" t="s">
        <v>11</v>
      </c>
      <c r="B32" s="775" t="s">
        <v>3</v>
      </c>
      <c r="C32" s="775" t="s">
        <v>3</v>
      </c>
      <c r="D32" s="775" t="s">
        <v>3</v>
      </c>
      <c r="E32" s="784" t="s">
        <v>3</v>
      </c>
      <c r="F32" s="784">
        <v>554.16909790039995</v>
      </c>
      <c r="G32" s="784" t="s">
        <v>3</v>
      </c>
      <c r="H32" s="784">
        <v>120.6956710815</v>
      </c>
      <c r="I32" s="784" t="s">
        <v>3</v>
      </c>
      <c r="J32" s="776">
        <v>674.86476898190006</v>
      </c>
      <c r="K32" s="775">
        <v>674.86476898193359</v>
      </c>
      <c r="L32" s="967">
        <v>82.911517143249512</v>
      </c>
    </row>
    <row r="33" spans="1:12" s="235" customFormat="1" ht="12.75" customHeight="1" x14ac:dyDescent="0.2">
      <c r="A33" s="830" t="s">
        <v>12</v>
      </c>
      <c r="B33" s="775" t="s">
        <v>3</v>
      </c>
      <c r="C33" s="775" t="s">
        <v>3</v>
      </c>
      <c r="D33" s="775" t="s">
        <v>3</v>
      </c>
      <c r="E33" s="784" t="s">
        <v>3</v>
      </c>
      <c r="F33" s="784">
        <v>32.119548797599997</v>
      </c>
      <c r="G33" s="784" t="s">
        <v>3</v>
      </c>
      <c r="H33" s="784" t="s">
        <v>3</v>
      </c>
      <c r="I33" s="784" t="s">
        <v>3</v>
      </c>
      <c r="J33" s="776">
        <v>32.119548797599997</v>
      </c>
      <c r="K33" s="775">
        <v>32.119548797607422</v>
      </c>
      <c r="L33" s="967">
        <v>9.1540708541870117</v>
      </c>
    </row>
    <row r="34" spans="1:12" s="235" customFormat="1" ht="12.75" customHeight="1" x14ac:dyDescent="0.2">
      <c r="A34" s="830" t="s">
        <v>14</v>
      </c>
      <c r="B34" s="775" t="s">
        <v>3</v>
      </c>
      <c r="C34" s="775" t="s">
        <v>3</v>
      </c>
      <c r="D34" s="775" t="s">
        <v>3</v>
      </c>
      <c r="E34" s="784" t="s">
        <v>3</v>
      </c>
      <c r="F34" s="784">
        <v>173.5125236511</v>
      </c>
      <c r="G34" s="784" t="s">
        <v>3</v>
      </c>
      <c r="H34" s="784" t="s">
        <v>3</v>
      </c>
      <c r="I34" s="784" t="s">
        <v>3</v>
      </c>
      <c r="J34" s="776">
        <v>173.5125236511</v>
      </c>
      <c r="K34" s="775">
        <v>173.51252365112305</v>
      </c>
      <c r="L34" s="967">
        <v>33.292054161429405</v>
      </c>
    </row>
    <row r="35" spans="1:12" s="235" customFormat="1" ht="12.75" customHeight="1" x14ac:dyDescent="0.2">
      <c r="A35" s="830" t="s">
        <v>185</v>
      </c>
      <c r="B35" s="775" t="s">
        <v>3</v>
      </c>
      <c r="C35" s="775" t="s">
        <v>3</v>
      </c>
      <c r="D35" s="775" t="s">
        <v>3</v>
      </c>
      <c r="E35" s="784" t="s">
        <v>3</v>
      </c>
      <c r="F35" s="784">
        <v>40.148815155000001</v>
      </c>
      <c r="G35" s="784" t="s">
        <v>3</v>
      </c>
      <c r="H35" s="784" t="s">
        <v>3</v>
      </c>
      <c r="I35" s="784" t="s">
        <v>3</v>
      </c>
      <c r="J35" s="776">
        <v>40.148815155000001</v>
      </c>
      <c r="K35" s="775">
        <v>40.148815155029297</v>
      </c>
      <c r="L35" s="967">
        <v>9.0334835052490234</v>
      </c>
    </row>
    <row r="36" spans="1:12" s="235" customFormat="1" ht="12.75" customHeight="1" x14ac:dyDescent="0.2">
      <c r="A36" s="830" t="s">
        <v>189</v>
      </c>
      <c r="B36" s="775" t="s">
        <v>3</v>
      </c>
      <c r="C36" s="775" t="s">
        <v>3</v>
      </c>
      <c r="D36" s="775" t="s">
        <v>3</v>
      </c>
      <c r="E36" s="784" t="s">
        <v>3</v>
      </c>
      <c r="F36" s="784">
        <v>67.851081848099994</v>
      </c>
      <c r="G36" s="784" t="s">
        <v>3</v>
      </c>
      <c r="H36" s="784" t="s">
        <v>3</v>
      </c>
      <c r="I36" s="784" t="s">
        <v>3</v>
      </c>
      <c r="J36" s="776">
        <v>67.851081848099994</v>
      </c>
      <c r="K36" s="775">
        <v>67.851081848144531</v>
      </c>
      <c r="L36" s="967">
        <v>4.6223554611206055</v>
      </c>
    </row>
    <row r="37" spans="1:12" s="235" customFormat="1" ht="12.75" customHeight="1" x14ac:dyDescent="0.2">
      <c r="A37" s="830" t="s">
        <v>224</v>
      </c>
      <c r="B37" s="775" t="s">
        <v>3</v>
      </c>
      <c r="C37" s="775" t="s">
        <v>3</v>
      </c>
      <c r="D37" s="775" t="s">
        <v>3</v>
      </c>
      <c r="E37" s="784">
        <v>50.186637878399999</v>
      </c>
      <c r="F37" s="784">
        <v>232.83643722529999</v>
      </c>
      <c r="G37" s="784" t="s">
        <v>3</v>
      </c>
      <c r="H37" s="784" t="s">
        <v>3</v>
      </c>
      <c r="I37" s="784" t="s">
        <v>3</v>
      </c>
      <c r="J37" s="776">
        <v>283.02307510380001</v>
      </c>
      <c r="K37" s="775">
        <v>283.02307510375977</v>
      </c>
      <c r="L37" s="967">
        <v>30.424983024597168</v>
      </c>
    </row>
    <row r="38" spans="1:12" s="235" customFormat="1" ht="12.75" customHeight="1" x14ac:dyDescent="0.2">
      <c r="A38" s="830" t="s">
        <v>318</v>
      </c>
      <c r="B38" s="775" t="s">
        <v>3</v>
      </c>
      <c r="C38" s="775" t="s">
        <v>3</v>
      </c>
      <c r="D38" s="775" t="s">
        <v>3</v>
      </c>
      <c r="E38" s="784" t="s">
        <v>3</v>
      </c>
      <c r="F38" s="784">
        <v>509.73529624939999</v>
      </c>
      <c r="G38" s="784" t="s">
        <v>3</v>
      </c>
      <c r="H38" s="784" t="s">
        <v>3</v>
      </c>
      <c r="I38" s="784" t="s">
        <v>3</v>
      </c>
      <c r="J38" s="776">
        <v>509.73529624939999</v>
      </c>
      <c r="K38" s="775">
        <v>509.73529624938965</v>
      </c>
      <c r="L38" s="967">
        <v>61.02753908932209</v>
      </c>
    </row>
    <row r="39" spans="1:12" s="235" customFormat="1" ht="15" customHeight="1" x14ac:dyDescent="0.2"/>
    <row r="40" spans="1:12" s="235" customFormat="1" x14ac:dyDescent="0.2"/>
    <row r="41" spans="1:12" s="235" customFormat="1" x14ac:dyDescent="0.2"/>
    <row r="42" spans="1:12" s="235" customFormat="1" x14ac:dyDescent="0.2"/>
    <row r="43" spans="1:12" s="235" customFormat="1" x14ac:dyDescent="0.2"/>
    <row r="44" spans="1:12" s="235" customFormat="1" x14ac:dyDescent="0.2"/>
    <row r="45" spans="1:12" s="235" customFormat="1" x14ac:dyDescent="0.2"/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2"/>
  <sheetViews>
    <sheetView showGridLines="0" workbookViewId="0">
      <selection activeCell="M1" sqref="M1"/>
    </sheetView>
  </sheetViews>
  <sheetFormatPr defaultRowHeight="12.75" x14ac:dyDescent="0.2"/>
  <cols>
    <col min="1" max="1" width="38.7109375" style="236" customWidth="1"/>
    <col min="2" max="2" width="10.7109375" style="236" customWidth="1"/>
    <col min="3" max="4" width="8.7109375" style="236" customWidth="1"/>
    <col min="5" max="6" width="10.7109375" style="236" customWidth="1"/>
    <col min="7" max="7" width="8.7109375" style="236" customWidth="1"/>
    <col min="8" max="8" width="13.7109375" style="236" customWidth="1"/>
    <col min="9" max="11" width="8.7109375" style="236" customWidth="1"/>
    <col min="12" max="12" width="8.7109375" style="235" customWidth="1"/>
    <col min="13" max="38" width="12.7109375" style="235" customWidth="1"/>
    <col min="39" max="42" width="12.7109375" style="236" customWidth="1"/>
    <col min="43" max="16384" width="9.140625" style="236"/>
  </cols>
  <sheetData>
    <row r="1" spans="1:38" s="225" customFormat="1" ht="15" customHeight="1" x14ac:dyDescent="0.2">
      <c r="A1" s="224" t="s">
        <v>457</v>
      </c>
    </row>
    <row r="2" spans="1:38" s="227" customFormat="1" ht="15" customHeight="1" x14ac:dyDescent="0.2">
      <c r="A2" s="226"/>
    </row>
    <row r="3" spans="1:38" s="227" customFormat="1" ht="15" customHeight="1" x14ac:dyDescent="0.2">
      <c r="A3" s="226"/>
      <c r="B3" s="999" t="s">
        <v>286</v>
      </c>
      <c r="C3" s="1001"/>
      <c r="D3" s="1001"/>
      <c r="E3" s="1001"/>
      <c r="F3" s="1001"/>
      <c r="G3" s="1001"/>
      <c r="H3" s="1001"/>
      <c r="I3" s="1001"/>
    </row>
    <row r="4" spans="1:38" s="227" customFormat="1" ht="6" customHeight="1" x14ac:dyDescent="0.2">
      <c r="A4" s="226"/>
    </row>
    <row r="5" spans="1:38" s="211" customFormat="1" ht="36" customHeight="1" thickBot="1" x14ac:dyDescent="0.25">
      <c r="A5" s="210" t="s">
        <v>261</v>
      </c>
      <c r="B5" s="211" t="s">
        <v>278</v>
      </c>
      <c r="C5" s="211" t="s">
        <v>282</v>
      </c>
      <c r="D5" s="211" t="s">
        <v>384</v>
      </c>
      <c r="E5" s="211" t="s">
        <v>283</v>
      </c>
      <c r="F5" s="211" t="s">
        <v>279</v>
      </c>
      <c r="G5" s="211" t="s">
        <v>365</v>
      </c>
      <c r="H5" s="211" t="s">
        <v>374</v>
      </c>
      <c r="I5" s="211" t="s">
        <v>366</v>
      </c>
      <c r="J5" s="211" t="s">
        <v>443</v>
      </c>
      <c r="K5" s="211" t="s">
        <v>442</v>
      </c>
      <c r="L5" s="211" t="s">
        <v>262</v>
      </c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 t="s">
        <v>270</v>
      </c>
      <c r="AL5" s="228"/>
    </row>
    <row r="6" spans="1:38" s="214" customFormat="1" ht="6" customHeight="1" thickTop="1" x14ac:dyDescent="0.2"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28"/>
    </row>
    <row r="7" spans="1:38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</row>
    <row r="8" spans="1:38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</row>
    <row r="9" spans="1:38" s="235" customFormat="1" x14ac:dyDescent="0.2">
      <c r="A9" s="245" t="s">
        <v>15</v>
      </c>
      <c r="B9" s="775" t="s">
        <v>3</v>
      </c>
      <c r="C9" s="786" t="s">
        <v>3</v>
      </c>
      <c r="D9" s="775" t="s">
        <v>3</v>
      </c>
      <c r="E9" s="784" t="s">
        <v>3</v>
      </c>
      <c r="F9" s="784">
        <v>105.8014183044</v>
      </c>
      <c r="G9" s="784" t="s">
        <v>3</v>
      </c>
      <c r="H9" s="784" t="s">
        <v>3</v>
      </c>
      <c r="I9" s="784" t="s">
        <v>3</v>
      </c>
      <c r="J9" s="776">
        <v>105.8014183044</v>
      </c>
      <c r="K9" s="775">
        <v>105.80141830444336</v>
      </c>
      <c r="L9" s="785">
        <v>136.03362655639648</v>
      </c>
    </row>
    <row r="10" spans="1:38" s="235" customFormat="1" x14ac:dyDescent="0.2">
      <c r="A10" s="245" t="s">
        <v>17</v>
      </c>
      <c r="B10" s="775" t="s">
        <v>3</v>
      </c>
      <c r="C10" s="786" t="s">
        <v>3</v>
      </c>
      <c r="D10" s="775" t="s">
        <v>3</v>
      </c>
      <c r="E10" s="784">
        <v>92.847743988000005</v>
      </c>
      <c r="F10" s="784">
        <v>737.03328657149996</v>
      </c>
      <c r="G10" s="784" t="s">
        <v>3</v>
      </c>
      <c r="H10" s="784" t="s">
        <v>3</v>
      </c>
      <c r="I10" s="784" t="s">
        <v>3</v>
      </c>
      <c r="J10" s="776">
        <v>829.8810305595</v>
      </c>
      <c r="K10" s="775">
        <v>829.88103055953979</v>
      </c>
      <c r="L10" s="785">
        <v>42.607065632939339</v>
      </c>
    </row>
    <row r="11" spans="1:38" s="235" customFormat="1" x14ac:dyDescent="0.2">
      <c r="A11" s="245" t="s">
        <v>201</v>
      </c>
      <c r="B11" s="775" t="s">
        <v>3</v>
      </c>
      <c r="C11" s="786" t="s">
        <v>3</v>
      </c>
      <c r="D11" s="775" t="s">
        <v>3</v>
      </c>
      <c r="E11" s="784">
        <v>648.90353393550004</v>
      </c>
      <c r="F11" s="784">
        <v>1121.9047155379999</v>
      </c>
      <c r="G11" s="784" t="s">
        <v>3</v>
      </c>
      <c r="H11" s="784" t="s">
        <v>3</v>
      </c>
      <c r="I11" s="784" t="s">
        <v>3</v>
      </c>
      <c r="J11" s="776">
        <v>1770.8082494736</v>
      </c>
      <c r="K11" s="775">
        <v>1087.4914598464966</v>
      </c>
      <c r="L11" s="785">
        <v>360.98650693893433</v>
      </c>
    </row>
    <row r="12" spans="1:38" s="235" customFormat="1" x14ac:dyDescent="0.2">
      <c r="A12" s="245" t="s">
        <v>19</v>
      </c>
      <c r="B12" s="775" t="s">
        <v>3</v>
      </c>
      <c r="C12" s="786" t="s">
        <v>3</v>
      </c>
      <c r="D12" s="775" t="s">
        <v>3</v>
      </c>
      <c r="E12" s="784" t="s">
        <v>3</v>
      </c>
      <c r="F12" s="784">
        <v>297.03589248660001</v>
      </c>
      <c r="G12" s="784" t="s">
        <v>3</v>
      </c>
      <c r="H12" s="784" t="s">
        <v>3</v>
      </c>
      <c r="I12" s="784" t="s">
        <v>3</v>
      </c>
      <c r="J12" s="776">
        <v>297.03589248660001</v>
      </c>
      <c r="K12" s="775">
        <v>297.03589248657227</v>
      </c>
      <c r="L12" s="785">
        <v>8.9110768437385559</v>
      </c>
    </row>
    <row r="13" spans="1:38" s="235" customFormat="1" x14ac:dyDescent="0.2">
      <c r="A13" s="245" t="s">
        <v>20</v>
      </c>
      <c r="B13" s="775" t="s">
        <v>3</v>
      </c>
      <c r="C13" s="786" t="s">
        <v>3</v>
      </c>
      <c r="D13" s="775" t="s">
        <v>3</v>
      </c>
      <c r="E13" s="784" t="s">
        <v>3</v>
      </c>
      <c r="F13" s="784">
        <v>1879.8492221832</v>
      </c>
      <c r="G13" s="784">
        <v>98.096354484599999</v>
      </c>
      <c r="H13" s="784" t="s">
        <v>3</v>
      </c>
      <c r="I13" s="784" t="s">
        <v>3</v>
      </c>
      <c r="J13" s="776">
        <v>1977.9455766678</v>
      </c>
      <c r="K13" s="775">
        <v>1758.1323099136353</v>
      </c>
      <c r="L13" s="785">
        <v>268.75627318024635</v>
      </c>
    </row>
    <row r="14" spans="1:38" s="235" customFormat="1" x14ac:dyDescent="0.2">
      <c r="A14" s="245" t="s">
        <v>225</v>
      </c>
      <c r="B14" s="775" t="s">
        <v>3</v>
      </c>
      <c r="C14" s="786" t="s">
        <v>3</v>
      </c>
      <c r="D14" s="775" t="s">
        <v>3</v>
      </c>
      <c r="E14" s="784" t="s">
        <v>3</v>
      </c>
      <c r="F14" s="784">
        <v>55.614780426000003</v>
      </c>
      <c r="G14" s="784" t="s">
        <v>3</v>
      </c>
      <c r="H14" s="784" t="s">
        <v>3</v>
      </c>
      <c r="I14" s="784" t="s">
        <v>3</v>
      </c>
      <c r="J14" s="776">
        <v>55.614780426000003</v>
      </c>
      <c r="K14" s="775">
        <v>55.614780426025391</v>
      </c>
      <c r="L14" s="785">
        <v>31.978498458862305</v>
      </c>
    </row>
    <row r="15" spans="1:38" s="235" customFormat="1" x14ac:dyDescent="0.2">
      <c r="A15" s="246" t="s">
        <v>21</v>
      </c>
      <c r="B15" s="786">
        <v>66.415565490700004</v>
      </c>
      <c r="C15" s="786">
        <v>104.3482704163</v>
      </c>
      <c r="D15" s="786" t="s">
        <v>3</v>
      </c>
      <c r="E15" s="787">
        <v>153.59966325760001</v>
      </c>
      <c r="F15" s="787">
        <v>2419.7690820694002</v>
      </c>
      <c r="G15" s="787" t="s">
        <v>3</v>
      </c>
      <c r="H15" s="787" t="s">
        <v>3</v>
      </c>
      <c r="I15" s="787" t="s">
        <v>3</v>
      </c>
      <c r="J15" s="788">
        <v>2744.1325812340001</v>
      </c>
      <c r="K15" s="786">
        <v>2515.3821766376495</v>
      </c>
      <c r="L15" s="785">
        <v>563.6614665389061</v>
      </c>
    </row>
    <row r="16" spans="1:38" s="235" customFormat="1" x14ac:dyDescent="0.2">
      <c r="A16" s="246" t="s">
        <v>22</v>
      </c>
      <c r="B16" s="786" t="s">
        <v>3</v>
      </c>
      <c r="C16" s="786" t="s">
        <v>3</v>
      </c>
      <c r="D16" s="786" t="s">
        <v>3</v>
      </c>
      <c r="E16" s="787" t="s">
        <v>3</v>
      </c>
      <c r="F16" s="787">
        <v>136.12004089359999</v>
      </c>
      <c r="G16" s="787" t="s">
        <v>3</v>
      </c>
      <c r="H16" s="787" t="s">
        <v>3</v>
      </c>
      <c r="I16" s="787" t="s">
        <v>3</v>
      </c>
      <c r="J16" s="788">
        <v>136.12004089359999</v>
      </c>
      <c r="K16" s="786">
        <v>136.12004089355469</v>
      </c>
      <c r="L16" s="785">
        <v>28.639656066894531</v>
      </c>
    </row>
    <row r="17" spans="1:38" s="235" customFormat="1" x14ac:dyDescent="0.2">
      <c r="A17" s="246" t="s">
        <v>23</v>
      </c>
      <c r="B17" s="786" t="s">
        <v>3</v>
      </c>
      <c r="C17" s="786" t="s">
        <v>3</v>
      </c>
      <c r="D17" s="786" t="s">
        <v>3</v>
      </c>
      <c r="E17" s="787" t="s">
        <v>3</v>
      </c>
      <c r="F17" s="787">
        <v>1088.9116215705999</v>
      </c>
      <c r="G17" s="787" t="s">
        <v>3</v>
      </c>
      <c r="H17" s="787" t="s">
        <v>3</v>
      </c>
      <c r="I17" s="787" t="s">
        <v>3</v>
      </c>
      <c r="J17" s="788">
        <v>1088.9116215705999</v>
      </c>
      <c r="K17" s="786">
        <v>1088.9116215705872</v>
      </c>
      <c r="L17" s="785">
        <v>84.133409857749939</v>
      </c>
    </row>
    <row r="18" spans="1:38" s="235" customFormat="1" x14ac:dyDescent="0.2">
      <c r="A18" s="246" t="s">
        <v>24</v>
      </c>
      <c r="B18" s="786" t="s">
        <v>3</v>
      </c>
      <c r="C18" s="786" t="s">
        <v>3</v>
      </c>
      <c r="D18" s="786" t="s">
        <v>3</v>
      </c>
      <c r="E18" s="787">
        <v>324.45176696779998</v>
      </c>
      <c r="F18" s="787">
        <v>1716.2775440216001</v>
      </c>
      <c r="G18" s="787" t="s">
        <v>3</v>
      </c>
      <c r="H18" s="787" t="s">
        <v>3</v>
      </c>
      <c r="I18" s="787" t="s">
        <v>3</v>
      </c>
      <c r="J18" s="788">
        <v>2040.7293109893999</v>
      </c>
      <c r="K18" s="786">
        <v>1857.9595623016357</v>
      </c>
      <c r="L18" s="785">
        <v>338.00108742713928</v>
      </c>
    </row>
    <row r="19" spans="1:38" x14ac:dyDescent="0.2">
      <c r="A19" s="246" t="s">
        <v>227</v>
      </c>
      <c r="B19" s="786" t="s">
        <v>3</v>
      </c>
      <c r="C19" s="786" t="s">
        <v>3</v>
      </c>
      <c r="D19" s="786" t="s">
        <v>3</v>
      </c>
      <c r="E19" s="787" t="s">
        <v>3</v>
      </c>
      <c r="F19" s="787">
        <v>114.8385467529</v>
      </c>
      <c r="G19" s="787" t="s">
        <v>3</v>
      </c>
      <c r="H19" s="787" t="s">
        <v>3</v>
      </c>
      <c r="I19" s="787" t="s">
        <v>3</v>
      </c>
      <c r="J19" s="788">
        <v>114.8385467529</v>
      </c>
      <c r="K19" s="786">
        <v>114.83854675292969</v>
      </c>
      <c r="L19" s="789">
        <v>229.67709350585937</v>
      </c>
    </row>
    <row r="20" spans="1:38" s="237" customFormat="1" ht="3.75" customHeight="1" x14ac:dyDescent="0.2">
      <c r="A20" s="221"/>
      <c r="B20" s="751"/>
      <c r="C20" s="751"/>
      <c r="D20" s="751"/>
      <c r="E20" s="752"/>
      <c r="F20" s="752"/>
      <c r="G20" s="752"/>
      <c r="H20" s="752"/>
      <c r="I20" s="752"/>
      <c r="J20" s="751"/>
      <c r="K20" s="751"/>
      <c r="L20" s="790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</row>
    <row r="21" spans="1:38" s="237" customFormat="1" ht="15" customHeight="1" x14ac:dyDescent="0.2">
      <c r="A21" s="223" t="s">
        <v>109</v>
      </c>
      <c r="B21" s="767">
        <v>132.83113098140001</v>
      </c>
      <c r="C21" s="767">
        <v>222.12117576599999</v>
      </c>
      <c r="D21" s="767">
        <v>98.096354484599999</v>
      </c>
      <c r="E21" s="767">
        <v>3662.1490333079992</v>
      </c>
      <c r="F21" s="767">
        <v>31176.633015155407</v>
      </c>
      <c r="G21" s="767">
        <v>98.096354484599999</v>
      </c>
      <c r="H21" s="767">
        <v>724.17402648910002</v>
      </c>
      <c r="I21" s="767">
        <v>140.5225982668</v>
      </c>
      <c r="J21" s="767">
        <v>36254.623688936212</v>
      </c>
      <c r="K21" s="767" t="s">
        <v>3</v>
      </c>
      <c r="L21" s="767">
        <v>9986.4182945936918</v>
      </c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</row>
    <row r="22" spans="1:38" s="237" customFormat="1" ht="15" customHeight="1" x14ac:dyDescent="0.2">
      <c r="A22" s="221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</row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39"/>
  <sheetViews>
    <sheetView showGridLines="0" workbookViewId="0">
      <selection activeCell="L1" sqref="L1"/>
    </sheetView>
  </sheetViews>
  <sheetFormatPr defaultRowHeight="12.75" x14ac:dyDescent="0.2"/>
  <cols>
    <col min="1" max="1" width="51.7109375" style="236" customWidth="1"/>
    <col min="2" max="2" width="10.7109375" style="236" customWidth="1"/>
    <col min="3" max="4" width="9.7109375" style="236" customWidth="1"/>
    <col min="5" max="5" width="6.7109375" style="236" customWidth="1"/>
    <col min="6" max="6" width="10.7109375" style="236" customWidth="1"/>
    <col min="7" max="8" width="8.7109375" style="236" customWidth="1"/>
    <col min="9" max="10" width="9.7109375" style="236" customWidth="1"/>
    <col min="11" max="11" width="8.7109375" style="236" customWidth="1"/>
    <col min="12" max="37" width="12.7109375" style="235" customWidth="1"/>
    <col min="38" max="41" width="12.7109375" style="236" customWidth="1"/>
    <col min="42" max="16384" width="9.140625" style="236"/>
  </cols>
  <sheetData>
    <row r="1" spans="1:37" s="225" customFormat="1" ht="15" customHeight="1" x14ac:dyDescent="0.2">
      <c r="A1" s="224" t="s">
        <v>458</v>
      </c>
    </row>
    <row r="2" spans="1:37" s="227" customFormat="1" ht="15" customHeight="1" x14ac:dyDescent="0.2">
      <c r="A2" s="226"/>
    </row>
    <row r="3" spans="1:37" s="227" customFormat="1" ht="15" customHeight="1" x14ac:dyDescent="0.2">
      <c r="A3" s="226"/>
      <c r="B3" s="998" t="s">
        <v>286</v>
      </c>
      <c r="C3" s="998"/>
      <c r="D3" s="998"/>
      <c r="E3" s="998"/>
      <c r="F3" s="998"/>
      <c r="G3" s="998"/>
      <c r="H3" s="998"/>
    </row>
    <row r="4" spans="1:37" s="227" customFormat="1" ht="6" customHeight="1" x14ac:dyDescent="0.2">
      <c r="A4" s="226"/>
    </row>
    <row r="5" spans="1:37" s="211" customFormat="1" ht="36" customHeight="1" thickBot="1" x14ac:dyDescent="0.25">
      <c r="A5" s="210" t="s">
        <v>261</v>
      </c>
      <c r="B5" s="211" t="s">
        <v>273</v>
      </c>
      <c r="C5" s="211" t="s">
        <v>368</v>
      </c>
      <c r="D5" s="211" t="s">
        <v>272</v>
      </c>
      <c r="E5" s="211" t="s">
        <v>444</v>
      </c>
      <c r="F5" s="211" t="s">
        <v>280</v>
      </c>
      <c r="G5" s="211" t="s">
        <v>274</v>
      </c>
      <c r="H5" s="211" t="s">
        <v>197</v>
      </c>
      <c r="I5" s="211" t="s">
        <v>443</v>
      </c>
      <c r="J5" s="211" t="s">
        <v>442</v>
      </c>
      <c r="K5" s="211" t="s">
        <v>262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 t="s">
        <v>270</v>
      </c>
      <c r="AK5" s="228"/>
    </row>
    <row r="6" spans="1:37" s="214" customFormat="1" ht="6" customHeight="1" thickTop="1" x14ac:dyDescent="0.2"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28"/>
    </row>
    <row r="7" spans="1:37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</row>
    <row r="8" spans="1:37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37" x14ac:dyDescent="0.2">
      <c r="A9" s="218" t="s">
        <v>26</v>
      </c>
      <c r="B9" s="713" t="s">
        <v>3</v>
      </c>
      <c r="C9" s="713">
        <v>41.284065246600001</v>
      </c>
      <c r="D9" s="713" t="s">
        <v>3</v>
      </c>
      <c r="E9" s="713" t="s">
        <v>3</v>
      </c>
      <c r="F9" s="713" t="s">
        <v>3</v>
      </c>
      <c r="G9" s="713" t="s">
        <v>3</v>
      </c>
      <c r="H9" s="713" t="s">
        <v>3</v>
      </c>
      <c r="I9" s="781">
        <v>41.284065246600001</v>
      </c>
      <c r="J9" s="713">
        <v>41.284065246582031</v>
      </c>
      <c r="K9" s="713">
        <v>2.4770441055297852</v>
      </c>
    </row>
    <row r="10" spans="1:37" x14ac:dyDescent="0.2">
      <c r="A10" s="245" t="s">
        <v>230</v>
      </c>
      <c r="B10" s="714" t="s">
        <v>3</v>
      </c>
      <c r="C10" s="714" t="s">
        <v>3</v>
      </c>
      <c r="D10" s="714">
        <v>87.326338291200003</v>
      </c>
      <c r="E10" s="714" t="s">
        <v>3</v>
      </c>
      <c r="F10" s="714" t="s">
        <v>3</v>
      </c>
      <c r="G10" s="714" t="s">
        <v>3</v>
      </c>
      <c r="H10" s="714" t="s">
        <v>3</v>
      </c>
      <c r="I10" s="782">
        <v>87.326338291200003</v>
      </c>
      <c r="J10" s="714">
        <v>87.326338291168213</v>
      </c>
      <c r="K10" s="714">
        <v>94.902081489562988</v>
      </c>
    </row>
    <row r="11" spans="1:37" x14ac:dyDescent="0.2">
      <c r="A11" s="245" t="s">
        <v>29</v>
      </c>
      <c r="B11" s="714" t="s">
        <v>3</v>
      </c>
      <c r="C11" s="714" t="s">
        <v>3</v>
      </c>
      <c r="D11" s="714">
        <v>282.73417377470003</v>
      </c>
      <c r="E11" s="714" t="s">
        <v>3</v>
      </c>
      <c r="F11" s="714" t="s">
        <v>3</v>
      </c>
      <c r="G11" s="714">
        <v>262.38413238530001</v>
      </c>
      <c r="H11" s="714" t="s">
        <v>3</v>
      </c>
      <c r="I11" s="782">
        <v>545.11830615999997</v>
      </c>
      <c r="J11" s="714">
        <v>545.11830615997314</v>
      </c>
      <c r="K11" s="714">
        <v>37.86626660823822</v>
      </c>
    </row>
    <row r="12" spans="1:37" x14ac:dyDescent="0.2">
      <c r="A12" s="245" t="s">
        <v>30</v>
      </c>
      <c r="B12" s="714" t="s">
        <v>3</v>
      </c>
      <c r="C12" s="714" t="s">
        <v>3</v>
      </c>
      <c r="D12" s="714">
        <v>212.35320377350001</v>
      </c>
      <c r="E12" s="714" t="s">
        <v>3</v>
      </c>
      <c r="F12" s="714" t="s">
        <v>3</v>
      </c>
      <c r="G12" s="714">
        <v>159.63337326050001</v>
      </c>
      <c r="H12" s="714" t="s">
        <v>3</v>
      </c>
      <c r="I12" s="782">
        <v>371.98657703399999</v>
      </c>
      <c r="J12" s="714">
        <v>371.98657703399658</v>
      </c>
      <c r="K12" s="714">
        <v>56.433304071426392</v>
      </c>
    </row>
    <row r="13" spans="1:37" x14ac:dyDescent="0.2">
      <c r="A13" s="245" t="s">
        <v>232</v>
      </c>
      <c r="B13" s="714" t="s">
        <v>3</v>
      </c>
      <c r="C13" s="714" t="s">
        <v>3</v>
      </c>
      <c r="D13" s="714">
        <v>163.85607910159999</v>
      </c>
      <c r="E13" s="714" t="s">
        <v>3</v>
      </c>
      <c r="F13" s="714">
        <v>97.734725952100007</v>
      </c>
      <c r="G13" s="714">
        <v>588.96693611149999</v>
      </c>
      <c r="H13" s="714" t="s">
        <v>3</v>
      </c>
      <c r="I13" s="782">
        <v>850.55774116520001</v>
      </c>
      <c r="J13" s="714">
        <v>850.55774116516113</v>
      </c>
      <c r="K13" s="714">
        <v>246.13675689697266</v>
      </c>
    </row>
    <row r="14" spans="1:37" x14ac:dyDescent="0.2">
      <c r="A14" s="245" t="s">
        <v>186</v>
      </c>
      <c r="B14" s="714" t="s">
        <v>3</v>
      </c>
      <c r="C14" s="714" t="s">
        <v>3</v>
      </c>
      <c r="D14" s="714">
        <v>2923.2695531845002</v>
      </c>
      <c r="E14" s="714" t="s">
        <v>3</v>
      </c>
      <c r="F14" s="714" t="s">
        <v>3</v>
      </c>
      <c r="G14" s="714" t="s">
        <v>3</v>
      </c>
      <c r="H14" s="714" t="s">
        <v>3</v>
      </c>
      <c r="I14" s="782">
        <v>2923.2695531845002</v>
      </c>
      <c r="J14" s="714">
        <v>2923.2695531845093</v>
      </c>
      <c r="K14" s="714">
        <v>166.37398254871368</v>
      </c>
    </row>
    <row r="15" spans="1:37" x14ac:dyDescent="0.2">
      <c r="A15" s="245" t="s">
        <v>328</v>
      </c>
      <c r="B15" s="714" t="s">
        <v>3</v>
      </c>
      <c r="C15" s="714" t="s">
        <v>3</v>
      </c>
      <c r="D15" s="714">
        <v>114.8385467529</v>
      </c>
      <c r="E15" s="714" t="s">
        <v>3</v>
      </c>
      <c r="F15" s="714" t="s">
        <v>3</v>
      </c>
      <c r="G15" s="714" t="s">
        <v>3</v>
      </c>
      <c r="H15" s="714" t="s">
        <v>3</v>
      </c>
      <c r="I15" s="782">
        <v>114.8385467529</v>
      </c>
      <c r="J15" s="714">
        <v>114.83854675292969</v>
      </c>
      <c r="K15" s="714">
        <v>27.371774673461914</v>
      </c>
    </row>
    <row r="16" spans="1:37" x14ac:dyDescent="0.2">
      <c r="A16" s="245" t="s">
        <v>31</v>
      </c>
      <c r="B16" s="714" t="s">
        <v>3</v>
      </c>
      <c r="C16" s="714">
        <v>41.284065246600001</v>
      </c>
      <c r="D16" s="714" t="s">
        <v>3</v>
      </c>
      <c r="E16" s="714" t="s">
        <v>3</v>
      </c>
      <c r="F16" s="714" t="s">
        <v>3</v>
      </c>
      <c r="G16" s="714" t="s">
        <v>3</v>
      </c>
      <c r="H16" s="714" t="s">
        <v>3</v>
      </c>
      <c r="I16" s="782">
        <v>41.284065246600001</v>
      </c>
      <c r="J16" s="714">
        <v>41.284065246582031</v>
      </c>
      <c r="K16" s="714">
        <v>8.2568130493164062</v>
      </c>
    </row>
    <row r="17" spans="1:11" x14ac:dyDescent="0.2">
      <c r="A17" s="245" t="s">
        <v>329</v>
      </c>
      <c r="B17" s="714" t="s">
        <v>3</v>
      </c>
      <c r="C17" s="714" t="s">
        <v>3</v>
      </c>
      <c r="D17" s="714">
        <v>46.046310424799998</v>
      </c>
      <c r="E17" s="714" t="s">
        <v>3</v>
      </c>
      <c r="F17" s="714" t="s">
        <v>3</v>
      </c>
      <c r="G17" s="714" t="s">
        <v>3</v>
      </c>
      <c r="H17" s="714" t="s">
        <v>3</v>
      </c>
      <c r="I17" s="782">
        <v>46.046310424799998</v>
      </c>
      <c r="J17" s="714">
        <v>46.046310424804687</v>
      </c>
      <c r="K17" s="714">
        <v>3.1771953105926514</v>
      </c>
    </row>
    <row r="18" spans="1:11" x14ac:dyDescent="0.2">
      <c r="A18" s="245" t="s">
        <v>194</v>
      </c>
      <c r="B18" s="714" t="s">
        <v>3</v>
      </c>
      <c r="C18" s="714">
        <v>5.0186643599999998</v>
      </c>
      <c r="D18" s="714" t="s">
        <v>3</v>
      </c>
      <c r="E18" s="714" t="s">
        <v>3</v>
      </c>
      <c r="F18" s="714" t="s">
        <v>3</v>
      </c>
      <c r="G18" s="714" t="s">
        <v>3</v>
      </c>
      <c r="H18" s="714" t="s">
        <v>3</v>
      </c>
      <c r="I18" s="782">
        <v>5.0186643599999998</v>
      </c>
      <c r="J18" s="714">
        <v>5.0186643600463867</v>
      </c>
      <c r="K18" s="714" t="s">
        <v>305</v>
      </c>
    </row>
    <row r="19" spans="1:11" x14ac:dyDescent="0.2">
      <c r="A19" s="245" t="s">
        <v>32</v>
      </c>
      <c r="B19" s="714" t="s">
        <v>3</v>
      </c>
      <c r="C19" s="714" t="s">
        <v>3</v>
      </c>
      <c r="D19" s="714">
        <v>7.0841016768999996</v>
      </c>
      <c r="E19" s="714" t="s">
        <v>3</v>
      </c>
      <c r="F19" s="714" t="s">
        <v>3</v>
      </c>
      <c r="G19" s="714" t="s">
        <v>3</v>
      </c>
      <c r="H19" s="714" t="s">
        <v>3</v>
      </c>
      <c r="I19" s="782">
        <v>7.0841016768999996</v>
      </c>
      <c r="J19" s="714">
        <v>7.084101676940918</v>
      </c>
      <c r="K19" s="714">
        <v>0.74383062124252319</v>
      </c>
    </row>
    <row r="20" spans="1:11" x14ac:dyDescent="0.2">
      <c r="A20" s="245" t="s">
        <v>330</v>
      </c>
      <c r="B20" s="714" t="s">
        <v>3</v>
      </c>
      <c r="C20" s="714" t="s">
        <v>3</v>
      </c>
      <c r="D20" s="714">
        <v>406.32806968689999</v>
      </c>
      <c r="E20" s="714" t="s">
        <v>3</v>
      </c>
      <c r="F20" s="714" t="s">
        <v>3</v>
      </c>
      <c r="G20" s="714" t="s">
        <v>3</v>
      </c>
      <c r="H20" s="714" t="s">
        <v>3</v>
      </c>
      <c r="I20" s="782">
        <v>406.32806968689999</v>
      </c>
      <c r="J20" s="714">
        <v>406.32806968688965</v>
      </c>
      <c r="K20" s="714">
        <v>4.1129956990480423</v>
      </c>
    </row>
    <row r="21" spans="1:11" x14ac:dyDescent="0.2">
      <c r="A21" s="245" t="s">
        <v>236</v>
      </c>
      <c r="B21" s="714" t="s">
        <v>3</v>
      </c>
      <c r="C21" s="714" t="s">
        <v>3</v>
      </c>
      <c r="D21" s="714">
        <v>192.68762207029999</v>
      </c>
      <c r="E21" s="714">
        <v>50.747192859599998</v>
      </c>
      <c r="F21" s="714" t="s">
        <v>3</v>
      </c>
      <c r="G21" s="714" t="s">
        <v>3</v>
      </c>
      <c r="H21" s="714" t="s">
        <v>3</v>
      </c>
      <c r="I21" s="782">
        <v>243.43481492999999</v>
      </c>
      <c r="J21" s="714">
        <v>243.43481492996216</v>
      </c>
      <c r="K21" s="714">
        <v>5.4833723958581686</v>
      </c>
    </row>
    <row r="22" spans="1:11" x14ac:dyDescent="0.2">
      <c r="A22" s="245" t="s">
        <v>33</v>
      </c>
      <c r="B22" s="714" t="s">
        <v>3</v>
      </c>
      <c r="C22" s="714" t="s">
        <v>3</v>
      </c>
      <c r="D22" s="714">
        <v>456.51082324980001</v>
      </c>
      <c r="E22" s="714" t="s">
        <v>3</v>
      </c>
      <c r="F22" s="714">
        <v>42.1568756104</v>
      </c>
      <c r="G22" s="714">
        <v>594.24237632749998</v>
      </c>
      <c r="H22" s="714" t="s">
        <v>3</v>
      </c>
      <c r="I22" s="782">
        <v>1092.9100751876999</v>
      </c>
      <c r="J22" s="714">
        <v>1092.9100751876831</v>
      </c>
      <c r="K22" s="714">
        <v>1124.0108771324158</v>
      </c>
    </row>
    <row r="23" spans="1:11" x14ac:dyDescent="0.2">
      <c r="A23" s="245" t="s">
        <v>331</v>
      </c>
      <c r="B23" s="714" t="s">
        <v>3</v>
      </c>
      <c r="C23" s="714" t="s">
        <v>3</v>
      </c>
      <c r="D23" s="714">
        <v>361.4523010254</v>
      </c>
      <c r="E23" s="714" t="s">
        <v>3</v>
      </c>
      <c r="F23" s="714" t="s">
        <v>3</v>
      </c>
      <c r="G23" s="714" t="s">
        <v>3</v>
      </c>
      <c r="H23" s="714" t="s">
        <v>3</v>
      </c>
      <c r="I23" s="782">
        <v>361.4523010254</v>
      </c>
      <c r="J23" s="714">
        <v>361.45230102539062</v>
      </c>
      <c r="K23" s="714" t="s">
        <v>305</v>
      </c>
    </row>
    <row r="24" spans="1:11" x14ac:dyDescent="0.2">
      <c r="A24" s="245" t="s">
        <v>34</v>
      </c>
      <c r="B24" s="714" t="s">
        <v>3</v>
      </c>
      <c r="C24" s="714" t="s">
        <v>3</v>
      </c>
      <c r="D24" s="714">
        <v>1265.2157559395</v>
      </c>
      <c r="E24" s="714" t="s">
        <v>3</v>
      </c>
      <c r="F24" s="714" t="s">
        <v>3</v>
      </c>
      <c r="G24" s="714" t="s">
        <v>3</v>
      </c>
      <c r="H24" s="714" t="s">
        <v>3</v>
      </c>
      <c r="I24" s="782">
        <v>1265.2157559395</v>
      </c>
      <c r="J24" s="714">
        <v>1265.2157559394836</v>
      </c>
      <c r="K24" s="714">
        <v>137.45525741577148</v>
      </c>
    </row>
    <row r="25" spans="1:11" x14ac:dyDescent="0.2">
      <c r="A25" s="245" t="s">
        <v>332</v>
      </c>
      <c r="B25" s="714" t="s">
        <v>3</v>
      </c>
      <c r="C25" s="714" t="s">
        <v>3</v>
      </c>
      <c r="D25" s="714">
        <v>1472.8978452681999</v>
      </c>
      <c r="E25" s="714" t="s">
        <v>3</v>
      </c>
      <c r="F25" s="714" t="s">
        <v>3</v>
      </c>
      <c r="G25" s="714" t="s">
        <v>3</v>
      </c>
      <c r="H25" s="714" t="s">
        <v>3</v>
      </c>
      <c r="I25" s="782">
        <v>1472.8978452681999</v>
      </c>
      <c r="J25" s="714">
        <v>1387.8886289596558</v>
      </c>
      <c r="K25" s="714">
        <v>146.17985838651657</v>
      </c>
    </row>
    <row r="26" spans="1:11" x14ac:dyDescent="0.2">
      <c r="A26" s="245" t="s">
        <v>35</v>
      </c>
      <c r="B26" s="714" t="s">
        <v>3</v>
      </c>
      <c r="C26" s="714">
        <v>3334.1004729270999</v>
      </c>
      <c r="D26" s="714">
        <v>148.35838222500001</v>
      </c>
      <c r="E26" s="714" t="s">
        <v>3</v>
      </c>
      <c r="F26" s="714">
        <v>1038.1653108597</v>
      </c>
      <c r="G26" s="714" t="s">
        <v>3</v>
      </c>
      <c r="H26" s="714" t="s">
        <v>3</v>
      </c>
      <c r="I26" s="782">
        <v>4520.6241660118003</v>
      </c>
      <c r="J26" s="714">
        <v>3718.4790244102478</v>
      </c>
      <c r="K26" s="714">
        <v>3136.7668969631195</v>
      </c>
    </row>
    <row r="27" spans="1:11" x14ac:dyDescent="0.2">
      <c r="A27" s="245" t="s">
        <v>239</v>
      </c>
      <c r="B27" s="714" t="s">
        <v>3</v>
      </c>
      <c r="C27" s="714" t="s">
        <v>3</v>
      </c>
      <c r="D27" s="714">
        <v>717.89214062689996</v>
      </c>
      <c r="E27" s="714" t="s">
        <v>3</v>
      </c>
      <c r="F27" s="714" t="s">
        <v>3</v>
      </c>
      <c r="G27" s="714" t="s">
        <v>3</v>
      </c>
      <c r="H27" s="714" t="s">
        <v>3</v>
      </c>
      <c r="I27" s="782">
        <v>717.89214062689996</v>
      </c>
      <c r="J27" s="714">
        <v>717.89214062690735</v>
      </c>
      <c r="K27" s="714">
        <v>6.380241934210062</v>
      </c>
    </row>
    <row r="28" spans="1:11" x14ac:dyDescent="0.2">
      <c r="A28" s="245" t="s">
        <v>38</v>
      </c>
      <c r="B28" s="714" t="s">
        <v>3</v>
      </c>
      <c r="C28" s="714" t="s">
        <v>3</v>
      </c>
      <c r="D28" s="714">
        <v>97.733520507799994</v>
      </c>
      <c r="E28" s="714" t="s">
        <v>3</v>
      </c>
      <c r="F28" s="714" t="s">
        <v>3</v>
      </c>
      <c r="G28" s="714" t="s">
        <v>3</v>
      </c>
      <c r="H28" s="714" t="s">
        <v>3</v>
      </c>
      <c r="I28" s="782">
        <v>97.733520507799994</v>
      </c>
      <c r="J28" s="714">
        <v>97.7335205078125</v>
      </c>
      <c r="K28" s="714">
        <v>30.188518524169922</v>
      </c>
    </row>
    <row r="29" spans="1:11" s="235" customFormat="1" x14ac:dyDescent="0.2">
      <c r="A29" s="245" t="s">
        <v>39</v>
      </c>
      <c r="B29" s="714">
        <v>55.614780426000003</v>
      </c>
      <c r="C29" s="714" t="s">
        <v>3</v>
      </c>
      <c r="D29" s="714">
        <v>1220.2964670658</v>
      </c>
      <c r="E29" s="714" t="s">
        <v>3</v>
      </c>
      <c r="F29" s="714" t="s">
        <v>3</v>
      </c>
      <c r="G29" s="714" t="s">
        <v>3</v>
      </c>
      <c r="H29" s="714" t="s">
        <v>3</v>
      </c>
      <c r="I29" s="782">
        <v>1275.9112474917999</v>
      </c>
      <c r="J29" s="714">
        <v>1275.9112474918365</v>
      </c>
      <c r="K29" s="714">
        <v>868.9892795085907</v>
      </c>
    </row>
    <row r="30" spans="1:11" s="235" customFormat="1" x14ac:dyDescent="0.2">
      <c r="A30" s="245" t="s">
        <v>334</v>
      </c>
      <c r="B30" s="714" t="s">
        <v>3</v>
      </c>
      <c r="C30" s="714" t="s">
        <v>3</v>
      </c>
      <c r="D30" s="714">
        <v>181.9563674927</v>
      </c>
      <c r="E30" s="714" t="s">
        <v>3</v>
      </c>
      <c r="F30" s="714" t="s">
        <v>3</v>
      </c>
      <c r="G30" s="714" t="s">
        <v>3</v>
      </c>
      <c r="H30" s="714" t="s">
        <v>3</v>
      </c>
      <c r="I30" s="782">
        <v>181.9563674927</v>
      </c>
      <c r="J30" s="714">
        <v>181.95636749267578</v>
      </c>
      <c r="K30" s="714">
        <v>6.7551307678222656</v>
      </c>
    </row>
    <row r="31" spans="1:11" s="235" customFormat="1" x14ac:dyDescent="0.2">
      <c r="A31" s="245" t="s">
        <v>41</v>
      </c>
      <c r="B31" s="714" t="s">
        <v>3</v>
      </c>
      <c r="C31" s="714" t="s">
        <v>3</v>
      </c>
      <c r="D31" s="714">
        <v>585.99144458770002</v>
      </c>
      <c r="E31" s="714" t="s">
        <v>3</v>
      </c>
      <c r="F31" s="714" t="s">
        <v>3</v>
      </c>
      <c r="G31" s="714" t="s">
        <v>3</v>
      </c>
      <c r="H31" s="714" t="s">
        <v>3</v>
      </c>
      <c r="I31" s="782">
        <v>585.99144458770002</v>
      </c>
      <c r="J31" s="714">
        <v>585.99144458770752</v>
      </c>
      <c r="K31" s="714">
        <v>1.5598413646221161</v>
      </c>
    </row>
    <row r="32" spans="1:11" s="235" customFormat="1" x14ac:dyDescent="0.2">
      <c r="A32" s="245" t="s">
        <v>241</v>
      </c>
      <c r="B32" s="714" t="s">
        <v>3</v>
      </c>
      <c r="C32" s="714" t="s">
        <v>3</v>
      </c>
      <c r="D32" s="714">
        <v>908.78147077560004</v>
      </c>
      <c r="E32" s="714" t="s">
        <v>3</v>
      </c>
      <c r="F32" s="714" t="s">
        <v>3</v>
      </c>
      <c r="G32" s="714" t="s">
        <v>3</v>
      </c>
      <c r="H32" s="714" t="s">
        <v>3</v>
      </c>
      <c r="I32" s="782">
        <v>908.78147077560004</v>
      </c>
      <c r="J32" s="714">
        <v>908.78147077560425</v>
      </c>
      <c r="K32" s="714">
        <v>13.115525007247925</v>
      </c>
    </row>
    <row r="33" spans="1:11" s="235" customFormat="1" x14ac:dyDescent="0.2">
      <c r="A33" s="245" t="s">
        <v>82</v>
      </c>
      <c r="B33" s="714" t="s">
        <v>3</v>
      </c>
      <c r="C33" s="714" t="s">
        <v>3</v>
      </c>
      <c r="D33" s="714">
        <v>243.28934097289999</v>
      </c>
      <c r="E33" s="714" t="s">
        <v>3</v>
      </c>
      <c r="F33" s="714" t="s">
        <v>3</v>
      </c>
      <c r="G33" s="714" t="s">
        <v>3</v>
      </c>
      <c r="H33" s="714" t="s">
        <v>3</v>
      </c>
      <c r="I33" s="782">
        <v>243.28934097289999</v>
      </c>
      <c r="J33" s="714">
        <v>243.28934097290039</v>
      </c>
      <c r="K33" s="714">
        <v>1.8701987266540527</v>
      </c>
    </row>
    <row r="34" spans="1:11" s="235" customFormat="1" x14ac:dyDescent="0.2">
      <c r="A34" s="245" t="s">
        <v>43</v>
      </c>
      <c r="B34" s="714" t="s">
        <v>3</v>
      </c>
      <c r="C34" s="714" t="s">
        <v>3</v>
      </c>
      <c r="D34" s="714">
        <v>32.119547367099997</v>
      </c>
      <c r="E34" s="714" t="s">
        <v>3</v>
      </c>
      <c r="F34" s="714" t="s">
        <v>3</v>
      </c>
      <c r="G34" s="714" t="s">
        <v>3</v>
      </c>
      <c r="H34" s="714" t="s">
        <v>3</v>
      </c>
      <c r="I34" s="782">
        <v>32.119547367099997</v>
      </c>
      <c r="J34" s="714">
        <v>32.119547367095947</v>
      </c>
      <c r="K34" s="714">
        <v>21.680696487426758</v>
      </c>
    </row>
    <row r="35" spans="1:11" s="235" customFormat="1" x14ac:dyDescent="0.2">
      <c r="A35" s="245" t="s">
        <v>116</v>
      </c>
      <c r="B35" s="714" t="s">
        <v>3</v>
      </c>
      <c r="C35" s="714" t="s">
        <v>3</v>
      </c>
      <c r="D35" s="714">
        <v>248.3323059082</v>
      </c>
      <c r="E35" s="714" t="s">
        <v>3</v>
      </c>
      <c r="F35" s="714" t="s">
        <v>3</v>
      </c>
      <c r="G35" s="714" t="s">
        <v>3</v>
      </c>
      <c r="H35" s="714">
        <v>513.99746322630006</v>
      </c>
      <c r="I35" s="782">
        <v>762.3297691345</v>
      </c>
      <c r="J35" s="714">
        <v>762.32976913452148</v>
      </c>
      <c r="K35" s="714">
        <v>23.666599228978157</v>
      </c>
    </row>
    <row r="36" spans="1:11" s="235" customFormat="1" x14ac:dyDescent="0.2"/>
    <row r="37" spans="1:11" s="235" customFormat="1" x14ac:dyDescent="0.2"/>
    <row r="38" spans="1:11" s="235" customFormat="1" x14ac:dyDescent="0.2"/>
    <row r="39" spans="1:11" s="235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15"/>
  <sheetViews>
    <sheetView showGridLines="0" workbookViewId="0">
      <selection activeCell="L1" sqref="L1"/>
    </sheetView>
  </sheetViews>
  <sheetFormatPr defaultRowHeight="12.75" x14ac:dyDescent="0.2"/>
  <cols>
    <col min="1" max="1" width="51.7109375" style="236" customWidth="1"/>
    <col min="2" max="2" width="10.7109375" style="236" customWidth="1"/>
    <col min="3" max="4" width="9.7109375" style="236" customWidth="1"/>
    <col min="5" max="5" width="6.7109375" style="236" customWidth="1"/>
    <col min="6" max="6" width="10.7109375" style="236" customWidth="1"/>
    <col min="7" max="8" width="8.7109375" style="236" customWidth="1"/>
    <col min="9" max="10" width="9.7109375" style="236" customWidth="1"/>
    <col min="11" max="11" width="8.7109375" style="236" customWidth="1"/>
    <col min="12" max="37" width="12.7109375" style="235" customWidth="1"/>
    <col min="38" max="41" width="12.7109375" style="236" customWidth="1"/>
    <col min="42" max="16384" width="9.140625" style="236"/>
  </cols>
  <sheetData>
    <row r="1" spans="1:37" s="225" customFormat="1" ht="15" customHeight="1" x14ac:dyDescent="0.2">
      <c r="A1" s="224" t="s">
        <v>458</v>
      </c>
    </row>
    <row r="2" spans="1:37" s="227" customFormat="1" ht="15" customHeight="1" x14ac:dyDescent="0.2">
      <c r="A2" s="226"/>
    </row>
    <row r="3" spans="1:37" s="227" customFormat="1" ht="15" customHeight="1" x14ac:dyDescent="0.2">
      <c r="A3" s="226"/>
      <c r="B3" s="998" t="s">
        <v>286</v>
      </c>
      <c r="C3" s="998"/>
      <c r="D3" s="998"/>
      <c r="E3" s="998"/>
      <c r="F3" s="998"/>
      <c r="G3" s="998"/>
      <c r="H3" s="998"/>
    </row>
    <row r="4" spans="1:37" s="227" customFormat="1" ht="6" customHeight="1" x14ac:dyDescent="0.2">
      <c r="A4" s="226"/>
    </row>
    <row r="5" spans="1:37" s="211" customFormat="1" ht="36" customHeight="1" thickBot="1" x14ac:dyDescent="0.25">
      <c r="A5" s="210" t="s">
        <v>261</v>
      </c>
      <c r="B5" s="211" t="s">
        <v>273</v>
      </c>
      <c r="C5" s="211" t="s">
        <v>368</v>
      </c>
      <c r="D5" s="211" t="s">
        <v>272</v>
      </c>
      <c r="E5" s="211" t="s">
        <v>444</v>
      </c>
      <c r="F5" s="211" t="s">
        <v>280</v>
      </c>
      <c r="G5" s="211" t="s">
        <v>274</v>
      </c>
      <c r="H5" s="211" t="s">
        <v>197</v>
      </c>
      <c r="I5" s="211" t="s">
        <v>443</v>
      </c>
      <c r="J5" s="211" t="s">
        <v>442</v>
      </c>
      <c r="K5" s="211" t="s">
        <v>262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 t="s">
        <v>270</v>
      </c>
      <c r="AK5" s="228"/>
    </row>
    <row r="6" spans="1:37" s="214" customFormat="1" ht="6" customHeight="1" thickTop="1" x14ac:dyDescent="0.2"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28"/>
    </row>
    <row r="7" spans="1:37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</row>
    <row r="8" spans="1:37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37" x14ac:dyDescent="0.2">
      <c r="A9" s="245" t="s">
        <v>46</v>
      </c>
      <c r="B9" s="714" t="s">
        <v>3</v>
      </c>
      <c r="C9" s="714" t="s">
        <v>3</v>
      </c>
      <c r="D9" s="714" t="s">
        <v>3</v>
      </c>
      <c r="E9" s="714" t="s">
        <v>3</v>
      </c>
      <c r="F9" s="714">
        <v>97.734725952100007</v>
      </c>
      <c r="G9" s="714">
        <v>32.119548797599997</v>
      </c>
      <c r="H9" s="714" t="s">
        <v>3</v>
      </c>
      <c r="I9" s="782">
        <v>129.8542747498</v>
      </c>
      <c r="J9" s="714">
        <v>129.85427474975586</v>
      </c>
      <c r="K9" s="714">
        <v>160.22991061210632</v>
      </c>
    </row>
    <row r="10" spans="1:37" x14ac:dyDescent="0.2">
      <c r="A10" s="245" t="s">
        <v>83</v>
      </c>
      <c r="B10" s="714" t="s">
        <v>3</v>
      </c>
      <c r="C10" s="714" t="s">
        <v>3</v>
      </c>
      <c r="D10" s="714">
        <v>373.40790319439998</v>
      </c>
      <c r="E10" s="714" t="s">
        <v>3</v>
      </c>
      <c r="F10" s="714" t="s">
        <v>3</v>
      </c>
      <c r="G10" s="714" t="s">
        <v>3</v>
      </c>
      <c r="H10" s="714" t="s">
        <v>3</v>
      </c>
      <c r="I10" s="782">
        <v>373.40790319439998</v>
      </c>
      <c r="J10" s="714">
        <v>373.40790319442749</v>
      </c>
      <c r="K10" s="714">
        <v>4.5211091861128807</v>
      </c>
    </row>
    <row r="11" spans="1:37" x14ac:dyDescent="0.2">
      <c r="A11" s="245" t="s">
        <v>174</v>
      </c>
      <c r="B11" s="714" t="s">
        <v>3</v>
      </c>
      <c r="C11" s="714" t="s">
        <v>3</v>
      </c>
      <c r="D11" s="714">
        <v>172.7289428711</v>
      </c>
      <c r="E11" s="714" t="s">
        <v>3</v>
      </c>
      <c r="F11" s="714" t="s">
        <v>3</v>
      </c>
      <c r="G11" s="714" t="s">
        <v>3</v>
      </c>
      <c r="H11" s="714" t="s">
        <v>3</v>
      </c>
      <c r="I11" s="782">
        <v>172.7289428711</v>
      </c>
      <c r="J11" s="714">
        <v>172.72894287109375</v>
      </c>
      <c r="K11" s="714">
        <v>2.5909342765808105</v>
      </c>
    </row>
    <row r="12" spans="1:37" x14ac:dyDescent="0.2">
      <c r="A12" s="245" t="s">
        <v>336</v>
      </c>
      <c r="B12" s="714" t="s">
        <v>3</v>
      </c>
      <c r="C12" s="714" t="s">
        <v>3</v>
      </c>
      <c r="D12" s="714">
        <v>85.009216308600003</v>
      </c>
      <c r="E12" s="714" t="s">
        <v>3</v>
      </c>
      <c r="F12" s="714" t="s">
        <v>3</v>
      </c>
      <c r="G12" s="714" t="s">
        <v>3</v>
      </c>
      <c r="H12" s="714" t="s">
        <v>3</v>
      </c>
      <c r="I12" s="782">
        <v>85.009216308600003</v>
      </c>
      <c r="J12" s="714">
        <v>85.00921630859375</v>
      </c>
      <c r="K12" s="714">
        <v>28.05303955078125</v>
      </c>
    </row>
    <row r="13" spans="1:37" s="237" customFormat="1" ht="3.75" customHeight="1" x14ac:dyDescent="0.2">
      <c r="A13" s="221"/>
      <c r="B13" s="751"/>
      <c r="C13" s="751"/>
      <c r="D13" s="751"/>
      <c r="E13" s="751"/>
      <c r="F13" s="751"/>
      <c r="G13" s="751"/>
      <c r="H13" s="751"/>
      <c r="I13" s="752"/>
      <c r="J13" s="751"/>
      <c r="K13" s="751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</row>
    <row r="14" spans="1:37" s="237" customFormat="1" ht="15" customHeight="1" x14ac:dyDescent="0.2">
      <c r="A14" s="238" t="s">
        <v>357</v>
      </c>
      <c r="B14" s="767">
        <v>55.614780426000003</v>
      </c>
      <c r="C14" s="767">
        <v>3421.6872677802999</v>
      </c>
      <c r="D14" s="767">
        <v>13008.497774123998</v>
      </c>
      <c r="E14" s="767">
        <v>50.747192859599998</v>
      </c>
      <c r="F14" s="767">
        <v>1275.7916383743</v>
      </c>
      <c r="G14" s="767">
        <v>1637.3463668823999</v>
      </c>
      <c r="H14" s="767">
        <v>513.99746322630006</v>
      </c>
      <c r="I14" s="767">
        <v>19963.682483673099</v>
      </c>
      <c r="J14" s="767" t="s">
        <v>3</v>
      </c>
      <c r="K14" s="767">
        <v>6367.7479870598763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</row>
    <row r="15" spans="1:37" s="235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29"/>
  <sheetViews>
    <sheetView showGridLines="0" workbookViewId="0">
      <selection activeCell="I1" sqref="I1"/>
    </sheetView>
  </sheetViews>
  <sheetFormatPr defaultRowHeight="12.75" x14ac:dyDescent="0.2"/>
  <cols>
    <col min="1" max="1" width="40.7109375" style="797" customWidth="1"/>
    <col min="2" max="5" width="13.7109375" style="797" customWidth="1"/>
    <col min="6" max="8" width="8.7109375" style="797" customWidth="1"/>
    <col min="9" max="32" width="12.7109375" style="790" customWidth="1"/>
    <col min="33" max="36" width="12.7109375" style="797" customWidth="1"/>
    <col min="37" max="16384" width="9.140625" style="797"/>
  </cols>
  <sheetData>
    <row r="1" spans="1:32" s="791" customFormat="1" ht="15" customHeight="1" x14ac:dyDescent="0.2">
      <c r="A1" s="224" t="s">
        <v>458</v>
      </c>
    </row>
    <row r="2" spans="1:32" s="792" customFormat="1" ht="15" customHeight="1" x14ac:dyDescent="0.2">
      <c r="A2" s="226"/>
    </row>
    <row r="3" spans="1:32" s="792" customFormat="1" ht="15" customHeight="1" x14ac:dyDescent="0.2">
      <c r="A3" s="257"/>
      <c r="B3" s="1002" t="s">
        <v>286</v>
      </c>
      <c r="C3" s="1003"/>
      <c r="D3" s="1003"/>
      <c r="E3" s="1003"/>
      <c r="F3" s="811"/>
      <c r="G3" s="811"/>
      <c r="H3" s="812"/>
    </row>
    <row r="4" spans="1:32" s="792" customFormat="1" ht="6" customHeight="1" x14ac:dyDescent="0.2">
      <c r="A4" s="257"/>
      <c r="B4" s="818"/>
      <c r="C4" s="819"/>
      <c r="D4" s="819"/>
      <c r="E4" s="819"/>
      <c r="F4" s="820"/>
      <c r="G4" s="820"/>
      <c r="H4" s="821"/>
    </row>
    <row r="5" spans="1:32" s="211" customFormat="1" ht="36" customHeight="1" thickBot="1" x14ac:dyDescent="0.25">
      <c r="A5" s="822" t="s">
        <v>261</v>
      </c>
      <c r="B5" s="813" t="s">
        <v>117</v>
      </c>
      <c r="C5" s="813" t="s">
        <v>276</v>
      </c>
      <c r="D5" s="813" t="s">
        <v>378</v>
      </c>
      <c r="E5" s="813" t="s">
        <v>198</v>
      </c>
      <c r="F5" s="211" t="s">
        <v>443</v>
      </c>
      <c r="G5" s="211" t="s">
        <v>442</v>
      </c>
      <c r="H5" s="211" t="s">
        <v>262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 t="s">
        <v>367</v>
      </c>
      <c r="AF5" s="228"/>
    </row>
    <row r="6" spans="1:32" s="214" customFormat="1" ht="6" customHeight="1" thickTop="1" x14ac:dyDescent="0.2">
      <c r="A6" s="814"/>
      <c r="B6" s="815"/>
      <c r="C6" s="815"/>
      <c r="D6" s="815"/>
      <c r="E6" s="815"/>
      <c r="F6" s="815"/>
      <c r="G6" s="815"/>
      <c r="H6" s="816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28"/>
    </row>
    <row r="7" spans="1:32" s="794" customFormat="1" ht="19.5" customHeight="1" x14ac:dyDescent="0.3">
      <c r="A7" s="810" t="s">
        <v>68</v>
      </c>
      <c r="B7" s="799"/>
      <c r="C7" s="799"/>
      <c r="D7" s="799"/>
      <c r="E7" s="799"/>
      <c r="F7" s="799"/>
      <c r="G7" s="799"/>
      <c r="H7" s="800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  <c r="X7" s="793"/>
      <c r="Y7" s="793"/>
      <c r="Z7" s="793"/>
      <c r="AA7" s="793"/>
      <c r="AB7" s="793"/>
      <c r="AC7" s="793"/>
      <c r="AD7" s="793"/>
      <c r="AE7" s="793"/>
      <c r="AF7" s="793"/>
    </row>
    <row r="8" spans="1:32" s="796" customFormat="1" ht="3.75" customHeight="1" x14ac:dyDescent="0.2">
      <c r="A8" s="801"/>
      <c r="B8" s="802"/>
      <c r="C8" s="802"/>
      <c r="D8" s="802"/>
      <c r="E8" s="802"/>
      <c r="F8" s="802"/>
      <c r="G8" s="802"/>
      <c r="H8" s="80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  <c r="W8" s="793"/>
      <c r="X8" s="793"/>
      <c r="Y8" s="793"/>
      <c r="Z8" s="793"/>
      <c r="AA8" s="793"/>
      <c r="AB8" s="793"/>
      <c r="AC8" s="793"/>
      <c r="AD8" s="793"/>
      <c r="AE8" s="793"/>
      <c r="AF8" s="793"/>
    </row>
    <row r="9" spans="1:32" x14ac:dyDescent="0.2">
      <c r="A9" s="245" t="s">
        <v>54</v>
      </c>
      <c r="B9" s="714" t="s">
        <v>3</v>
      </c>
      <c r="C9" s="714" t="s">
        <v>3</v>
      </c>
      <c r="D9" s="714">
        <v>421.99071741099999</v>
      </c>
      <c r="E9" s="714" t="s">
        <v>3</v>
      </c>
      <c r="F9" s="782">
        <v>421.99071741099999</v>
      </c>
      <c r="G9" s="714">
        <v>421.99071741104126</v>
      </c>
      <c r="H9" s="714">
        <v>77.719377040863037</v>
      </c>
    </row>
    <row r="10" spans="1:32" x14ac:dyDescent="0.2">
      <c r="A10" s="245" t="s">
        <v>88</v>
      </c>
      <c r="B10" s="714" t="s">
        <v>3</v>
      </c>
      <c r="C10" s="714" t="s">
        <v>3</v>
      </c>
      <c r="D10" s="714">
        <v>5279.7969205379004</v>
      </c>
      <c r="E10" s="714" t="s">
        <v>3</v>
      </c>
      <c r="F10" s="782">
        <v>5279.7969205379004</v>
      </c>
      <c r="G10" s="714">
        <v>4576.1108272075653</v>
      </c>
      <c r="H10" s="714">
        <v>4160.0569818019867</v>
      </c>
    </row>
    <row r="11" spans="1:32" x14ac:dyDescent="0.2">
      <c r="A11" s="245" t="s">
        <v>246</v>
      </c>
      <c r="B11" s="714" t="s">
        <v>3</v>
      </c>
      <c r="C11" s="714" t="s">
        <v>3</v>
      </c>
      <c r="D11" s="714">
        <v>115.0266215801</v>
      </c>
      <c r="E11" s="714" t="s">
        <v>3</v>
      </c>
      <c r="F11" s="782">
        <v>115.0266215801</v>
      </c>
      <c r="G11" s="714">
        <v>115.0266215801239</v>
      </c>
      <c r="H11" s="714">
        <v>84.01133143901825</v>
      </c>
    </row>
    <row r="12" spans="1:32" x14ac:dyDescent="0.2">
      <c r="A12" s="245" t="s">
        <v>337</v>
      </c>
      <c r="B12" s="714" t="s">
        <v>3</v>
      </c>
      <c r="C12" s="714" t="s">
        <v>3</v>
      </c>
      <c r="D12" s="714">
        <v>532.42789363860004</v>
      </c>
      <c r="E12" s="714" t="s">
        <v>3</v>
      </c>
      <c r="F12" s="782">
        <v>532.42789363860004</v>
      </c>
      <c r="G12" s="714">
        <v>399.01714134216309</v>
      </c>
      <c r="H12" s="714">
        <v>20.830038100481033</v>
      </c>
    </row>
    <row r="13" spans="1:32" x14ac:dyDescent="0.2">
      <c r="A13" s="245" t="s">
        <v>55</v>
      </c>
      <c r="B13" s="714" t="s">
        <v>3</v>
      </c>
      <c r="C13" s="714" t="s">
        <v>3</v>
      </c>
      <c r="D13" s="714">
        <v>3011.0531072617</v>
      </c>
      <c r="E13" s="714" t="s">
        <v>3</v>
      </c>
      <c r="F13" s="782">
        <v>3011.0531072617</v>
      </c>
      <c r="G13" s="714">
        <v>2908.0025701522827</v>
      </c>
      <c r="H13" s="714">
        <v>145.99788854643703</v>
      </c>
    </row>
    <row r="14" spans="1:32" s="798" customFormat="1" ht="3.75" customHeight="1" x14ac:dyDescent="0.2">
      <c r="A14" s="804"/>
      <c r="B14" s="805"/>
      <c r="C14" s="805"/>
      <c r="D14" s="805"/>
      <c r="E14" s="805"/>
      <c r="F14" s="806"/>
      <c r="G14" s="805"/>
      <c r="H14" s="805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</row>
    <row r="15" spans="1:32" s="798" customFormat="1" ht="15" customHeight="1" x14ac:dyDescent="0.2">
      <c r="A15" s="247" t="s">
        <v>113</v>
      </c>
      <c r="B15" s="753" t="s">
        <v>3</v>
      </c>
      <c r="C15" s="753" t="s">
        <v>3</v>
      </c>
      <c r="D15" s="753">
        <v>9360.2952604293005</v>
      </c>
      <c r="E15" s="753" t="s">
        <v>3</v>
      </c>
      <c r="F15" s="753">
        <v>9360.2952604293005</v>
      </c>
      <c r="G15" s="753" t="s">
        <v>3</v>
      </c>
      <c r="H15" s="753">
        <v>4488.615616928786</v>
      </c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790"/>
      <c r="AB15" s="790"/>
      <c r="AC15" s="790"/>
      <c r="AD15" s="790"/>
      <c r="AE15" s="790"/>
      <c r="AF15" s="790"/>
    </row>
    <row r="16" spans="1:32" s="798" customFormat="1" ht="6" customHeight="1" x14ac:dyDescent="0.2">
      <c r="A16" s="804"/>
      <c r="B16" s="808"/>
      <c r="C16" s="808"/>
      <c r="D16" s="808"/>
      <c r="E16" s="808"/>
      <c r="F16" s="808"/>
      <c r="G16" s="808"/>
      <c r="H16" s="809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</row>
    <row r="17" spans="1:32" s="794" customFormat="1" ht="19.5" customHeight="1" x14ac:dyDescent="0.3">
      <c r="A17" s="810" t="s">
        <v>66</v>
      </c>
      <c r="B17" s="799"/>
      <c r="C17" s="799"/>
      <c r="D17" s="799"/>
      <c r="E17" s="799"/>
      <c r="F17" s="799"/>
      <c r="G17" s="799"/>
      <c r="H17" s="800"/>
      <c r="I17" s="793"/>
      <c r="J17" s="793"/>
      <c r="K17" s="793"/>
      <c r="L17" s="793"/>
      <c r="M17" s="793"/>
      <c r="N17" s="793"/>
      <c r="O17" s="793"/>
      <c r="P17" s="793"/>
      <c r="Q17" s="793"/>
      <c r="R17" s="793"/>
      <c r="S17" s="793"/>
      <c r="T17" s="793"/>
      <c r="U17" s="793"/>
      <c r="V17" s="793"/>
      <c r="W17" s="793"/>
      <c r="X17" s="793"/>
      <c r="Y17" s="793"/>
      <c r="Z17" s="793"/>
      <c r="AA17" s="793"/>
      <c r="AB17" s="793"/>
      <c r="AC17" s="793"/>
      <c r="AD17" s="793"/>
      <c r="AE17" s="793"/>
      <c r="AF17" s="793"/>
    </row>
    <row r="18" spans="1:32" s="796" customFormat="1" ht="3.75" customHeight="1" x14ac:dyDescent="0.2">
      <c r="A18" s="801"/>
      <c r="B18" s="802"/>
      <c r="C18" s="802"/>
      <c r="D18" s="802"/>
      <c r="E18" s="802"/>
      <c r="F18" s="802"/>
      <c r="G18" s="802"/>
      <c r="H18" s="803"/>
      <c r="I18" s="793"/>
      <c r="J18" s="793"/>
      <c r="K18" s="793"/>
      <c r="L18" s="793"/>
      <c r="M18" s="793"/>
      <c r="N18" s="793"/>
      <c r="O18" s="793"/>
      <c r="P18" s="793"/>
      <c r="Q18" s="793"/>
      <c r="R18" s="793"/>
      <c r="S18" s="793"/>
      <c r="T18" s="793"/>
      <c r="U18" s="793"/>
      <c r="V18" s="793"/>
      <c r="W18" s="793"/>
      <c r="X18" s="793"/>
      <c r="Y18" s="793"/>
      <c r="Z18" s="793"/>
      <c r="AA18" s="793"/>
      <c r="AB18" s="793"/>
      <c r="AC18" s="793"/>
      <c r="AD18" s="793"/>
      <c r="AE18" s="793"/>
      <c r="AF18" s="793"/>
    </row>
    <row r="19" spans="1:32" x14ac:dyDescent="0.2">
      <c r="A19" s="245" t="s">
        <v>190</v>
      </c>
      <c r="B19" s="714" t="s">
        <v>3</v>
      </c>
      <c r="C19" s="714">
        <v>384.3814477921</v>
      </c>
      <c r="D19" s="714" t="s">
        <v>3</v>
      </c>
      <c r="E19" s="714" t="s">
        <v>3</v>
      </c>
      <c r="F19" s="782">
        <v>384.3814477921</v>
      </c>
      <c r="G19" s="714">
        <v>384.38144779205322</v>
      </c>
      <c r="H19" s="714">
        <v>90.423329830169678</v>
      </c>
    </row>
    <row r="20" spans="1:32" x14ac:dyDescent="0.2">
      <c r="A20" s="245" t="s">
        <v>51</v>
      </c>
      <c r="B20" s="714">
        <v>350.54887008669999</v>
      </c>
      <c r="C20" s="714">
        <v>371.5935087204</v>
      </c>
      <c r="D20" s="714" t="s">
        <v>3</v>
      </c>
      <c r="E20" s="714" t="s">
        <v>3</v>
      </c>
      <c r="F20" s="782">
        <v>722.14237880710004</v>
      </c>
      <c r="G20" s="714">
        <v>657.90228939056396</v>
      </c>
      <c r="H20" s="714">
        <v>2.8732701428234577</v>
      </c>
    </row>
    <row r="21" spans="1:32" x14ac:dyDescent="0.2">
      <c r="A21" s="245" t="s">
        <v>53</v>
      </c>
      <c r="B21" s="714">
        <v>298.48128795619999</v>
      </c>
      <c r="C21" s="714">
        <v>1851.7906975746</v>
      </c>
      <c r="D21" s="714" t="s">
        <v>3</v>
      </c>
      <c r="E21" s="714" t="s">
        <v>3</v>
      </c>
      <c r="F21" s="782">
        <v>2150.2719855309001</v>
      </c>
      <c r="G21" s="714">
        <v>2052.1756310462952</v>
      </c>
      <c r="H21" s="714">
        <v>11.08105210121721</v>
      </c>
    </row>
    <row r="22" spans="1:32" s="798" customFormat="1" ht="3.75" customHeight="1" x14ac:dyDescent="0.2">
      <c r="A22" s="804"/>
      <c r="B22" s="805"/>
      <c r="C22" s="805"/>
      <c r="D22" s="805"/>
      <c r="E22" s="805"/>
      <c r="F22" s="806"/>
      <c r="G22" s="805"/>
      <c r="H22" s="805"/>
      <c r="I22" s="790"/>
      <c r="J22" s="790"/>
      <c r="K22" s="790"/>
      <c r="L22" s="790"/>
      <c r="M22" s="790"/>
      <c r="N22" s="790"/>
      <c r="O22" s="790"/>
      <c r="P22" s="790"/>
      <c r="Q22" s="790"/>
      <c r="R22" s="790"/>
      <c r="S22" s="790"/>
      <c r="T22" s="790"/>
      <c r="U22" s="790"/>
      <c r="V22" s="790"/>
      <c r="W22" s="790"/>
      <c r="X22" s="790"/>
      <c r="Y22" s="790"/>
      <c r="Z22" s="790"/>
      <c r="AA22" s="790"/>
      <c r="AB22" s="790"/>
      <c r="AC22" s="790"/>
      <c r="AD22" s="790"/>
      <c r="AE22" s="790"/>
      <c r="AF22" s="790"/>
    </row>
    <row r="23" spans="1:32" s="798" customFormat="1" ht="15" customHeight="1" x14ac:dyDescent="0.2">
      <c r="A23" s="247" t="s">
        <v>111</v>
      </c>
      <c r="B23" s="753">
        <v>649.03015804289998</v>
      </c>
      <c r="C23" s="753">
        <v>2607.7656540871003</v>
      </c>
      <c r="D23" s="753" t="s">
        <v>3</v>
      </c>
      <c r="E23" s="753" t="s">
        <v>3</v>
      </c>
      <c r="F23" s="753">
        <v>3256.7958121300999</v>
      </c>
      <c r="G23" s="753" t="s">
        <v>3</v>
      </c>
      <c r="H23" s="753">
        <v>104.37765207421035</v>
      </c>
      <c r="I23" s="790"/>
      <c r="J23" s="790"/>
      <c r="K23" s="790"/>
      <c r="L23" s="790"/>
      <c r="M23" s="790"/>
      <c r="N23" s="790"/>
      <c r="O23" s="790"/>
      <c r="P23" s="790"/>
      <c r="Q23" s="790"/>
      <c r="R23" s="790"/>
      <c r="S23" s="790"/>
      <c r="T23" s="790"/>
      <c r="U23" s="790"/>
      <c r="V23" s="790"/>
      <c r="W23" s="790"/>
      <c r="X23" s="790"/>
      <c r="Y23" s="790"/>
      <c r="Z23" s="790"/>
      <c r="AA23" s="790"/>
      <c r="AB23" s="790"/>
      <c r="AC23" s="790"/>
      <c r="AD23" s="790"/>
      <c r="AE23" s="790"/>
      <c r="AF23" s="790"/>
    </row>
    <row r="24" spans="1:32" s="798" customFormat="1" ht="6" customHeight="1" x14ac:dyDescent="0.2">
      <c r="A24" s="804"/>
      <c r="B24" s="808"/>
      <c r="C24" s="808"/>
      <c r="D24" s="808"/>
      <c r="E24" s="808"/>
      <c r="F24" s="808"/>
      <c r="G24" s="808"/>
      <c r="H24" s="809"/>
      <c r="I24" s="790"/>
      <c r="J24" s="790"/>
      <c r="K24" s="790"/>
      <c r="L24" s="790"/>
      <c r="M24" s="790"/>
      <c r="N24" s="790"/>
      <c r="O24" s="790"/>
      <c r="P24" s="790"/>
      <c r="Q24" s="790"/>
      <c r="R24" s="790"/>
      <c r="S24" s="790"/>
      <c r="T24" s="790"/>
      <c r="U24" s="790"/>
      <c r="V24" s="790"/>
      <c r="W24" s="790"/>
      <c r="X24" s="790"/>
      <c r="Y24" s="790"/>
      <c r="Z24" s="790"/>
      <c r="AA24" s="790"/>
      <c r="AB24" s="790"/>
      <c r="AC24" s="790"/>
      <c r="AD24" s="790"/>
      <c r="AE24" s="790"/>
      <c r="AF24" s="790"/>
    </row>
    <row r="25" spans="1:32" s="794" customFormat="1" ht="19.5" customHeight="1" x14ac:dyDescent="0.3">
      <c r="A25" s="810" t="s">
        <v>67</v>
      </c>
      <c r="B25" s="799"/>
      <c r="C25" s="799"/>
      <c r="D25" s="799"/>
      <c r="E25" s="799"/>
      <c r="F25" s="799"/>
      <c r="G25" s="799"/>
      <c r="H25" s="800"/>
      <c r="I25" s="793"/>
      <c r="J25" s="793"/>
      <c r="K25" s="793"/>
      <c r="L25" s="793"/>
      <c r="M25" s="793"/>
      <c r="N25" s="793"/>
      <c r="O25" s="793"/>
      <c r="P25" s="793"/>
      <c r="Q25" s="793"/>
      <c r="R25" s="793"/>
      <c r="S25" s="793"/>
      <c r="T25" s="793"/>
      <c r="U25" s="793"/>
      <c r="V25" s="793"/>
      <c r="W25" s="793"/>
      <c r="X25" s="793"/>
      <c r="Y25" s="793"/>
      <c r="Z25" s="793"/>
      <c r="AA25" s="793"/>
      <c r="AB25" s="793"/>
      <c r="AC25" s="793"/>
      <c r="AD25" s="793"/>
      <c r="AE25" s="793"/>
      <c r="AF25" s="793"/>
    </row>
    <row r="26" spans="1:32" s="796" customFormat="1" ht="3.75" customHeight="1" x14ac:dyDescent="0.2">
      <c r="A26" s="801"/>
      <c r="B26" s="802"/>
      <c r="C26" s="802"/>
      <c r="D26" s="802"/>
      <c r="E26" s="802"/>
      <c r="F26" s="802"/>
      <c r="G26" s="802"/>
      <c r="H26" s="803"/>
      <c r="I26" s="793"/>
      <c r="J26" s="793"/>
      <c r="K26" s="793"/>
      <c r="L26" s="793"/>
      <c r="M26" s="793"/>
      <c r="N26" s="793"/>
      <c r="O26" s="793"/>
      <c r="P26" s="793"/>
      <c r="Q26" s="793"/>
      <c r="R26" s="793"/>
      <c r="S26" s="793"/>
      <c r="T26" s="793"/>
      <c r="U26" s="793"/>
      <c r="V26" s="793"/>
      <c r="W26" s="793"/>
      <c r="X26" s="793"/>
      <c r="Y26" s="793"/>
      <c r="Z26" s="793"/>
      <c r="AA26" s="793"/>
      <c r="AB26" s="793"/>
      <c r="AC26" s="793"/>
      <c r="AD26" s="793"/>
      <c r="AE26" s="793"/>
      <c r="AF26" s="793"/>
    </row>
    <row r="27" spans="1:32" x14ac:dyDescent="0.2">
      <c r="A27" s="245" t="s">
        <v>243</v>
      </c>
      <c r="B27" s="714" t="s">
        <v>3</v>
      </c>
      <c r="C27" s="714" t="s">
        <v>3</v>
      </c>
      <c r="D27" s="714" t="s">
        <v>3</v>
      </c>
      <c r="E27" s="714">
        <v>361.4523010254</v>
      </c>
      <c r="F27" s="782">
        <v>361.4523010254</v>
      </c>
      <c r="G27" s="714">
        <v>361.45230102539062</v>
      </c>
      <c r="H27" s="714">
        <v>21.687137603759766</v>
      </c>
    </row>
    <row r="28" spans="1:32" s="798" customFormat="1" ht="3.75" customHeight="1" x14ac:dyDescent="0.2">
      <c r="A28" s="804"/>
      <c r="B28" s="805"/>
      <c r="C28" s="805"/>
      <c r="D28" s="805"/>
      <c r="E28" s="805"/>
      <c r="F28" s="806"/>
      <c r="G28" s="805"/>
      <c r="H28" s="805"/>
      <c r="I28" s="790"/>
      <c r="J28" s="790"/>
      <c r="K28" s="790"/>
      <c r="L28" s="790"/>
      <c r="M28" s="790"/>
      <c r="N28" s="790"/>
      <c r="O28" s="790"/>
      <c r="P28" s="790"/>
      <c r="Q28" s="790"/>
      <c r="R28" s="790"/>
      <c r="S28" s="790"/>
      <c r="T28" s="790"/>
      <c r="U28" s="790"/>
      <c r="V28" s="790"/>
      <c r="W28" s="790"/>
      <c r="X28" s="790"/>
      <c r="Y28" s="790"/>
      <c r="Z28" s="790"/>
      <c r="AA28" s="790"/>
      <c r="AB28" s="790"/>
      <c r="AC28" s="790"/>
      <c r="AD28" s="790"/>
      <c r="AE28" s="790"/>
      <c r="AF28" s="790"/>
    </row>
    <row r="29" spans="1:32" s="798" customFormat="1" ht="15" customHeight="1" x14ac:dyDescent="0.2">
      <c r="A29" s="247" t="s">
        <v>112</v>
      </c>
      <c r="B29" s="753" t="s">
        <v>3</v>
      </c>
      <c r="C29" s="753" t="s">
        <v>3</v>
      </c>
      <c r="D29" s="753" t="s">
        <v>3</v>
      </c>
      <c r="E29" s="753">
        <v>361.4523010254</v>
      </c>
      <c r="F29" s="753">
        <v>361.4523010254</v>
      </c>
      <c r="G29" s="753" t="s">
        <v>3</v>
      </c>
      <c r="H29" s="753">
        <v>21.687137603759766</v>
      </c>
      <c r="I29" s="790"/>
      <c r="J29" s="790"/>
      <c r="K29" s="790"/>
      <c r="L29" s="790"/>
      <c r="M29" s="790"/>
      <c r="N29" s="790"/>
      <c r="O29" s="790"/>
      <c r="P29" s="790"/>
      <c r="Q29" s="790"/>
      <c r="R29" s="790"/>
      <c r="S29" s="790"/>
      <c r="T29" s="790"/>
      <c r="U29" s="790"/>
      <c r="V29" s="790"/>
      <c r="W29" s="790"/>
      <c r="X29" s="790"/>
      <c r="Y29" s="790"/>
      <c r="Z29" s="790"/>
      <c r="AA29" s="790"/>
      <c r="AB29" s="790"/>
      <c r="AC29" s="790"/>
      <c r="AD29" s="790"/>
      <c r="AE29" s="790"/>
      <c r="AF29" s="790"/>
    </row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M19"/>
  <sheetViews>
    <sheetView showGridLines="0" zoomScaleNormal="100" workbookViewId="0">
      <selection activeCell="I1" sqref="I1"/>
    </sheetView>
  </sheetViews>
  <sheetFormatPr defaultRowHeight="12.75" x14ac:dyDescent="0.2"/>
  <cols>
    <col min="1" max="1" width="22.7109375" customWidth="1"/>
    <col min="2" max="7" width="14.7109375" customWidth="1"/>
    <col min="8" max="8" width="3.28515625" customWidth="1"/>
    <col min="9" max="9" width="9.85546875" customWidth="1"/>
    <col min="11" max="11" width="11.28515625" customWidth="1"/>
  </cols>
  <sheetData>
    <row r="1" spans="1:117" ht="15" customHeight="1" x14ac:dyDescent="0.2">
      <c r="A1" s="152" t="s">
        <v>302</v>
      </c>
      <c r="B1" s="151"/>
      <c r="C1" s="151"/>
      <c r="D1" s="151"/>
      <c r="E1" s="151"/>
      <c r="F1" s="151"/>
      <c r="G1" s="151"/>
      <c r="H1" s="89"/>
      <c r="I1" s="81"/>
      <c r="J1" s="81"/>
      <c r="K1" s="81"/>
      <c r="L1" s="81"/>
      <c r="M1" s="81"/>
      <c r="N1" s="81"/>
      <c r="O1" s="81"/>
      <c r="P1" s="81"/>
      <c r="Q1" s="81"/>
      <c r="R1" s="81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</row>
    <row r="2" spans="1:117" ht="15" customHeight="1" x14ac:dyDescent="0.2">
      <c r="A2" s="151"/>
      <c r="B2" s="151"/>
      <c r="C2" s="151"/>
      <c r="D2" s="151"/>
      <c r="E2" s="151"/>
      <c r="F2" s="151"/>
      <c r="G2" s="151"/>
      <c r="H2" s="89"/>
      <c r="I2" s="81"/>
      <c r="J2" s="81"/>
      <c r="K2" s="81"/>
      <c r="L2" s="81"/>
      <c r="M2" s="81"/>
      <c r="N2" s="81"/>
      <c r="O2" s="81"/>
      <c r="P2" s="81"/>
      <c r="Q2" s="81"/>
      <c r="R2" s="81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</row>
    <row r="3" spans="1:117" ht="15" customHeight="1" x14ac:dyDescent="0.2">
      <c r="A3" s="151"/>
      <c r="B3" s="989" t="s">
        <v>93</v>
      </c>
      <c r="C3" s="989"/>
      <c r="D3" s="989"/>
      <c r="E3" s="989"/>
      <c r="F3" s="989"/>
      <c r="G3" s="153"/>
      <c r="H3" s="89"/>
      <c r="I3" s="81"/>
      <c r="J3" s="81"/>
      <c r="K3" s="81"/>
      <c r="L3" s="81"/>
      <c r="M3" s="81"/>
      <c r="N3" s="81"/>
      <c r="O3" s="81"/>
      <c r="P3" s="81"/>
      <c r="Q3" s="81"/>
      <c r="R3" s="81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</row>
    <row r="4" spans="1:117" ht="3.75" customHeight="1" x14ac:dyDescent="0.2">
      <c r="A4" s="151"/>
      <c r="B4" s="151"/>
      <c r="C4" s="151"/>
      <c r="D4" s="151"/>
      <c r="E4" s="151"/>
      <c r="F4" s="151"/>
      <c r="G4" s="151"/>
      <c r="H4" s="89"/>
      <c r="I4" s="81"/>
      <c r="J4" s="81"/>
      <c r="K4" s="81"/>
      <c r="L4" s="81"/>
      <c r="M4" s="81"/>
      <c r="N4" s="81"/>
      <c r="O4" s="81"/>
      <c r="P4" s="81"/>
      <c r="Q4" s="81"/>
      <c r="R4" s="81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</row>
    <row r="5" spans="1:117" x14ac:dyDescent="0.2">
      <c r="A5" s="988" t="s">
        <v>104</v>
      </c>
      <c r="B5" s="986" t="s">
        <v>95</v>
      </c>
      <c r="C5" s="986" t="s">
        <v>96</v>
      </c>
      <c r="D5" s="986" t="s">
        <v>97</v>
      </c>
      <c r="E5" s="986" t="s">
        <v>98</v>
      </c>
      <c r="F5" s="986" t="s">
        <v>99</v>
      </c>
      <c r="G5" s="986" t="s">
        <v>100</v>
      </c>
      <c r="H5" s="89"/>
      <c r="I5" s="81"/>
      <c r="J5" s="81"/>
      <c r="K5" s="81"/>
      <c r="L5" s="81"/>
      <c r="M5" s="81"/>
      <c r="N5" s="81"/>
      <c r="O5" s="81"/>
      <c r="P5" s="81"/>
      <c r="Q5" s="81"/>
      <c r="R5" s="81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</row>
    <row r="6" spans="1:117" x14ac:dyDescent="0.2">
      <c r="A6" s="988"/>
      <c r="B6" s="986"/>
      <c r="C6" s="986"/>
      <c r="D6" s="986"/>
      <c r="E6" s="986"/>
      <c r="F6" s="986"/>
      <c r="G6" s="986"/>
      <c r="H6" s="89"/>
      <c r="I6" s="81"/>
      <c r="J6" s="81"/>
      <c r="K6" s="81"/>
      <c r="L6" s="81"/>
      <c r="M6" s="81"/>
      <c r="N6" s="81"/>
      <c r="O6" s="81"/>
      <c r="P6" s="81"/>
      <c r="Q6" s="81"/>
      <c r="R6" s="81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</row>
    <row r="7" spans="1:117" ht="3.75" customHeight="1" x14ac:dyDescent="0.2">
      <c r="A7" s="145"/>
      <c r="B7" s="145"/>
      <c r="C7" s="145"/>
      <c r="D7" s="145"/>
      <c r="E7" s="145"/>
      <c r="F7" s="145"/>
      <c r="G7" s="145"/>
      <c r="H7" s="89"/>
      <c r="I7" s="81"/>
      <c r="J7" s="81"/>
      <c r="K7" s="81"/>
      <c r="L7" s="81"/>
      <c r="M7" s="81"/>
      <c r="N7" s="81"/>
      <c r="O7" s="81"/>
      <c r="P7" s="81"/>
      <c r="Q7" s="81"/>
      <c r="R7" s="81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</row>
    <row r="8" spans="1:117" x14ac:dyDescent="0.2">
      <c r="A8" s="182" t="s">
        <v>64</v>
      </c>
      <c r="B8" s="140">
        <v>17104.430675983429</v>
      </c>
      <c r="C8" s="140">
        <v>10693.959303855896</v>
      </c>
      <c r="D8" s="140">
        <v>64173.273819684982</v>
      </c>
      <c r="E8" s="140">
        <v>40599.912439107895</v>
      </c>
      <c r="F8" s="140">
        <v>13871.937469482422</v>
      </c>
      <c r="G8" s="141">
        <v>146443.51370811462</v>
      </c>
      <c r="H8" s="89"/>
      <c r="I8" s="81"/>
      <c r="J8" s="81"/>
      <c r="K8" s="81"/>
      <c r="L8" s="81"/>
      <c r="M8" s="81"/>
      <c r="N8" s="81"/>
      <c r="O8" s="81"/>
      <c r="P8" s="81"/>
      <c r="Q8" s="81"/>
      <c r="R8" s="81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</row>
    <row r="9" spans="1:117" x14ac:dyDescent="0.2">
      <c r="A9" s="182" t="s">
        <v>106</v>
      </c>
      <c r="B9" s="140">
        <v>17579.399391889572</v>
      </c>
      <c r="C9" s="140">
        <v>11563.341920852661</v>
      </c>
      <c r="D9" s="140">
        <v>38051.158051252365</v>
      </c>
      <c r="E9" s="140">
        <v>24451.431030750275</v>
      </c>
      <c r="F9" s="140">
        <v>9888.9258189201355</v>
      </c>
      <c r="G9" s="141">
        <v>101534.25621366501</v>
      </c>
      <c r="H9" s="89"/>
      <c r="I9" s="81"/>
      <c r="J9" s="81"/>
      <c r="K9" s="81"/>
      <c r="L9" s="81"/>
      <c r="M9" s="81"/>
      <c r="N9" s="81"/>
      <c r="O9" s="81"/>
      <c r="P9" s="81"/>
      <c r="Q9" s="81"/>
      <c r="R9" s="81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</row>
    <row r="10" spans="1:117" x14ac:dyDescent="0.2">
      <c r="A10" s="182" t="s">
        <v>66</v>
      </c>
      <c r="B10" s="140">
        <v>3623.59428358078</v>
      </c>
      <c r="C10" s="140">
        <v>1571.4432735443115</v>
      </c>
      <c r="D10" s="140">
        <v>6822.0097413063049</v>
      </c>
      <c r="E10" s="140">
        <v>2396.952036857605</v>
      </c>
      <c r="F10" s="140">
        <v>1927.9325485229492</v>
      </c>
      <c r="G10" s="141">
        <v>16341.931883811951</v>
      </c>
      <c r="H10" s="89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</row>
    <row r="11" spans="1:117" x14ac:dyDescent="0.2">
      <c r="A11" s="182" t="s">
        <v>67</v>
      </c>
      <c r="B11" s="140">
        <v>158.05060482025146</v>
      </c>
      <c r="C11" s="140">
        <v>630.54050445556641</v>
      </c>
      <c r="D11" s="140">
        <v>686.21513319015503</v>
      </c>
      <c r="E11" s="140">
        <v>527.33108901977539</v>
      </c>
      <c r="F11" s="140" t="s">
        <v>3</v>
      </c>
      <c r="G11" s="141">
        <v>2002.1373314857483</v>
      </c>
      <c r="H11" s="89"/>
      <c r="I11" s="81"/>
      <c r="J11" s="82"/>
      <c r="K11" s="81"/>
      <c r="L11" s="81"/>
      <c r="M11" s="81"/>
      <c r="N11" s="81"/>
      <c r="O11" s="81"/>
      <c r="P11" s="81"/>
      <c r="Q11" s="81"/>
      <c r="R11" s="81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</row>
    <row r="12" spans="1:117" x14ac:dyDescent="0.2">
      <c r="A12" s="182" t="s">
        <v>118</v>
      </c>
      <c r="B12" s="140">
        <v>4556.207160949707</v>
      </c>
      <c r="C12" s="140">
        <v>3330.7657051086426</v>
      </c>
      <c r="D12" s="140">
        <v>12288.080564975739</v>
      </c>
      <c r="E12" s="140">
        <v>9166.472439289093</v>
      </c>
      <c r="F12" s="140">
        <v>4229.3894968032837</v>
      </c>
      <c r="G12" s="141">
        <v>33570.915367126465</v>
      </c>
      <c r="H12" s="89"/>
      <c r="I12" s="81"/>
      <c r="J12" s="82"/>
      <c r="K12" s="81"/>
      <c r="L12" s="81"/>
      <c r="M12" s="81"/>
      <c r="N12" s="81"/>
      <c r="O12" s="81"/>
      <c r="P12" s="81"/>
      <c r="Q12" s="81"/>
      <c r="R12" s="81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</row>
    <row r="13" spans="1:117" x14ac:dyDescent="0.2">
      <c r="A13" s="182" t="s">
        <v>420</v>
      </c>
      <c r="B13" s="140" t="s">
        <v>3</v>
      </c>
      <c r="C13" s="140">
        <v>31.238618850708008</v>
      </c>
      <c r="D13" s="140">
        <v>280.62978172302246</v>
      </c>
      <c r="E13" s="140">
        <v>344.1741943359375</v>
      </c>
      <c r="F13" s="140">
        <v>245.65158081054687</v>
      </c>
      <c r="G13" s="141">
        <v>901.69417572021484</v>
      </c>
      <c r="H13" s="89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</row>
    <row r="14" spans="1:117" x14ac:dyDescent="0.2">
      <c r="A14" s="183" t="s">
        <v>69</v>
      </c>
      <c r="B14" s="324">
        <v>4255.7594130039215</v>
      </c>
      <c r="C14" s="324">
        <v>1784.2382888793945</v>
      </c>
      <c r="D14" s="324">
        <v>11177.357246160507</v>
      </c>
      <c r="E14" s="324">
        <v>8184.6126437187195</v>
      </c>
      <c r="F14" s="324">
        <v>2907.6197547912598</v>
      </c>
      <c r="G14" s="325">
        <v>28309.587346553802</v>
      </c>
      <c r="H14" s="8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</row>
    <row r="15" spans="1:117" s="15" customFormat="1" ht="3.75" customHeight="1" x14ac:dyDescent="0.2">
      <c r="A15" s="147"/>
      <c r="B15" s="326"/>
      <c r="C15" s="326"/>
      <c r="D15" s="326"/>
      <c r="E15" s="326"/>
      <c r="F15" s="326"/>
      <c r="G15" s="317"/>
      <c r="H15" s="89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</row>
    <row r="16" spans="1:117" x14ac:dyDescent="0.2">
      <c r="A16" s="181" t="s">
        <v>209</v>
      </c>
      <c r="B16" s="327">
        <v>47277.441530227661</v>
      </c>
      <c r="C16" s="318">
        <v>29605.52761554718</v>
      </c>
      <c r="D16" s="318">
        <v>133478.72433829308</v>
      </c>
      <c r="E16" s="318">
        <v>85670.8858730793</v>
      </c>
      <c r="F16" s="318">
        <v>33071.456669330597</v>
      </c>
      <c r="G16" s="318">
        <v>329104.03602647781</v>
      </c>
      <c r="H16" s="8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</row>
    <row r="17" spans="1:117" x14ac:dyDescent="0.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</row>
    <row r="18" spans="1:117" x14ac:dyDescent="0.2">
      <c r="A18" s="60"/>
      <c r="B18" s="60"/>
      <c r="C18" s="60"/>
      <c r="D18" s="60"/>
      <c r="E18" s="60"/>
      <c r="F18" s="60"/>
      <c r="G18" s="724"/>
      <c r="H18" s="81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</row>
    <row r="19" spans="1:117" x14ac:dyDescent="0.2">
      <c r="A19" s="60"/>
      <c r="B19" s="60"/>
      <c r="C19" s="60"/>
      <c r="D19" s="60"/>
      <c r="E19" s="60"/>
      <c r="F19" s="60"/>
      <c r="G19" s="81"/>
      <c r="H19" s="81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</row>
  </sheetData>
  <sortState ref="A15:G22">
    <sortCondition descending="1" ref="G15"/>
  </sortState>
  <mergeCells count="8">
    <mergeCell ref="G5:G6"/>
    <mergeCell ref="B3:F3"/>
    <mergeCell ref="A5:A6"/>
    <mergeCell ref="B5:B6"/>
    <mergeCell ref="C5:C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25"/>
  <sheetViews>
    <sheetView showGridLines="0" workbookViewId="0">
      <selection activeCell="I1" sqref="I1"/>
    </sheetView>
  </sheetViews>
  <sheetFormatPr defaultRowHeight="12.75" x14ac:dyDescent="0.2"/>
  <cols>
    <col min="1" max="1" width="40.7109375" style="797" customWidth="1"/>
    <col min="2" max="3" width="13.7109375" style="797" customWidth="1"/>
    <col min="4" max="6" width="8.7109375" style="797" customWidth="1"/>
    <col min="7" max="7" width="8" style="790" customWidth="1"/>
    <col min="8" max="9" width="12.7109375" style="790" customWidth="1"/>
    <col min="10" max="10" width="10.42578125" style="790" customWidth="1"/>
    <col min="11" max="36" width="12.7109375" style="790" customWidth="1"/>
    <col min="37" max="40" width="12.7109375" style="797" customWidth="1"/>
    <col min="41" max="16384" width="9.140625" style="797"/>
  </cols>
  <sheetData>
    <row r="1" spans="1:36" s="791" customFormat="1" ht="15" customHeight="1" x14ac:dyDescent="0.2">
      <c r="A1" s="224" t="s">
        <v>458</v>
      </c>
    </row>
    <row r="2" spans="1:36" s="792" customFormat="1" ht="15" customHeight="1" x14ac:dyDescent="0.2">
      <c r="A2" s="226"/>
    </row>
    <row r="3" spans="1:36" s="792" customFormat="1" ht="15" customHeight="1" x14ac:dyDescent="0.2">
      <c r="A3" s="257"/>
      <c r="B3" s="1003" t="s">
        <v>286</v>
      </c>
      <c r="C3" s="1003"/>
      <c r="D3" s="811"/>
      <c r="E3" s="811"/>
      <c r="F3" s="812"/>
    </row>
    <row r="4" spans="1:36" s="792" customFormat="1" ht="6" customHeight="1" x14ac:dyDescent="0.2">
      <c r="A4" s="257"/>
      <c r="B4" s="819"/>
      <c r="C4" s="819"/>
      <c r="D4" s="820"/>
      <c r="E4" s="820"/>
      <c r="F4" s="821"/>
    </row>
    <row r="5" spans="1:36" s="211" customFormat="1" ht="36" customHeight="1" thickBot="1" x14ac:dyDescent="0.25">
      <c r="A5" s="822" t="s">
        <v>261</v>
      </c>
      <c r="B5" s="813" t="s">
        <v>377</v>
      </c>
      <c r="C5" s="813" t="s">
        <v>379</v>
      </c>
      <c r="D5" s="211" t="s">
        <v>443</v>
      </c>
      <c r="E5" s="211" t="s">
        <v>442</v>
      </c>
      <c r="F5" s="211" t="s">
        <v>262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 t="s">
        <v>367</v>
      </c>
      <c r="AJ5" s="228"/>
    </row>
    <row r="6" spans="1:36" s="214" customFormat="1" ht="6" customHeight="1" thickTop="1" x14ac:dyDescent="0.2">
      <c r="A6" s="814"/>
      <c r="B6" s="815"/>
      <c r="C6" s="815"/>
      <c r="D6" s="815"/>
      <c r="E6" s="815"/>
      <c r="F6" s="816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28"/>
    </row>
    <row r="7" spans="1:36" s="794" customFormat="1" ht="19.5" customHeight="1" x14ac:dyDescent="0.3">
      <c r="A7" s="810" t="s">
        <v>249</v>
      </c>
      <c r="B7" s="799"/>
      <c r="C7" s="799"/>
      <c r="D7" s="799"/>
      <c r="E7" s="799"/>
      <c r="F7" s="800"/>
      <c r="G7" s="793"/>
      <c r="H7" s="793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  <c r="X7" s="793"/>
      <c r="Y7" s="793"/>
      <c r="Z7" s="793"/>
      <c r="AA7" s="793"/>
      <c r="AB7" s="793"/>
      <c r="AC7" s="793"/>
      <c r="AD7" s="793"/>
      <c r="AE7" s="793"/>
      <c r="AF7" s="793"/>
      <c r="AG7" s="793"/>
      <c r="AH7" s="793"/>
      <c r="AI7" s="793"/>
      <c r="AJ7" s="793"/>
    </row>
    <row r="8" spans="1:36" s="796" customFormat="1" ht="3.75" customHeight="1" x14ac:dyDescent="0.2">
      <c r="A8" s="801"/>
      <c r="B8" s="802"/>
      <c r="C8" s="802"/>
      <c r="D8" s="802"/>
      <c r="E8" s="802"/>
      <c r="F8" s="803"/>
      <c r="G8" s="79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  <c r="W8" s="793"/>
      <c r="X8" s="793"/>
      <c r="Y8" s="793"/>
      <c r="Z8" s="793"/>
      <c r="AA8" s="793"/>
      <c r="AB8" s="793"/>
      <c r="AC8" s="793"/>
      <c r="AD8" s="793"/>
      <c r="AE8" s="793"/>
      <c r="AF8" s="793"/>
      <c r="AG8" s="793"/>
      <c r="AH8" s="793"/>
      <c r="AI8" s="793"/>
      <c r="AJ8" s="793"/>
    </row>
    <row r="9" spans="1:36" x14ac:dyDescent="0.2">
      <c r="A9" s="245" t="s">
        <v>338</v>
      </c>
      <c r="B9" s="714">
        <v>66.415565490700004</v>
      </c>
      <c r="C9" s="714" t="s">
        <v>3</v>
      </c>
      <c r="D9" s="782">
        <v>66.415565490700004</v>
      </c>
      <c r="E9" s="714">
        <v>66.415565490722656</v>
      </c>
      <c r="F9" s="714">
        <v>53.232070922851563</v>
      </c>
    </row>
    <row r="10" spans="1:36" x14ac:dyDescent="0.2">
      <c r="A10" s="245" t="s">
        <v>341</v>
      </c>
      <c r="B10" s="714">
        <v>45.167976379400002</v>
      </c>
      <c r="C10" s="714" t="s">
        <v>3</v>
      </c>
      <c r="D10" s="782">
        <v>45.167976379400002</v>
      </c>
      <c r="E10" s="714">
        <v>45.167976379394531</v>
      </c>
      <c r="F10" s="714">
        <v>67.751968383789063</v>
      </c>
    </row>
    <row r="11" spans="1:36" s="798" customFormat="1" ht="3.75" customHeight="1" x14ac:dyDescent="0.2">
      <c r="A11" s="804"/>
      <c r="B11" s="805"/>
      <c r="C11" s="805"/>
      <c r="D11" s="806"/>
      <c r="E11" s="805"/>
      <c r="F11" s="805"/>
      <c r="G11" s="790"/>
      <c r="H11" s="790"/>
      <c r="I11" s="790"/>
      <c r="J11" s="790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790"/>
      <c r="AB11" s="790"/>
      <c r="AC11" s="790"/>
      <c r="AD11" s="790"/>
      <c r="AE11" s="790"/>
      <c r="AF11" s="790"/>
      <c r="AG11" s="790"/>
      <c r="AH11" s="790"/>
      <c r="AI11" s="790"/>
      <c r="AJ11" s="790"/>
    </row>
    <row r="12" spans="1:36" s="798" customFormat="1" ht="15" customHeight="1" x14ac:dyDescent="0.2">
      <c r="A12" s="247" t="s">
        <v>250</v>
      </c>
      <c r="B12" s="753">
        <v>111.58354187010001</v>
      </c>
      <c r="C12" s="753" t="s">
        <v>3</v>
      </c>
      <c r="D12" s="753">
        <v>111.58354187010001</v>
      </c>
      <c r="E12" s="753" t="s">
        <v>3</v>
      </c>
      <c r="F12" s="753">
        <v>120.98403930664062</v>
      </c>
      <c r="G12" s="790"/>
      <c r="H12" s="790"/>
      <c r="I12" s="790"/>
      <c r="J12" s="790"/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0"/>
      <c r="AE12" s="790"/>
      <c r="AF12" s="790"/>
      <c r="AG12" s="790"/>
      <c r="AH12" s="790"/>
      <c r="AI12" s="790"/>
      <c r="AJ12" s="790"/>
    </row>
    <row r="13" spans="1:36" s="798" customFormat="1" ht="6" customHeight="1" x14ac:dyDescent="0.2">
      <c r="A13" s="804"/>
      <c r="B13" s="808"/>
      <c r="C13" s="808"/>
      <c r="D13" s="808"/>
      <c r="E13" s="808"/>
      <c r="F13" s="809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0"/>
      <c r="AE13" s="790"/>
      <c r="AF13" s="790"/>
      <c r="AG13" s="790"/>
      <c r="AH13" s="790"/>
      <c r="AI13" s="790"/>
      <c r="AJ13" s="790"/>
    </row>
    <row r="14" spans="1:36" s="794" customFormat="1" ht="19.5" customHeight="1" x14ac:dyDescent="0.3">
      <c r="A14" s="810" t="s">
        <v>69</v>
      </c>
      <c r="B14" s="799"/>
      <c r="C14" s="799"/>
      <c r="D14" s="799"/>
      <c r="E14" s="799"/>
      <c r="F14" s="800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3"/>
    </row>
    <row r="15" spans="1:36" s="796" customFormat="1" ht="3.75" customHeight="1" x14ac:dyDescent="0.2">
      <c r="A15" s="801"/>
      <c r="B15" s="802"/>
      <c r="C15" s="802"/>
      <c r="D15" s="802"/>
      <c r="E15" s="802"/>
      <c r="F15" s="803"/>
      <c r="G15" s="793"/>
      <c r="H15" s="793"/>
      <c r="I15" s="793"/>
      <c r="J15" s="793"/>
      <c r="K15" s="793"/>
      <c r="L15" s="793"/>
      <c r="M15" s="793"/>
      <c r="N15" s="793"/>
      <c r="O15" s="793"/>
      <c r="P15" s="793"/>
      <c r="Q15" s="793"/>
      <c r="R15" s="793"/>
      <c r="S15" s="793"/>
      <c r="T15" s="793"/>
      <c r="U15" s="793"/>
      <c r="V15" s="793"/>
      <c r="W15" s="793"/>
      <c r="X15" s="793"/>
      <c r="Y15" s="793"/>
      <c r="Z15" s="793"/>
      <c r="AA15" s="793"/>
      <c r="AB15" s="793"/>
      <c r="AC15" s="793"/>
      <c r="AD15" s="793"/>
      <c r="AE15" s="793"/>
      <c r="AF15" s="793"/>
      <c r="AG15" s="793"/>
      <c r="AH15" s="793"/>
      <c r="AI15" s="793"/>
      <c r="AJ15" s="793"/>
    </row>
    <row r="16" spans="1:36" x14ac:dyDescent="0.2">
      <c r="A16" s="245" t="s">
        <v>56</v>
      </c>
      <c r="B16" s="714" t="s">
        <v>3</v>
      </c>
      <c r="C16" s="714">
        <v>46.4244804382</v>
      </c>
      <c r="D16" s="782">
        <v>46.4244804382</v>
      </c>
      <c r="E16" s="714">
        <v>46.424480438232422</v>
      </c>
      <c r="F16" s="714">
        <v>10.499822616577148</v>
      </c>
    </row>
    <row r="17" spans="1:36" x14ac:dyDescent="0.2">
      <c r="A17" s="245" t="s">
        <v>57</v>
      </c>
      <c r="B17" s="714" t="s">
        <v>3</v>
      </c>
      <c r="C17" s="714">
        <v>4847.7534050941003</v>
      </c>
      <c r="D17" s="782">
        <v>4847.7534050941003</v>
      </c>
      <c r="E17" s="714">
        <v>4847.7534050941467</v>
      </c>
      <c r="F17" s="714">
        <v>522.31274033337831</v>
      </c>
    </row>
    <row r="18" spans="1:36" x14ac:dyDescent="0.2">
      <c r="A18" s="245" t="s">
        <v>58</v>
      </c>
      <c r="B18" s="714" t="s">
        <v>3</v>
      </c>
      <c r="C18" s="714">
        <v>181.54495048519999</v>
      </c>
      <c r="D18" s="782">
        <v>181.54495048519999</v>
      </c>
      <c r="E18" s="714">
        <v>181.54495048522949</v>
      </c>
      <c r="F18" s="714">
        <v>1.740585669875145</v>
      </c>
    </row>
    <row r="19" spans="1:36" x14ac:dyDescent="0.2">
      <c r="A19" s="245" t="s">
        <v>345</v>
      </c>
      <c r="B19" s="714" t="s">
        <v>3</v>
      </c>
      <c r="C19" s="714">
        <v>92.092620849599996</v>
      </c>
      <c r="D19" s="782">
        <v>92.092620849599996</v>
      </c>
      <c r="E19" s="714">
        <v>92.092620849609375</v>
      </c>
      <c r="F19" s="714">
        <v>10.32054328918457</v>
      </c>
    </row>
    <row r="20" spans="1:36" x14ac:dyDescent="0.2">
      <c r="A20" s="245" t="s">
        <v>20</v>
      </c>
      <c r="B20" s="714" t="s">
        <v>3</v>
      </c>
      <c r="C20" s="714">
        <v>406.96716117860001</v>
      </c>
      <c r="D20" s="782">
        <v>406.96716117860001</v>
      </c>
      <c r="E20" s="714">
        <v>406.96716117858887</v>
      </c>
      <c r="F20" s="714">
        <v>7.6705178022384644</v>
      </c>
    </row>
    <row r="21" spans="1:36" x14ac:dyDescent="0.2">
      <c r="A21" s="245" t="s">
        <v>21</v>
      </c>
      <c r="B21" s="714" t="s">
        <v>3</v>
      </c>
      <c r="C21" s="714">
        <v>60.215209960899998</v>
      </c>
      <c r="D21" s="782">
        <v>60.215209960899998</v>
      </c>
      <c r="E21" s="714">
        <v>60.2152099609375</v>
      </c>
      <c r="F21" s="714">
        <v>2.7116713523864746</v>
      </c>
    </row>
    <row r="22" spans="1:36" x14ac:dyDescent="0.2">
      <c r="A22" s="245" t="s">
        <v>62</v>
      </c>
      <c r="B22" s="714" t="s">
        <v>3</v>
      </c>
      <c r="C22" s="714">
        <v>1403.5889534949999</v>
      </c>
      <c r="D22" s="782">
        <v>1403.5889534949999</v>
      </c>
      <c r="E22" s="714">
        <v>1403.5889534950256</v>
      </c>
      <c r="F22" s="714">
        <v>61.383271038532257</v>
      </c>
    </row>
    <row r="23" spans="1:36" s="798" customFormat="1" ht="3.75" customHeight="1" x14ac:dyDescent="0.2">
      <c r="A23" s="804"/>
      <c r="B23" s="805"/>
      <c r="C23" s="805"/>
      <c r="D23" s="806"/>
      <c r="E23" s="805"/>
      <c r="F23" s="805"/>
      <c r="G23" s="790"/>
      <c r="H23" s="790"/>
      <c r="I23" s="790"/>
      <c r="J23" s="790"/>
      <c r="K23" s="790"/>
      <c r="L23" s="790"/>
      <c r="M23" s="790"/>
      <c r="N23" s="790"/>
      <c r="O23" s="790"/>
      <c r="P23" s="790"/>
      <c r="Q23" s="790"/>
      <c r="R23" s="790"/>
      <c r="S23" s="790"/>
      <c r="T23" s="790"/>
      <c r="U23" s="790"/>
      <c r="V23" s="790"/>
      <c r="W23" s="790"/>
      <c r="X23" s="790"/>
      <c r="Y23" s="790"/>
      <c r="Z23" s="790"/>
      <c r="AA23" s="790"/>
      <c r="AB23" s="790"/>
      <c r="AC23" s="790"/>
      <c r="AD23" s="790"/>
      <c r="AE23" s="790"/>
      <c r="AF23" s="790"/>
      <c r="AG23" s="790"/>
      <c r="AH23" s="790"/>
      <c r="AI23" s="790"/>
      <c r="AJ23" s="790"/>
    </row>
    <row r="24" spans="1:36" s="798" customFormat="1" ht="15" customHeight="1" x14ac:dyDescent="0.2">
      <c r="A24" s="247" t="s">
        <v>253</v>
      </c>
      <c r="B24" s="753" t="s">
        <v>3</v>
      </c>
      <c r="C24" s="753">
        <v>7038.5867815016009</v>
      </c>
      <c r="D24" s="753">
        <v>7038.5867815016009</v>
      </c>
      <c r="E24" s="753" t="s">
        <v>3</v>
      </c>
      <c r="F24" s="753">
        <v>616.63915210217237</v>
      </c>
      <c r="G24" s="790"/>
      <c r="H24" s="790"/>
      <c r="I24" s="790"/>
      <c r="J24" s="790"/>
      <c r="K24" s="790"/>
      <c r="L24" s="790"/>
      <c r="M24" s="790"/>
      <c r="N24" s="790"/>
      <c r="O24" s="790"/>
      <c r="P24" s="790"/>
      <c r="Q24" s="790"/>
      <c r="R24" s="790"/>
      <c r="S24" s="790"/>
      <c r="T24" s="790"/>
      <c r="U24" s="790"/>
      <c r="V24" s="790"/>
      <c r="W24" s="790"/>
      <c r="X24" s="790"/>
      <c r="Y24" s="790"/>
      <c r="Z24" s="790"/>
      <c r="AA24" s="790"/>
      <c r="AB24" s="790"/>
      <c r="AC24" s="790"/>
      <c r="AD24" s="790"/>
      <c r="AE24" s="790"/>
      <c r="AF24" s="790"/>
      <c r="AG24" s="790"/>
      <c r="AH24" s="790"/>
      <c r="AI24" s="790"/>
      <c r="AJ24" s="790"/>
    </row>
    <row r="25" spans="1:36" s="790" customFormat="1" x14ac:dyDescent="0.2"/>
  </sheetData>
  <mergeCells count="1">
    <mergeCell ref="B3:C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7"/>
  <sheetViews>
    <sheetView showGridLines="0" workbookViewId="0">
      <selection activeCell="H1" sqref="H1"/>
    </sheetView>
  </sheetViews>
  <sheetFormatPr defaultRowHeight="12.75" x14ac:dyDescent="0.2"/>
  <cols>
    <col min="1" max="1" width="45.7109375" style="236" customWidth="1"/>
    <col min="2" max="3" width="13.7109375" style="236" customWidth="1"/>
    <col min="4" max="6" width="8.7109375" style="236" customWidth="1"/>
    <col min="7" max="7" width="7.85546875" style="235" customWidth="1"/>
    <col min="8" max="8" width="12.7109375" style="235" customWidth="1"/>
    <col min="9" max="9" width="5.5703125" style="235" customWidth="1"/>
    <col min="10" max="33" width="12.7109375" style="235" customWidth="1"/>
    <col min="34" max="37" width="12.7109375" style="236" customWidth="1"/>
    <col min="38" max="16384" width="9.140625" style="236"/>
  </cols>
  <sheetData>
    <row r="1" spans="1:33" s="225" customFormat="1" ht="15" customHeight="1" x14ac:dyDescent="0.2">
      <c r="A1" s="224" t="s">
        <v>459</v>
      </c>
    </row>
    <row r="2" spans="1:33" s="227" customFormat="1" ht="15" customHeight="1" x14ac:dyDescent="0.2">
      <c r="A2" s="226"/>
    </row>
    <row r="3" spans="1:33" s="227" customFormat="1" ht="15" customHeight="1" x14ac:dyDescent="0.2">
      <c r="A3" s="226"/>
      <c r="B3" s="998" t="s">
        <v>286</v>
      </c>
      <c r="C3" s="998"/>
    </row>
    <row r="4" spans="1:33" s="227" customFormat="1" ht="6" customHeight="1" x14ac:dyDescent="0.2">
      <c r="A4" s="226"/>
    </row>
    <row r="5" spans="1:33" s="211" customFormat="1" ht="36" customHeight="1" thickBot="1" x14ac:dyDescent="0.25">
      <c r="A5" s="210" t="s">
        <v>261</v>
      </c>
      <c r="B5" s="211" t="s">
        <v>283</v>
      </c>
      <c r="C5" s="211" t="s">
        <v>279</v>
      </c>
      <c r="D5" s="211" t="s">
        <v>443</v>
      </c>
      <c r="E5" s="211" t="s">
        <v>442</v>
      </c>
      <c r="F5" s="211" t="s">
        <v>262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 t="s">
        <v>270</v>
      </c>
      <c r="AG5" s="228"/>
    </row>
    <row r="6" spans="1:33" s="214" customFormat="1" ht="6" customHeight="1" thickTop="1" x14ac:dyDescent="0.2"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28"/>
    </row>
    <row r="7" spans="1:33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</row>
    <row r="8" spans="1:33" s="234" customFormat="1" ht="3.75" customHeight="1" x14ac:dyDescent="0.2">
      <c r="A8" s="232"/>
      <c r="B8" s="233"/>
      <c r="C8" s="233"/>
      <c r="D8" s="233"/>
      <c r="E8" s="233"/>
      <c r="F8" s="233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</row>
    <row r="9" spans="1:33" x14ac:dyDescent="0.2">
      <c r="A9" s="218" t="s">
        <v>4</v>
      </c>
      <c r="B9" s="709" t="s">
        <v>3</v>
      </c>
      <c r="C9" s="709">
        <v>200.6037864685</v>
      </c>
      <c r="D9" s="748">
        <v>200.6037864685</v>
      </c>
      <c r="E9" s="709">
        <v>180.78097343444824</v>
      </c>
      <c r="F9" s="709">
        <v>106.22503089904785</v>
      </c>
    </row>
    <row r="10" spans="1:33" x14ac:dyDescent="0.2">
      <c r="A10" s="218" t="s">
        <v>8</v>
      </c>
      <c r="B10" s="709" t="s">
        <v>3</v>
      </c>
      <c r="C10" s="709">
        <v>17.092653274500002</v>
      </c>
      <c r="D10" s="748">
        <v>17.092653274500002</v>
      </c>
      <c r="E10" s="709">
        <v>17.092653274536133</v>
      </c>
      <c r="F10" s="709">
        <v>4.1022367477416992</v>
      </c>
    </row>
    <row r="11" spans="1:33" x14ac:dyDescent="0.2">
      <c r="A11" s="218" t="s">
        <v>171</v>
      </c>
      <c r="B11" s="709" t="s">
        <v>3</v>
      </c>
      <c r="C11" s="709">
        <v>160.9581604004</v>
      </c>
      <c r="D11" s="748">
        <v>160.9581604004</v>
      </c>
      <c r="E11" s="709">
        <v>160.95816040039062</v>
      </c>
      <c r="F11" s="709">
        <v>56.335361480712891</v>
      </c>
    </row>
    <row r="12" spans="1:33" x14ac:dyDescent="0.2">
      <c r="A12" s="218" t="s">
        <v>10</v>
      </c>
      <c r="B12" s="709" t="s">
        <v>3</v>
      </c>
      <c r="C12" s="709">
        <v>179.55738830569999</v>
      </c>
      <c r="D12" s="748">
        <v>179.55738830569999</v>
      </c>
      <c r="E12" s="709">
        <v>179.55738830566406</v>
      </c>
      <c r="F12" s="709">
        <v>71.966606140136719</v>
      </c>
    </row>
    <row r="13" spans="1:33" x14ac:dyDescent="0.2">
      <c r="A13" s="218" t="s">
        <v>86</v>
      </c>
      <c r="B13" s="709" t="s">
        <v>3</v>
      </c>
      <c r="C13" s="709">
        <v>94.765785217300007</v>
      </c>
      <c r="D13" s="748">
        <v>94.765785217300007</v>
      </c>
      <c r="E13" s="709">
        <v>63.428081512451172</v>
      </c>
      <c r="F13" s="709">
        <v>30.385265350341797</v>
      </c>
    </row>
    <row r="14" spans="1:33" x14ac:dyDescent="0.2">
      <c r="A14" s="218" t="s">
        <v>87</v>
      </c>
      <c r="B14" s="709">
        <v>58.515613555900003</v>
      </c>
      <c r="C14" s="709">
        <v>404.02705001829997</v>
      </c>
      <c r="D14" s="748">
        <v>462.54266357419999</v>
      </c>
      <c r="E14" s="709">
        <v>407.61163902282715</v>
      </c>
      <c r="F14" s="709">
        <v>202.40873718261719</v>
      </c>
    </row>
    <row r="15" spans="1:33" x14ac:dyDescent="0.2">
      <c r="A15" s="218" t="s">
        <v>221</v>
      </c>
      <c r="B15" s="709" t="s">
        <v>3</v>
      </c>
      <c r="C15" s="709">
        <v>35.516551971399998</v>
      </c>
      <c r="D15" s="748">
        <v>35.516551971399998</v>
      </c>
      <c r="E15" s="709">
        <v>35.516551971435547</v>
      </c>
      <c r="F15" s="709">
        <v>8.8791379928588867</v>
      </c>
    </row>
    <row r="16" spans="1:33" x14ac:dyDescent="0.2">
      <c r="A16" s="218" t="s">
        <v>316</v>
      </c>
      <c r="B16" s="709" t="s">
        <v>3</v>
      </c>
      <c r="C16" s="709">
        <v>301.94100952150001</v>
      </c>
      <c r="D16" s="748">
        <v>301.94100952150001</v>
      </c>
      <c r="E16" s="709">
        <v>301.94100952148437</v>
      </c>
      <c r="F16" s="709">
        <v>76.310070037841797</v>
      </c>
    </row>
    <row r="17" spans="1:33" x14ac:dyDescent="0.2">
      <c r="A17" s="218" t="s">
        <v>11</v>
      </c>
      <c r="B17" s="709" t="s">
        <v>3</v>
      </c>
      <c r="C17" s="709">
        <v>224.02616977689999</v>
      </c>
      <c r="D17" s="748">
        <v>224.02616977689999</v>
      </c>
      <c r="E17" s="709">
        <v>224.0261697769165</v>
      </c>
      <c r="F17" s="709">
        <v>81.220938682556152</v>
      </c>
    </row>
    <row r="18" spans="1:33" x14ac:dyDescent="0.2">
      <c r="A18" s="218" t="s">
        <v>14</v>
      </c>
      <c r="B18" s="709" t="s">
        <v>3</v>
      </c>
      <c r="C18" s="709">
        <v>42.131299972500003</v>
      </c>
      <c r="D18" s="748">
        <v>42.131299972500003</v>
      </c>
      <c r="E18" s="709">
        <v>42.13129997253418</v>
      </c>
      <c r="F18" s="709">
        <v>8.6434507369995117</v>
      </c>
    </row>
    <row r="19" spans="1:33" x14ac:dyDescent="0.2">
      <c r="A19" s="218" t="s">
        <v>19</v>
      </c>
      <c r="B19" s="709" t="s">
        <v>3</v>
      </c>
      <c r="C19" s="709">
        <v>35.516551971399998</v>
      </c>
      <c r="D19" s="748">
        <v>35.516551971399998</v>
      </c>
      <c r="E19" s="709">
        <v>35.516551971435547</v>
      </c>
      <c r="F19" s="709">
        <v>1.7758277654647827</v>
      </c>
    </row>
    <row r="20" spans="1:33" x14ac:dyDescent="0.2">
      <c r="A20" s="218" t="s">
        <v>20</v>
      </c>
      <c r="B20" s="709" t="s">
        <v>3</v>
      </c>
      <c r="C20" s="709">
        <v>35.516551971399998</v>
      </c>
      <c r="D20" s="748">
        <v>35.516551971399998</v>
      </c>
      <c r="E20" s="709">
        <v>35.516551971435547</v>
      </c>
      <c r="F20" s="709">
        <v>7.1033110618591309</v>
      </c>
    </row>
    <row r="21" spans="1:33" x14ac:dyDescent="0.2">
      <c r="A21" s="218" t="s">
        <v>226</v>
      </c>
      <c r="B21" s="709">
        <v>35.109367370599998</v>
      </c>
      <c r="C21" s="709" t="s">
        <v>3</v>
      </c>
      <c r="D21" s="748">
        <v>35.109367370599998</v>
      </c>
      <c r="E21" s="709">
        <v>35.109367370605469</v>
      </c>
      <c r="F21" s="709">
        <v>2.6332025527954102</v>
      </c>
    </row>
    <row r="22" spans="1:33" x14ac:dyDescent="0.2">
      <c r="A22" s="218" t="s">
        <v>24</v>
      </c>
      <c r="B22" s="709" t="s">
        <v>3</v>
      </c>
      <c r="C22" s="709">
        <v>35.516551971399998</v>
      </c>
      <c r="D22" s="748">
        <v>35.516551971399998</v>
      </c>
      <c r="E22" s="709">
        <v>35.516551971435547</v>
      </c>
      <c r="F22" s="709">
        <v>8.8791379928588867</v>
      </c>
    </row>
    <row r="23" spans="1:33" s="237" customFormat="1" ht="3.75" customHeight="1" x14ac:dyDescent="0.2">
      <c r="A23" s="221"/>
      <c r="B23" s="751"/>
      <c r="C23" s="751"/>
      <c r="D23" s="752"/>
      <c r="E23" s="751"/>
      <c r="F23" s="751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</row>
    <row r="24" spans="1:33" s="237" customFormat="1" ht="15" customHeight="1" x14ac:dyDescent="0.2">
      <c r="A24" s="223" t="s">
        <v>109</v>
      </c>
      <c r="B24" s="767">
        <v>93.624980926500001</v>
      </c>
      <c r="C24" s="767">
        <v>1767.1695108412005</v>
      </c>
      <c r="D24" s="767">
        <v>1860.7944917677005</v>
      </c>
      <c r="E24" s="767" t="s">
        <v>3</v>
      </c>
      <c r="F24" s="767">
        <v>666.8683146238327</v>
      </c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</row>
    <row r="25" spans="1:33" s="237" customFormat="1" ht="6" customHeight="1" x14ac:dyDescent="0.2">
      <c r="A25" s="221"/>
      <c r="B25" s="239"/>
      <c r="C25" s="239"/>
      <c r="D25" s="239"/>
      <c r="E25" s="239"/>
      <c r="F25" s="239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</row>
    <row r="26" spans="1:33" s="235" customFormat="1" x14ac:dyDescent="0.2"/>
    <row r="27" spans="1:33" s="235" customFormat="1" x14ac:dyDescent="0.2"/>
    <row r="28" spans="1:33" s="235" customFormat="1" x14ac:dyDescent="0.2"/>
    <row r="29" spans="1:33" s="235" customFormat="1" x14ac:dyDescent="0.2"/>
    <row r="30" spans="1:33" s="235" customFormat="1" x14ac:dyDescent="0.2"/>
    <row r="31" spans="1:33" s="235" customFormat="1" x14ac:dyDescent="0.2"/>
    <row r="32" spans="1:33" s="235" customFormat="1" x14ac:dyDescent="0.2"/>
    <row r="33" s="235" customFormat="1" x14ac:dyDescent="0.2"/>
    <row r="34" s="235" customFormat="1" x14ac:dyDescent="0.2"/>
    <row r="35" s="235" customFormat="1" x14ac:dyDescent="0.2"/>
    <row r="36" s="235" customFormat="1" x14ac:dyDescent="0.2"/>
    <row r="37" s="235" customFormat="1" x14ac:dyDescent="0.2"/>
  </sheetData>
  <mergeCells count="1">
    <mergeCell ref="B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35"/>
  <sheetViews>
    <sheetView showGridLines="0" workbookViewId="0">
      <selection activeCell="J1" sqref="J1"/>
    </sheetView>
  </sheetViews>
  <sheetFormatPr defaultRowHeight="12.75" x14ac:dyDescent="0.2"/>
  <cols>
    <col min="1" max="1" width="40.7109375" style="236" customWidth="1"/>
    <col min="2" max="6" width="13.7109375" style="236" customWidth="1"/>
    <col min="7" max="9" width="8.7109375" style="236" customWidth="1"/>
    <col min="10" max="34" width="12.7109375" style="235" customWidth="1"/>
    <col min="35" max="38" width="12.7109375" style="236" customWidth="1"/>
    <col min="39" max="16384" width="9.140625" style="236"/>
  </cols>
  <sheetData>
    <row r="1" spans="1:34" s="225" customFormat="1" ht="15" customHeight="1" x14ac:dyDescent="0.2">
      <c r="A1" s="224" t="s">
        <v>460</v>
      </c>
    </row>
    <row r="2" spans="1:34" s="227" customFormat="1" ht="15" customHeight="1" x14ac:dyDescent="0.2">
      <c r="A2" s="226"/>
    </row>
    <row r="3" spans="1:34" s="227" customFormat="1" ht="15" customHeight="1" x14ac:dyDescent="0.2">
      <c r="A3" s="226"/>
      <c r="B3" s="998" t="s">
        <v>286</v>
      </c>
      <c r="C3" s="998"/>
      <c r="D3" s="998"/>
      <c r="E3" s="998"/>
      <c r="F3" s="998"/>
    </row>
    <row r="4" spans="1:34" s="227" customFormat="1" ht="6" customHeight="1" x14ac:dyDescent="0.2">
      <c r="A4" s="226"/>
    </row>
    <row r="5" spans="1:34" s="211" customFormat="1" ht="36" customHeight="1" thickBot="1" x14ac:dyDescent="0.25">
      <c r="A5" s="210" t="s">
        <v>261</v>
      </c>
      <c r="B5" s="211" t="s">
        <v>368</v>
      </c>
      <c r="C5" s="211" t="s">
        <v>272</v>
      </c>
      <c r="D5" s="211" t="s">
        <v>280</v>
      </c>
      <c r="E5" s="211" t="s">
        <v>267</v>
      </c>
      <c r="F5" s="211" t="s">
        <v>281</v>
      </c>
      <c r="G5" s="211" t="s">
        <v>443</v>
      </c>
      <c r="H5" s="211" t="s">
        <v>442</v>
      </c>
      <c r="I5" s="211" t="s">
        <v>262</v>
      </c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 t="s">
        <v>270</v>
      </c>
      <c r="AH5" s="228"/>
    </row>
    <row r="6" spans="1:34" s="214" customFormat="1" ht="6" customHeight="1" thickTop="1" x14ac:dyDescent="0.2"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28"/>
    </row>
    <row r="7" spans="1:34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</row>
    <row r="8" spans="1:34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</row>
    <row r="9" spans="1:34" x14ac:dyDescent="0.2">
      <c r="A9" s="218" t="s">
        <v>325</v>
      </c>
      <c r="B9" s="709" t="s">
        <v>3</v>
      </c>
      <c r="C9" s="709">
        <v>140.3268947601</v>
      </c>
      <c r="D9" s="709" t="s">
        <v>3</v>
      </c>
      <c r="E9" s="709" t="s">
        <v>3</v>
      </c>
      <c r="F9" s="709" t="s">
        <v>3</v>
      </c>
      <c r="G9" s="748">
        <v>140.3268947601</v>
      </c>
      <c r="H9" s="709">
        <v>140.32689476013184</v>
      </c>
      <c r="I9" s="709">
        <v>101.15885734558105</v>
      </c>
    </row>
    <row r="10" spans="1:34" x14ac:dyDescent="0.2">
      <c r="A10" s="218" t="s">
        <v>326</v>
      </c>
      <c r="B10" s="709" t="s">
        <v>3</v>
      </c>
      <c r="C10" s="709">
        <v>165.19555664059999</v>
      </c>
      <c r="D10" s="709" t="s">
        <v>3</v>
      </c>
      <c r="E10" s="709" t="s">
        <v>3</v>
      </c>
      <c r="F10" s="709" t="s">
        <v>3</v>
      </c>
      <c r="G10" s="748">
        <v>165.19555664059999</v>
      </c>
      <c r="H10" s="709">
        <v>165.195556640625</v>
      </c>
      <c r="I10" s="709">
        <v>140.41622924804687</v>
      </c>
    </row>
    <row r="11" spans="1:34" x14ac:dyDescent="0.2">
      <c r="A11" s="218" t="s">
        <v>194</v>
      </c>
      <c r="B11" s="709" t="s">
        <v>3</v>
      </c>
      <c r="C11" s="709">
        <v>136.74545288089999</v>
      </c>
      <c r="D11" s="709" t="s">
        <v>3</v>
      </c>
      <c r="E11" s="709" t="s">
        <v>3</v>
      </c>
      <c r="F11" s="709" t="s">
        <v>3</v>
      </c>
      <c r="G11" s="748">
        <v>136.74545288089999</v>
      </c>
      <c r="H11" s="709">
        <v>136.74545288085937</v>
      </c>
      <c r="I11" s="709">
        <v>0.54697901010513306</v>
      </c>
    </row>
    <row r="12" spans="1:34" x14ac:dyDescent="0.2">
      <c r="A12" s="218" t="s">
        <v>32</v>
      </c>
      <c r="B12" s="709" t="s">
        <v>3</v>
      </c>
      <c r="C12" s="709">
        <v>160.9581604004</v>
      </c>
      <c r="D12" s="709" t="s">
        <v>3</v>
      </c>
      <c r="E12" s="709" t="s">
        <v>3</v>
      </c>
      <c r="F12" s="709" t="s">
        <v>3</v>
      </c>
      <c r="G12" s="748">
        <v>160.9581604004</v>
      </c>
      <c r="H12" s="709">
        <v>160.95816040039062</v>
      </c>
      <c r="I12" s="709">
        <v>11.548748016357422</v>
      </c>
    </row>
    <row r="13" spans="1:34" x14ac:dyDescent="0.2">
      <c r="A13" s="218" t="s">
        <v>34</v>
      </c>
      <c r="B13" s="709" t="s">
        <v>3</v>
      </c>
      <c r="C13" s="709">
        <v>438.24152183529998</v>
      </c>
      <c r="D13" s="709" t="s">
        <v>3</v>
      </c>
      <c r="E13" s="709" t="s">
        <v>3</v>
      </c>
      <c r="F13" s="709" t="s">
        <v>3</v>
      </c>
      <c r="G13" s="748">
        <v>438.24152183529998</v>
      </c>
      <c r="H13" s="709">
        <v>438.24152183532715</v>
      </c>
      <c r="I13" s="709">
        <v>65.026665687561035</v>
      </c>
    </row>
    <row r="14" spans="1:34" x14ac:dyDescent="0.2">
      <c r="A14" s="218" t="s">
        <v>332</v>
      </c>
      <c r="B14" s="709" t="s">
        <v>3</v>
      </c>
      <c r="C14" s="709">
        <v>71.221733093300003</v>
      </c>
      <c r="D14" s="709" t="s">
        <v>3</v>
      </c>
      <c r="E14" s="709" t="s">
        <v>3</v>
      </c>
      <c r="F14" s="709" t="s">
        <v>3</v>
      </c>
      <c r="G14" s="748">
        <v>71.221733093300003</v>
      </c>
      <c r="H14" s="709">
        <v>71.221733093261719</v>
      </c>
      <c r="I14" s="709">
        <v>10.398373603820801</v>
      </c>
    </row>
    <row r="15" spans="1:34" x14ac:dyDescent="0.2">
      <c r="A15" s="218" t="s">
        <v>35</v>
      </c>
      <c r="B15" s="709">
        <v>162.57240962980001</v>
      </c>
      <c r="C15" s="709" t="s">
        <v>3</v>
      </c>
      <c r="D15" s="709">
        <v>372.55411815640002</v>
      </c>
      <c r="E15" s="709">
        <v>23.406246185299999</v>
      </c>
      <c r="F15" s="709">
        <v>32.090377807599999</v>
      </c>
      <c r="G15" s="748">
        <v>590.62315177920004</v>
      </c>
      <c r="H15" s="709">
        <v>459.38844585418701</v>
      </c>
      <c r="I15" s="709">
        <v>567.21234893798828</v>
      </c>
    </row>
    <row r="16" spans="1:34" x14ac:dyDescent="0.2">
      <c r="A16" s="218" t="s">
        <v>39</v>
      </c>
      <c r="B16" s="709" t="s">
        <v>3</v>
      </c>
      <c r="C16" s="709">
        <v>36.322830200200002</v>
      </c>
      <c r="D16" s="709" t="s">
        <v>3</v>
      </c>
      <c r="E16" s="709" t="s">
        <v>3</v>
      </c>
      <c r="F16" s="709" t="s">
        <v>3</v>
      </c>
      <c r="G16" s="748">
        <v>36.322830200200002</v>
      </c>
      <c r="H16" s="709">
        <v>36.322830200195313</v>
      </c>
      <c r="I16" s="709">
        <v>43.587390899658203</v>
      </c>
    </row>
    <row r="17" spans="1:34" x14ac:dyDescent="0.2">
      <c r="A17" s="218" t="s">
        <v>41</v>
      </c>
      <c r="B17" s="709" t="s">
        <v>3</v>
      </c>
      <c r="C17" s="709">
        <v>522.26220798489999</v>
      </c>
      <c r="D17" s="709" t="s">
        <v>3</v>
      </c>
      <c r="E17" s="709" t="s">
        <v>3</v>
      </c>
      <c r="F17" s="709" t="s">
        <v>3</v>
      </c>
      <c r="G17" s="748">
        <v>522.26220798489999</v>
      </c>
      <c r="H17" s="709">
        <v>502.4393949508667</v>
      </c>
      <c r="I17" s="709">
        <v>2.9951093085110188</v>
      </c>
    </row>
    <row r="18" spans="1:34" x14ac:dyDescent="0.2">
      <c r="A18" s="218" t="s">
        <v>82</v>
      </c>
      <c r="B18" s="709" t="s">
        <v>3</v>
      </c>
      <c r="C18" s="709">
        <v>389.90417099000001</v>
      </c>
      <c r="D18" s="709" t="s">
        <v>3</v>
      </c>
      <c r="E18" s="709" t="s">
        <v>3</v>
      </c>
      <c r="F18" s="709" t="s">
        <v>3</v>
      </c>
      <c r="G18" s="748">
        <v>389.90417099000001</v>
      </c>
      <c r="H18" s="709">
        <v>389.90417098999023</v>
      </c>
      <c r="I18" s="709">
        <v>3.485068216919899</v>
      </c>
    </row>
    <row r="19" spans="1:34" x14ac:dyDescent="0.2">
      <c r="A19" s="218" t="s">
        <v>116</v>
      </c>
      <c r="B19" s="709" t="s">
        <v>3</v>
      </c>
      <c r="C19" s="709">
        <v>8.2597780228000008</v>
      </c>
      <c r="D19" s="709" t="s">
        <v>3</v>
      </c>
      <c r="E19" s="709" t="s">
        <v>3</v>
      </c>
      <c r="F19" s="709" t="s">
        <v>3</v>
      </c>
      <c r="G19" s="748">
        <v>8.2597780228000008</v>
      </c>
      <c r="H19" s="709">
        <v>8.2597780227661133</v>
      </c>
      <c r="I19" s="709" t="s">
        <v>305</v>
      </c>
    </row>
    <row r="20" spans="1:34" x14ac:dyDescent="0.2">
      <c r="A20" s="218" t="s">
        <v>83</v>
      </c>
      <c r="B20" s="709" t="s">
        <v>3</v>
      </c>
      <c r="C20" s="709">
        <v>95.013486862199997</v>
      </c>
      <c r="D20" s="709" t="s">
        <v>3</v>
      </c>
      <c r="E20" s="709" t="s">
        <v>3</v>
      </c>
      <c r="F20" s="709" t="s">
        <v>3</v>
      </c>
      <c r="G20" s="748">
        <v>95.013486862199997</v>
      </c>
      <c r="H20" s="709">
        <v>95.013486862182617</v>
      </c>
      <c r="I20" s="709">
        <v>2.5370276570320129</v>
      </c>
    </row>
    <row r="21" spans="1:34" s="237" customFormat="1" ht="3.75" customHeight="1" x14ac:dyDescent="0.2">
      <c r="A21" s="221"/>
      <c r="B21" s="751"/>
      <c r="C21" s="751"/>
      <c r="D21" s="751"/>
      <c r="E21" s="751"/>
      <c r="F21" s="751"/>
      <c r="G21" s="752"/>
      <c r="H21" s="751"/>
      <c r="I21" s="751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</row>
    <row r="22" spans="1:34" s="237" customFormat="1" ht="15" customHeight="1" x14ac:dyDescent="0.2">
      <c r="A22" s="238" t="s">
        <v>205</v>
      </c>
      <c r="B22" s="767">
        <v>162.57240962980001</v>
      </c>
      <c r="C22" s="767">
        <v>2164.4517936707002</v>
      </c>
      <c r="D22" s="767">
        <v>372.55411815640002</v>
      </c>
      <c r="E22" s="767">
        <v>23.406246185299999</v>
      </c>
      <c r="F22" s="767">
        <v>32.090377807599999</v>
      </c>
      <c r="G22" s="767">
        <v>2755.0749454499005</v>
      </c>
      <c r="H22" s="767" t="s">
        <v>3</v>
      </c>
      <c r="I22" s="767">
        <v>949.40838459506631</v>
      </c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</row>
    <row r="23" spans="1:34" s="237" customFormat="1" ht="6" customHeight="1" x14ac:dyDescent="0.2">
      <c r="A23" s="221"/>
      <c r="B23" s="239"/>
      <c r="C23" s="239"/>
      <c r="D23" s="239"/>
      <c r="E23" s="239"/>
      <c r="F23" s="239"/>
      <c r="G23" s="239"/>
      <c r="H23" s="239"/>
      <c r="I23" s="239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</row>
    <row r="24" spans="1:34" s="235" customFormat="1" x14ac:dyDescent="0.2"/>
    <row r="25" spans="1:34" s="235" customFormat="1" x14ac:dyDescent="0.2"/>
    <row r="26" spans="1:34" s="235" customFormat="1" x14ac:dyDescent="0.2"/>
    <row r="27" spans="1:34" s="235" customFormat="1" x14ac:dyDescent="0.2"/>
    <row r="28" spans="1:34" s="235" customFormat="1" x14ac:dyDescent="0.2"/>
    <row r="29" spans="1:34" s="235" customFormat="1" x14ac:dyDescent="0.2"/>
    <row r="30" spans="1:34" s="235" customFormat="1" x14ac:dyDescent="0.2"/>
    <row r="31" spans="1:34" s="235" customFormat="1" x14ac:dyDescent="0.2"/>
    <row r="32" spans="1:34" s="235" customFormat="1" x14ac:dyDescent="0.2"/>
    <row r="33" s="235" customFormat="1" x14ac:dyDescent="0.2"/>
    <row r="34" s="235" customFormat="1" x14ac:dyDescent="0.2"/>
    <row r="35" s="235" customFormat="1" x14ac:dyDescent="0.2"/>
  </sheetData>
  <mergeCells count="1">
    <mergeCell ref="B3:F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45"/>
  <sheetViews>
    <sheetView showGridLines="0" workbookViewId="0">
      <selection activeCell="I1" sqref="I1"/>
    </sheetView>
  </sheetViews>
  <sheetFormatPr defaultRowHeight="12.75" x14ac:dyDescent="0.2"/>
  <cols>
    <col min="1" max="1" width="45.7109375" style="236" customWidth="1"/>
    <col min="2" max="5" width="13.7109375" style="236" customWidth="1"/>
    <col min="6" max="8" width="8.7109375" style="236" customWidth="1"/>
    <col min="9" max="32" width="12.7109375" style="235" customWidth="1"/>
    <col min="33" max="36" width="12.7109375" style="236" customWidth="1"/>
    <col min="37" max="16384" width="9.140625" style="236"/>
  </cols>
  <sheetData>
    <row r="1" spans="1:32" s="225" customFormat="1" ht="15" customHeight="1" x14ac:dyDescent="0.2">
      <c r="A1" s="224" t="s">
        <v>460</v>
      </c>
    </row>
    <row r="2" spans="1:32" s="227" customFormat="1" ht="15" customHeight="1" x14ac:dyDescent="0.2">
      <c r="A2" s="226"/>
    </row>
    <row r="3" spans="1:32" s="227" customFormat="1" ht="15" customHeight="1" x14ac:dyDescent="0.2">
      <c r="A3" s="226"/>
      <c r="B3" s="998" t="s">
        <v>286</v>
      </c>
      <c r="C3" s="998"/>
      <c r="D3" s="998"/>
      <c r="E3" s="998"/>
    </row>
    <row r="4" spans="1:32" s="227" customFormat="1" ht="6" customHeight="1" x14ac:dyDescent="0.2">
      <c r="A4" s="226"/>
    </row>
    <row r="5" spans="1:32" s="211" customFormat="1" ht="36" customHeight="1" thickBot="1" x14ac:dyDescent="0.25">
      <c r="A5" s="210" t="s">
        <v>261</v>
      </c>
      <c r="B5" s="211" t="s">
        <v>117</v>
      </c>
      <c r="C5" s="211" t="s">
        <v>276</v>
      </c>
      <c r="D5" s="211" t="s">
        <v>378</v>
      </c>
      <c r="E5" s="211" t="s">
        <v>379</v>
      </c>
      <c r="F5" s="211" t="s">
        <v>443</v>
      </c>
      <c r="G5" s="211" t="s">
        <v>442</v>
      </c>
      <c r="H5" s="211" t="s">
        <v>262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 t="s">
        <v>270</v>
      </c>
      <c r="AF5" s="228"/>
    </row>
    <row r="6" spans="1:32" s="214" customFormat="1" ht="6" customHeight="1" thickTop="1" x14ac:dyDescent="0.2"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28"/>
    </row>
    <row r="7" spans="1:32" s="231" customFormat="1" ht="19.5" customHeight="1" x14ac:dyDescent="0.3">
      <c r="A7" s="216" t="s">
        <v>68</v>
      </c>
      <c r="B7" s="229"/>
      <c r="C7" s="229"/>
      <c r="D7" s="229"/>
      <c r="E7" s="229"/>
      <c r="F7" s="229"/>
      <c r="G7" s="229"/>
      <c r="H7" s="229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</row>
    <row r="8" spans="1:32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</row>
    <row r="9" spans="1:32" x14ac:dyDescent="0.2">
      <c r="A9" s="218" t="s">
        <v>88</v>
      </c>
      <c r="B9" s="709" t="s">
        <v>3</v>
      </c>
      <c r="C9" s="709" t="s">
        <v>3</v>
      </c>
      <c r="D9" s="709">
        <v>197.9828739166</v>
      </c>
      <c r="E9" s="709" t="s">
        <v>3</v>
      </c>
      <c r="F9" s="748">
        <v>197.9828739166</v>
      </c>
      <c r="G9" s="709">
        <v>197.98287391662598</v>
      </c>
      <c r="H9" s="709">
        <v>164.86234283447266</v>
      </c>
    </row>
    <row r="10" spans="1:32" x14ac:dyDescent="0.2">
      <c r="A10" s="218" t="s">
        <v>248</v>
      </c>
      <c r="B10" s="709" t="s">
        <v>3</v>
      </c>
      <c r="C10" s="709" t="s">
        <v>3</v>
      </c>
      <c r="D10" s="709">
        <v>31.337703704799999</v>
      </c>
      <c r="E10" s="709" t="s">
        <v>3</v>
      </c>
      <c r="F10" s="748">
        <v>31.337703704799999</v>
      </c>
      <c r="G10" s="709">
        <v>31.337703704833984</v>
      </c>
      <c r="H10" s="709">
        <v>10.968196868896484</v>
      </c>
    </row>
    <row r="11" spans="1:32" x14ac:dyDescent="0.2">
      <c r="A11" s="218" t="s">
        <v>337</v>
      </c>
      <c r="B11" s="709" t="s">
        <v>3</v>
      </c>
      <c r="C11" s="709" t="s">
        <v>3</v>
      </c>
      <c r="D11" s="709">
        <v>561.09476470950005</v>
      </c>
      <c r="E11" s="709" t="s">
        <v>3</v>
      </c>
      <c r="F11" s="748">
        <v>561.09476470950005</v>
      </c>
      <c r="G11" s="709">
        <v>561.09476470947266</v>
      </c>
      <c r="H11" s="709">
        <v>23.943500995635986</v>
      </c>
    </row>
    <row r="12" spans="1:32" x14ac:dyDescent="0.2">
      <c r="A12" s="218" t="s">
        <v>55</v>
      </c>
      <c r="B12" s="709" t="s">
        <v>3</v>
      </c>
      <c r="C12" s="709" t="s">
        <v>3</v>
      </c>
      <c r="D12" s="709">
        <v>298.92494106290002</v>
      </c>
      <c r="E12" s="709" t="s">
        <v>3</v>
      </c>
      <c r="F12" s="748">
        <v>298.92494106290002</v>
      </c>
      <c r="G12" s="709">
        <v>298.92494106292725</v>
      </c>
      <c r="H12" s="709">
        <v>16.932501912117004</v>
      </c>
    </row>
    <row r="13" spans="1:32" s="237" customFormat="1" ht="3.75" customHeight="1" x14ac:dyDescent="0.2">
      <c r="A13" s="221"/>
      <c r="B13" s="751"/>
      <c r="C13" s="751"/>
      <c r="D13" s="751"/>
      <c r="E13" s="751"/>
      <c r="F13" s="752"/>
      <c r="G13" s="751"/>
      <c r="H13" s="751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</row>
    <row r="14" spans="1:32" s="237" customFormat="1" ht="15" customHeight="1" x14ac:dyDescent="0.2">
      <c r="A14" s="238" t="s">
        <v>113</v>
      </c>
      <c r="B14" s="767" t="s">
        <v>3</v>
      </c>
      <c r="C14" s="767" t="s">
        <v>3</v>
      </c>
      <c r="D14" s="767">
        <v>1089.3402833938001</v>
      </c>
      <c r="E14" s="767" t="s">
        <v>3</v>
      </c>
      <c r="F14" s="767">
        <v>1089.3402833938001</v>
      </c>
      <c r="G14" s="767" t="s">
        <v>3</v>
      </c>
      <c r="H14" s="767">
        <v>216.70654261112213</v>
      </c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</row>
    <row r="15" spans="1:32" s="237" customFormat="1" ht="9" customHeight="1" x14ac:dyDescent="0.2">
      <c r="A15" s="221"/>
      <c r="B15" s="754"/>
      <c r="C15" s="754"/>
      <c r="D15" s="754"/>
      <c r="E15" s="754"/>
      <c r="F15" s="754"/>
      <c r="G15" s="754"/>
      <c r="H15" s="754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</row>
    <row r="16" spans="1:32" s="237" customFormat="1" ht="19.5" customHeight="1" x14ac:dyDescent="0.3">
      <c r="A16" s="216" t="s">
        <v>66</v>
      </c>
      <c r="B16" s="754"/>
      <c r="C16" s="754"/>
      <c r="D16" s="754"/>
      <c r="E16" s="754"/>
      <c r="F16" s="754"/>
      <c r="G16" s="754"/>
      <c r="H16" s="754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</row>
    <row r="17" spans="1:32" s="237" customFormat="1" ht="3.75" customHeight="1" x14ac:dyDescent="0.2">
      <c r="A17" s="232"/>
      <c r="B17" s="754"/>
      <c r="C17" s="754"/>
      <c r="D17" s="754"/>
      <c r="E17" s="754"/>
      <c r="F17" s="754"/>
      <c r="G17" s="754"/>
      <c r="H17" s="754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</row>
    <row r="18" spans="1:32" s="237" customFormat="1" ht="12.75" customHeight="1" x14ac:dyDescent="0.2">
      <c r="A18" s="218" t="s">
        <v>49</v>
      </c>
      <c r="B18" s="770" t="s">
        <v>3</v>
      </c>
      <c r="C18" s="771">
        <v>19.822813034100001</v>
      </c>
      <c r="D18" s="771" t="s">
        <v>3</v>
      </c>
      <c r="E18" s="771" t="s">
        <v>3</v>
      </c>
      <c r="F18" s="772">
        <v>19.822813034100001</v>
      </c>
      <c r="G18" s="771">
        <v>19.822813034057617</v>
      </c>
      <c r="H18" s="773" t="s">
        <v>305</v>
      </c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</row>
    <row r="19" spans="1:32" s="237" customFormat="1" ht="12.75" customHeight="1" x14ac:dyDescent="0.2">
      <c r="A19" s="218" t="s">
        <v>51</v>
      </c>
      <c r="B19" s="774" t="s">
        <v>3</v>
      </c>
      <c r="C19" s="775">
        <v>207.9671859741</v>
      </c>
      <c r="D19" s="775" t="s">
        <v>3</v>
      </c>
      <c r="E19" s="775" t="s">
        <v>3</v>
      </c>
      <c r="F19" s="776">
        <v>207.9671859741</v>
      </c>
      <c r="G19" s="775">
        <v>207.96718597412109</v>
      </c>
      <c r="H19" s="777" t="s">
        <v>305</v>
      </c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</row>
    <row r="20" spans="1:32" s="237" customFormat="1" ht="12.75" customHeight="1" x14ac:dyDescent="0.2">
      <c r="A20" s="218" t="s">
        <v>53</v>
      </c>
      <c r="B20" s="774">
        <v>90.157251357999996</v>
      </c>
      <c r="C20" s="775">
        <v>184.87266349789999</v>
      </c>
      <c r="D20" s="775" t="s">
        <v>3</v>
      </c>
      <c r="E20" s="775" t="s">
        <v>3</v>
      </c>
      <c r="F20" s="776">
        <v>275.029914856</v>
      </c>
      <c r="G20" s="775">
        <v>275.02991485595703</v>
      </c>
      <c r="H20" s="777">
        <v>1.3312905170023441</v>
      </c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</row>
    <row r="21" spans="1:32" s="237" customFormat="1" ht="3.75" customHeight="1" x14ac:dyDescent="0.2">
      <c r="A21" s="221"/>
      <c r="B21" s="778"/>
      <c r="C21" s="779"/>
      <c r="D21" s="779"/>
      <c r="E21" s="779"/>
      <c r="F21" s="779"/>
      <c r="G21" s="779"/>
      <c r="H21" s="780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</row>
    <row r="22" spans="1:32" s="237" customFormat="1" ht="15" customHeight="1" x14ac:dyDescent="0.2">
      <c r="A22" s="238" t="s">
        <v>111</v>
      </c>
      <c r="B22" s="765">
        <v>90.157251357999996</v>
      </c>
      <c r="C22" s="765">
        <v>412.66266250609999</v>
      </c>
      <c r="D22" s="765" t="s">
        <v>3</v>
      </c>
      <c r="E22" s="765" t="s">
        <v>3</v>
      </c>
      <c r="F22" s="765">
        <v>502.81991386419998</v>
      </c>
      <c r="G22" s="765" t="s">
        <v>3</v>
      </c>
      <c r="H22" s="765">
        <v>2.0066542066633701</v>
      </c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</row>
    <row r="23" spans="1:32" s="237" customFormat="1" ht="9" customHeight="1" x14ac:dyDescent="0.2">
      <c r="A23" s="221"/>
      <c r="B23" s="754"/>
      <c r="C23" s="754"/>
      <c r="D23" s="754"/>
      <c r="E23" s="754"/>
      <c r="F23" s="754"/>
      <c r="G23" s="754"/>
      <c r="H23" s="754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</row>
    <row r="24" spans="1:32" s="231" customFormat="1" ht="19.5" customHeight="1" x14ac:dyDescent="0.3">
      <c r="A24" s="216" t="s">
        <v>69</v>
      </c>
      <c r="B24" s="755"/>
      <c r="C24" s="755"/>
      <c r="D24" s="755"/>
      <c r="E24" s="755"/>
      <c r="F24" s="755"/>
      <c r="G24" s="755"/>
      <c r="H24" s="755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</row>
    <row r="25" spans="1:32" s="234" customFormat="1" ht="3.75" customHeight="1" x14ac:dyDescent="0.2">
      <c r="A25" s="232"/>
      <c r="B25" s="756"/>
      <c r="C25" s="756"/>
      <c r="D25" s="756"/>
      <c r="E25" s="756"/>
      <c r="F25" s="756"/>
      <c r="G25" s="756"/>
      <c r="H25" s="756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</row>
    <row r="26" spans="1:32" x14ac:dyDescent="0.2">
      <c r="A26" s="218" t="s">
        <v>56</v>
      </c>
      <c r="B26" s="709" t="s">
        <v>3</v>
      </c>
      <c r="C26" s="709" t="s">
        <v>3</v>
      </c>
      <c r="D26" s="709" t="s">
        <v>3</v>
      </c>
      <c r="E26" s="709">
        <v>334.98012065889998</v>
      </c>
      <c r="F26" s="748">
        <v>334.98012065889998</v>
      </c>
      <c r="G26" s="709">
        <v>334.98012065887451</v>
      </c>
      <c r="H26" s="709">
        <v>76.212089776992798</v>
      </c>
    </row>
    <row r="27" spans="1:32" x14ac:dyDescent="0.2">
      <c r="A27" s="218" t="s">
        <v>57</v>
      </c>
      <c r="B27" s="709" t="s">
        <v>3</v>
      </c>
      <c r="C27" s="709" t="s">
        <v>3</v>
      </c>
      <c r="D27" s="709" t="s">
        <v>3</v>
      </c>
      <c r="E27" s="709">
        <v>129.53329849240001</v>
      </c>
      <c r="F27" s="748">
        <v>129.53329849240001</v>
      </c>
      <c r="G27" s="709">
        <v>129.53329849243164</v>
      </c>
      <c r="H27" s="709">
        <v>13.206082105636597</v>
      </c>
    </row>
    <row r="28" spans="1:32" x14ac:dyDescent="0.2">
      <c r="A28" s="218" t="s">
        <v>58</v>
      </c>
      <c r="B28" s="709" t="s">
        <v>3</v>
      </c>
      <c r="C28" s="709" t="s">
        <v>3</v>
      </c>
      <c r="D28" s="709" t="s">
        <v>3</v>
      </c>
      <c r="E28" s="709">
        <v>253.78991889950001</v>
      </c>
      <c r="F28" s="748">
        <v>253.78991889950001</v>
      </c>
      <c r="G28" s="709">
        <v>253.78991889953613</v>
      </c>
      <c r="H28" s="709">
        <v>2.4130197167396545</v>
      </c>
    </row>
    <row r="29" spans="1:32" x14ac:dyDescent="0.2">
      <c r="A29" s="218" t="s">
        <v>20</v>
      </c>
      <c r="B29" s="709" t="s">
        <v>3</v>
      </c>
      <c r="C29" s="709" t="s">
        <v>3</v>
      </c>
      <c r="D29" s="709" t="s">
        <v>3</v>
      </c>
      <c r="E29" s="709">
        <v>35.516551971399998</v>
      </c>
      <c r="F29" s="748">
        <v>35.516551971399998</v>
      </c>
      <c r="G29" s="709">
        <v>35.516551971435547</v>
      </c>
      <c r="H29" s="709">
        <v>0.58602416515350342</v>
      </c>
    </row>
    <row r="30" spans="1:32" x14ac:dyDescent="0.2">
      <c r="A30" s="218" t="s">
        <v>254</v>
      </c>
      <c r="B30" s="709" t="s">
        <v>3</v>
      </c>
      <c r="C30" s="709" t="s">
        <v>3</v>
      </c>
      <c r="D30" s="709" t="s">
        <v>3</v>
      </c>
      <c r="E30" s="709">
        <v>102.5962600708</v>
      </c>
      <c r="F30" s="748">
        <v>102.5962600708</v>
      </c>
      <c r="G30" s="709">
        <v>102.59626007080078</v>
      </c>
      <c r="H30" s="709" t="s">
        <v>3</v>
      </c>
    </row>
    <row r="31" spans="1:32" s="237" customFormat="1" ht="3.75" customHeight="1" x14ac:dyDescent="0.2">
      <c r="A31" s="221"/>
      <c r="B31" s="751"/>
      <c r="C31" s="751"/>
      <c r="D31" s="751"/>
      <c r="E31" s="751"/>
      <c r="F31" s="752"/>
      <c r="G31" s="751"/>
      <c r="H31" s="751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</row>
    <row r="32" spans="1:32" s="237" customFormat="1" ht="15" customHeight="1" x14ac:dyDescent="0.2">
      <c r="A32" s="238" t="s">
        <v>253</v>
      </c>
      <c r="B32" s="767" t="s">
        <v>3</v>
      </c>
      <c r="C32" s="767" t="s">
        <v>3</v>
      </c>
      <c r="D32" s="767" t="s">
        <v>3</v>
      </c>
      <c r="E32" s="767">
        <v>856.41615009299994</v>
      </c>
      <c r="F32" s="767">
        <v>856.41615009299994</v>
      </c>
      <c r="G32" s="767" t="s">
        <v>3</v>
      </c>
      <c r="H32" s="767">
        <v>92.417215764522552</v>
      </c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</row>
    <row r="33" spans="1:32" s="237" customFormat="1" ht="6" customHeight="1" x14ac:dyDescent="0.2">
      <c r="A33" s="221"/>
      <c r="B33" s="239"/>
      <c r="C33" s="239"/>
      <c r="D33" s="239"/>
      <c r="E33" s="239"/>
      <c r="F33" s="239"/>
      <c r="G33" s="239"/>
      <c r="H33" s="239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</row>
    <row r="34" spans="1:32" s="235" customFormat="1" x14ac:dyDescent="0.2"/>
    <row r="35" spans="1:32" s="235" customFormat="1" x14ac:dyDescent="0.2"/>
    <row r="36" spans="1:32" s="235" customFormat="1" x14ac:dyDescent="0.2"/>
    <row r="37" spans="1:32" s="235" customFormat="1" x14ac:dyDescent="0.2"/>
    <row r="38" spans="1:32" s="235" customFormat="1" x14ac:dyDescent="0.2"/>
    <row r="39" spans="1:32" s="235" customFormat="1" x14ac:dyDescent="0.2"/>
    <row r="40" spans="1:32" s="235" customFormat="1" x14ac:dyDescent="0.2"/>
    <row r="41" spans="1:32" s="235" customFormat="1" x14ac:dyDescent="0.2"/>
    <row r="42" spans="1:32" s="235" customFormat="1" x14ac:dyDescent="0.2"/>
    <row r="43" spans="1:32" s="235" customFormat="1" x14ac:dyDescent="0.2"/>
    <row r="44" spans="1:32" s="235" customFormat="1" x14ac:dyDescent="0.2"/>
    <row r="45" spans="1:32" s="235" customFormat="1" x14ac:dyDescent="0.2"/>
  </sheetData>
  <mergeCells count="1">
    <mergeCell ref="B3:E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8"/>
  <sheetViews>
    <sheetView showGridLines="0" workbookViewId="0">
      <selection activeCell="I1" sqref="I1"/>
    </sheetView>
  </sheetViews>
  <sheetFormatPr defaultRowHeight="12.75" x14ac:dyDescent="0.2"/>
  <cols>
    <col min="1" max="1" width="40.7109375" style="236" customWidth="1"/>
    <col min="2" max="2" width="13.140625" style="236" customWidth="1"/>
    <col min="3" max="4" width="13.7109375" style="236" customWidth="1"/>
    <col min="5" max="5" width="12.7109375" style="236" customWidth="1"/>
    <col min="6" max="8" width="8.7109375" style="236" customWidth="1"/>
    <col min="9" max="9" width="10.85546875" style="235" customWidth="1"/>
    <col min="10" max="31" width="12.7109375" style="235" customWidth="1"/>
    <col min="32" max="35" width="12.7109375" style="236" customWidth="1"/>
    <col min="36" max="16384" width="9.140625" style="236"/>
  </cols>
  <sheetData>
    <row r="1" spans="1:31" s="225" customFormat="1" ht="15" customHeight="1" x14ac:dyDescent="0.2">
      <c r="A1" s="224" t="s">
        <v>461</v>
      </c>
    </row>
    <row r="2" spans="1:31" s="227" customFormat="1" ht="15" customHeight="1" x14ac:dyDescent="0.2">
      <c r="A2" s="226"/>
    </row>
    <row r="3" spans="1:31" s="227" customFormat="1" ht="15" customHeight="1" x14ac:dyDescent="0.2">
      <c r="A3" s="226"/>
      <c r="B3" s="998" t="s">
        <v>286</v>
      </c>
      <c r="C3" s="998"/>
      <c r="D3" s="998"/>
      <c r="E3" s="998"/>
    </row>
    <row r="4" spans="1:31" s="227" customFormat="1" ht="6" customHeight="1" x14ac:dyDescent="0.2">
      <c r="A4" s="226"/>
    </row>
    <row r="5" spans="1:31" s="211" customFormat="1" ht="36" customHeight="1" thickBot="1" x14ac:dyDescent="0.25">
      <c r="A5" s="210" t="s">
        <v>261</v>
      </c>
      <c r="B5" s="211" t="s">
        <v>428</v>
      </c>
      <c r="C5" s="211" t="s">
        <v>429</v>
      </c>
      <c r="D5" s="211" t="s">
        <v>430</v>
      </c>
      <c r="E5" s="211" t="s">
        <v>431</v>
      </c>
      <c r="F5" s="211" t="s">
        <v>443</v>
      </c>
      <c r="G5" s="211" t="s">
        <v>442</v>
      </c>
      <c r="H5" s="211" t="s">
        <v>262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 t="s">
        <v>270</v>
      </c>
      <c r="AE5" s="228"/>
    </row>
    <row r="6" spans="1:31" s="214" customFormat="1" ht="6" customHeight="1" thickTop="1" x14ac:dyDescent="0.2"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28"/>
    </row>
    <row r="7" spans="1:31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29"/>
      <c r="H7" s="229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</row>
    <row r="8" spans="1:31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</row>
    <row r="9" spans="1:31" x14ac:dyDescent="0.2">
      <c r="A9" s="868" t="s">
        <v>85</v>
      </c>
      <c r="B9" s="714" t="s">
        <v>3</v>
      </c>
      <c r="C9" s="714" t="s">
        <v>3</v>
      </c>
      <c r="D9" s="714">
        <v>218.9291229248</v>
      </c>
      <c r="E9" s="714" t="s">
        <v>3</v>
      </c>
      <c r="F9" s="782">
        <v>218.9291229248</v>
      </c>
      <c r="G9" s="714">
        <v>124.09213638305664</v>
      </c>
      <c r="H9" s="714">
        <v>29.791905403137207</v>
      </c>
    </row>
    <row r="10" spans="1:31" x14ac:dyDescent="0.2">
      <c r="A10" s="868" t="s">
        <v>10</v>
      </c>
      <c r="B10" s="714" t="s">
        <v>3</v>
      </c>
      <c r="C10" s="714" t="s">
        <v>3</v>
      </c>
      <c r="D10" s="714">
        <v>107.7583999634</v>
      </c>
      <c r="E10" s="714" t="s">
        <v>3</v>
      </c>
      <c r="F10" s="782">
        <v>107.7583999634</v>
      </c>
      <c r="G10" s="714">
        <v>53.879199981689453</v>
      </c>
      <c r="H10" s="714">
        <v>17.99565315246582</v>
      </c>
    </row>
    <row r="11" spans="1:31" x14ac:dyDescent="0.2">
      <c r="A11" s="868" t="s">
        <v>86</v>
      </c>
      <c r="B11" s="714" t="s">
        <v>3</v>
      </c>
      <c r="C11" s="714">
        <v>119.6419296265</v>
      </c>
      <c r="D11" s="714" t="s">
        <v>3</v>
      </c>
      <c r="E11" s="714" t="s">
        <v>3</v>
      </c>
      <c r="F11" s="782">
        <v>119.6419296265</v>
      </c>
      <c r="G11" s="714">
        <v>59.820964813232422</v>
      </c>
      <c r="H11" s="714">
        <v>70.954963684082031</v>
      </c>
    </row>
    <row r="12" spans="1:31" x14ac:dyDescent="0.2">
      <c r="A12" s="868" t="s">
        <v>87</v>
      </c>
      <c r="B12" s="714">
        <v>69.284706115700004</v>
      </c>
      <c r="C12" s="714" t="s">
        <v>3</v>
      </c>
      <c r="D12" s="714">
        <v>238.85096931460001</v>
      </c>
      <c r="E12" s="714" t="s">
        <v>3</v>
      </c>
      <c r="F12" s="782">
        <v>308.13567543030001</v>
      </c>
      <c r="G12" s="714">
        <v>273.49332237243652</v>
      </c>
      <c r="H12" s="714">
        <v>138.35910582542419</v>
      </c>
    </row>
    <row r="13" spans="1:31" x14ac:dyDescent="0.2">
      <c r="A13" s="868" t="s">
        <v>316</v>
      </c>
      <c r="B13" s="714" t="s">
        <v>3</v>
      </c>
      <c r="C13" s="714" t="s">
        <v>3</v>
      </c>
      <c r="D13" s="714">
        <v>41.295139312700002</v>
      </c>
      <c r="E13" s="714" t="s">
        <v>3</v>
      </c>
      <c r="F13" s="782">
        <v>41.295139312700002</v>
      </c>
      <c r="G13" s="714">
        <v>41.295139312744141</v>
      </c>
      <c r="H13" s="714">
        <v>11.76911449432373</v>
      </c>
    </row>
    <row r="14" spans="1:31" x14ac:dyDescent="0.2">
      <c r="A14" s="868" t="s">
        <v>11</v>
      </c>
      <c r="B14" s="714" t="s">
        <v>3</v>
      </c>
      <c r="C14" s="714" t="s">
        <v>3</v>
      </c>
      <c r="D14" s="714">
        <v>157.20910644529999</v>
      </c>
      <c r="E14" s="714" t="s">
        <v>3</v>
      </c>
      <c r="F14" s="782">
        <v>157.20910644529999</v>
      </c>
      <c r="G14" s="714">
        <v>96.157066345214844</v>
      </c>
      <c r="H14" s="714">
        <v>73.510126113891602</v>
      </c>
    </row>
    <row r="15" spans="1:31" x14ac:dyDescent="0.2">
      <c r="A15" s="868" t="s">
        <v>19</v>
      </c>
      <c r="B15" s="714" t="s">
        <v>3</v>
      </c>
      <c r="C15" s="714" t="s">
        <v>3</v>
      </c>
      <c r="D15" s="714">
        <v>31.796890258800001</v>
      </c>
      <c r="E15" s="714" t="s">
        <v>3</v>
      </c>
      <c r="F15" s="782">
        <v>31.796890258800001</v>
      </c>
      <c r="G15" s="714">
        <v>31.796890258789062</v>
      </c>
      <c r="H15" s="714">
        <v>1.5898445844650269</v>
      </c>
    </row>
    <row r="16" spans="1:31" x14ac:dyDescent="0.2">
      <c r="A16" s="868" t="s">
        <v>20</v>
      </c>
      <c r="B16" s="714" t="s">
        <v>3</v>
      </c>
      <c r="C16" s="714" t="s">
        <v>3</v>
      </c>
      <c r="D16" s="714" t="s">
        <v>3</v>
      </c>
      <c r="E16" s="714">
        <v>140.42472839359999</v>
      </c>
      <c r="F16" s="782">
        <v>140.42472839359999</v>
      </c>
      <c r="G16" s="714">
        <v>70.212364196777344</v>
      </c>
      <c r="H16" s="714">
        <v>21.06370735168457</v>
      </c>
    </row>
    <row r="17" spans="1:31" x14ac:dyDescent="0.2">
      <c r="A17" s="868" t="s">
        <v>225</v>
      </c>
      <c r="B17" s="714" t="s">
        <v>3</v>
      </c>
      <c r="C17" s="714" t="s">
        <v>3</v>
      </c>
      <c r="D17" s="714">
        <v>48.315763473499999</v>
      </c>
      <c r="E17" s="714" t="s">
        <v>3</v>
      </c>
      <c r="F17" s="782">
        <v>48.315763473499999</v>
      </c>
      <c r="G17" s="714">
        <v>48.315763473510742</v>
      </c>
      <c r="H17" s="714">
        <v>22.082553386688232</v>
      </c>
    </row>
    <row r="18" spans="1:31" x14ac:dyDescent="0.2">
      <c r="A18" s="868" t="s">
        <v>23</v>
      </c>
      <c r="B18" s="714">
        <v>34.642353057900003</v>
      </c>
      <c r="C18" s="714" t="s">
        <v>3</v>
      </c>
      <c r="D18" s="714">
        <v>169.06831359860001</v>
      </c>
      <c r="E18" s="714" t="s">
        <v>3</v>
      </c>
      <c r="F18" s="782">
        <v>203.7106666565</v>
      </c>
      <c r="G18" s="714">
        <v>203.71066665649414</v>
      </c>
      <c r="H18" s="714">
        <v>23.599932909011841</v>
      </c>
    </row>
    <row r="19" spans="1:31" x14ac:dyDescent="0.2">
      <c r="A19" s="868" t="s">
        <v>24</v>
      </c>
      <c r="B19" s="714" t="s">
        <v>3</v>
      </c>
      <c r="C19" s="714">
        <v>59.8209648132</v>
      </c>
      <c r="D19" s="714">
        <v>142.96761322020001</v>
      </c>
      <c r="E19" s="714" t="s">
        <v>3</v>
      </c>
      <c r="F19" s="782">
        <v>202.7885780334</v>
      </c>
      <c r="G19" s="714">
        <v>161.83079147338867</v>
      </c>
      <c r="H19" s="714">
        <v>35.616037368774414</v>
      </c>
    </row>
    <row r="20" spans="1:31" x14ac:dyDescent="0.2">
      <c r="A20" s="868" t="s">
        <v>227</v>
      </c>
      <c r="B20" s="714" t="s">
        <v>3</v>
      </c>
      <c r="C20" s="714" t="s">
        <v>3</v>
      </c>
      <c r="D20" s="714" t="s">
        <v>3</v>
      </c>
      <c r="E20" s="714">
        <v>70.212364196799996</v>
      </c>
      <c r="F20" s="782">
        <v>70.212364196799996</v>
      </c>
      <c r="G20" s="714">
        <v>70.212364196777344</v>
      </c>
      <c r="H20" s="714">
        <v>70.212364196777344</v>
      </c>
    </row>
    <row r="21" spans="1:31" s="237" customFormat="1" ht="3.75" customHeight="1" x14ac:dyDescent="0.2">
      <c r="A21" s="869"/>
      <c r="B21" s="805"/>
      <c r="C21" s="805"/>
      <c r="D21" s="805"/>
      <c r="E21" s="805"/>
      <c r="F21" s="806"/>
      <c r="G21" s="805"/>
      <c r="H21" s="80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</row>
    <row r="22" spans="1:31" s="237" customFormat="1" ht="15" customHeight="1" x14ac:dyDescent="0.2">
      <c r="A22" s="870" t="s">
        <v>109</v>
      </c>
      <c r="B22" s="753">
        <v>103.92705917360001</v>
      </c>
      <c r="C22" s="753">
        <v>179.46289443969999</v>
      </c>
      <c r="D22" s="753">
        <v>1156.1913185119001</v>
      </c>
      <c r="E22" s="753">
        <v>210.63709259039999</v>
      </c>
      <c r="F22" s="753">
        <v>1650.2183647156</v>
      </c>
      <c r="G22" s="753" t="s">
        <v>3</v>
      </c>
      <c r="H22" s="753">
        <v>516.54530847072601</v>
      </c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</row>
    <row r="23" spans="1:31" s="235" customFormat="1" x14ac:dyDescent="0.2"/>
    <row r="24" spans="1:31" s="235" customFormat="1" x14ac:dyDescent="0.2"/>
    <row r="25" spans="1:31" s="235" customFormat="1" x14ac:dyDescent="0.2"/>
    <row r="26" spans="1:31" s="235" customFormat="1" x14ac:dyDescent="0.2"/>
    <row r="27" spans="1:31" s="235" customFormat="1" x14ac:dyDescent="0.2"/>
    <row r="28" spans="1:31" s="235" customFormat="1" x14ac:dyDescent="0.2"/>
  </sheetData>
  <mergeCells count="1">
    <mergeCell ref="B3:E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3"/>
  <sheetViews>
    <sheetView showGridLines="0" workbookViewId="0">
      <selection activeCell="J1" sqref="J1"/>
    </sheetView>
  </sheetViews>
  <sheetFormatPr defaultRowHeight="12.75" x14ac:dyDescent="0.2"/>
  <cols>
    <col min="1" max="1" width="40.7109375" style="236" customWidth="1"/>
    <col min="2" max="6" width="13.7109375" style="236" customWidth="1"/>
    <col min="7" max="9" width="8.7109375" style="236" customWidth="1"/>
    <col min="10" max="24" width="12.7109375" style="235" customWidth="1"/>
    <col min="25" max="28" width="12.7109375" style="236" customWidth="1"/>
    <col min="29" max="16384" width="9.140625" style="236"/>
  </cols>
  <sheetData>
    <row r="1" spans="1:24" s="225" customFormat="1" ht="15" customHeight="1" x14ac:dyDescent="0.2">
      <c r="A1" s="224" t="s">
        <v>462</v>
      </c>
    </row>
    <row r="2" spans="1:24" s="227" customFormat="1" ht="15" customHeight="1" x14ac:dyDescent="0.2">
      <c r="A2" s="226"/>
    </row>
    <row r="3" spans="1:24" s="227" customFormat="1" ht="15" customHeight="1" x14ac:dyDescent="0.2">
      <c r="A3" s="226"/>
      <c r="B3" s="998" t="s">
        <v>286</v>
      </c>
      <c r="C3" s="998"/>
      <c r="D3" s="998"/>
      <c r="E3" s="998"/>
      <c r="F3" s="998"/>
    </row>
    <row r="4" spans="1:24" s="227" customFormat="1" ht="6" customHeight="1" x14ac:dyDescent="0.2">
      <c r="A4" s="226"/>
    </row>
    <row r="5" spans="1:24" s="211" customFormat="1" ht="36" customHeight="1" thickBot="1" x14ac:dyDescent="0.25">
      <c r="A5" s="210" t="s">
        <v>261</v>
      </c>
      <c r="B5" s="211" t="s">
        <v>273</v>
      </c>
      <c r="C5" s="211" t="s">
        <v>368</v>
      </c>
      <c r="D5" s="211" t="s">
        <v>272</v>
      </c>
      <c r="E5" s="211" t="s">
        <v>280</v>
      </c>
      <c r="F5" s="211" t="s">
        <v>267</v>
      </c>
      <c r="G5" s="211" t="s">
        <v>443</v>
      </c>
      <c r="H5" s="211" t="s">
        <v>442</v>
      </c>
      <c r="I5" s="211" t="s">
        <v>262</v>
      </c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 t="s">
        <v>270</v>
      </c>
      <c r="X5" s="228"/>
    </row>
    <row r="6" spans="1:24" s="214" customFormat="1" ht="6" customHeight="1" thickTop="1" x14ac:dyDescent="0.2"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28"/>
    </row>
    <row r="7" spans="1:24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</row>
    <row r="8" spans="1:24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</row>
    <row r="9" spans="1:24" x14ac:dyDescent="0.2">
      <c r="A9" s="218" t="s">
        <v>326</v>
      </c>
      <c r="B9" s="709" t="s">
        <v>3</v>
      </c>
      <c r="C9" s="709" t="s">
        <v>3</v>
      </c>
      <c r="D9" s="709">
        <v>70.212364196799996</v>
      </c>
      <c r="E9" s="709" t="s">
        <v>3</v>
      </c>
      <c r="F9" s="709" t="s">
        <v>3</v>
      </c>
      <c r="G9" s="748">
        <v>70.212364196799996</v>
      </c>
      <c r="H9" s="709">
        <v>70.212364196777344</v>
      </c>
      <c r="I9" s="709">
        <v>39.8609619140625</v>
      </c>
    </row>
    <row r="10" spans="1:24" x14ac:dyDescent="0.2">
      <c r="A10" s="218" t="s">
        <v>30</v>
      </c>
      <c r="B10" s="709" t="s">
        <v>3</v>
      </c>
      <c r="C10" s="709" t="s">
        <v>3</v>
      </c>
      <c r="D10" s="709">
        <v>133.96328735349999</v>
      </c>
      <c r="E10" s="709">
        <v>35.105026245099999</v>
      </c>
      <c r="F10" s="709" t="s">
        <v>3</v>
      </c>
      <c r="G10" s="748">
        <v>169.06831359860001</v>
      </c>
      <c r="H10" s="709">
        <v>169.06831359863281</v>
      </c>
      <c r="I10" s="709">
        <v>14.356701374053955</v>
      </c>
    </row>
    <row r="11" spans="1:24" x14ac:dyDescent="0.2">
      <c r="A11" s="218" t="s">
        <v>327</v>
      </c>
      <c r="B11" s="709" t="s">
        <v>3</v>
      </c>
      <c r="C11" s="709" t="s">
        <v>3</v>
      </c>
      <c r="D11" s="709" t="s">
        <v>3</v>
      </c>
      <c r="E11" s="709" t="s">
        <v>3</v>
      </c>
      <c r="F11" s="709">
        <v>70.398073196400006</v>
      </c>
      <c r="G11" s="748">
        <v>70.398073196400006</v>
      </c>
      <c r="H11" s="709">
        <v>70.398073196411133</v>
      </c>
      <c r="I11" s="709">
        <v>5.5276384353637695</v>
      </c>
    </row>
    <row r="12" spans="1:24" x14ac:dyDescent="0.2">
      <c r="A12" s="218" t="s">
        <v>32</v>
      </c>
      <c r="B12" s="709" t="s">
        <v>3</v>
      </c>
      <c r="C12" s="709" t="s">
        <v>3</v>
      </c>
      <c r="D12" s="709">
        <v>129.06058883669999</v>
      </c>
      <c r="E12" s="709" t="s">
        <v>3</v>
      </c>
      <c r="F12" s="709" t="s">
        <v>3</v>
      </c>
      <c r="G12" s="748">
        <v>129.06058883669999</v>
      </c>
      <c r="H12" s="709">
        <v>129.06058883666992</v>
      </c>
      <c r="I12" s="709">
        <v>11.846518516540527</v>
      </c>
    </row>
    <row r="13" spans="1:24" x14ac:dyDescent="0.2">
      <c r="A13" s="218" t="s">
        <v>34</v>
      </c>
      <c r="B13" s="709">
        <v>34.642353057900003</v>
      </c>
      <c r="C13" s="709" t="s">
        <v>3</v>
      </c>
      <c r="D13" s="709">
        <v>249.18261337280001</v>
      </c>
      <c r="E13" s="709" t="s">
        <v>3</v>
      </c>
      <c r="F13" s="709" t="s">
        <v>3</v>
      </c>
      <c r="G13" s="748">
        <v>283.82496643069999</v>
      </c>
      <c r="H13" s="709">
        <v>283.82496643066406</v>
      </c>
      <c r="I13" s="709">
        <v>34.615637302398682</v>
      </c>
    </row>
    <row r="14" spans="1:24" x14ac:dyDescent="0.2">
      <c r="A14" s="218" t="s">
        <v>35</v>
      </c>
      <c r="B14" s="709" t="s">
        <v>3</v>
      </c>
      <c r="C14" s="709">
        <v>169.06831359860001</v>
      </c>
      <c r="D14" s="709" t="s">
        <v>3</v>
      </c>
      <c r="E14" s="709">
        <v>162.4508037567</v>
      </c>
      <c r="F14" s="709" t="s">
        <v>3</v>
      </c>
      <c r="G14" s="748">
        <v>331.51911735530001</v>
      </c>
      <c r="H14" s="709">
        <v>197.55583000183105</v>
      </c>
      <c r="I14" s="709">
        <v>141.98292350769043</v>
      </c>
    </row>
    <row r="15" spans="1:24" x14ac:dyDescent="0.2">
      <c r="A15" s="218" t="s">
        <v>39</v>
      </c>
      <c r="B15" s="709">
        <v>31.796890258800001</v>
      </c>
      <c r="C15" s="709" t="s">
        <v>3</v>
      </c>
      <c r="D15" s="709" t="s">
        <v>3</v>
      </c>
      <c r="E15" s="709" t="s">
        <v>3</v>
      </c>
      <c r="F15" s="709" t="s">
        <v>3</v>
      </c>
      <c r="G15" s="748">
        <v>31.796890258800001</v>
      </c>
      <c r="H15" s="709">
        <v>31.796890258789062</v>
      </c>
      <c r="I15" s="709">
        <v>38.156269073486328</v>
      </c>
    </row>
    <row r="16" spans="1:24" x14ac:dyDescent="0.2">
      <c r="A16" s="218" t="s">
        <v>41</v>
      </c>
      <c r="B16" s="709" t="s">
        <v>3</v>
      </c>
      <c r="C16" s="709" t="s">
        <v>3</v>
      </c>
      <c r="D16" s="709">
        <v>182.6914405823</v>
      </c>
      <c r="E16" s="709" t="s">
        <v>3</v>
      </c>
      <c r="F16" s="709" t="s">
        <v>3</v>
      </c>
      <c r="G16" s="748">
        <v>182.6914405823</v>
      </c>
      <c r="H16" s="709">
        <v>182.69144058227539</v>
      </c>
      <c r="I16" s="709">
        <v>1.004252627491951</v>
      </c>
    </row>
    <row r="17" spans="1:24" x14ac:dyDescent="0.2">
      <c r="A17" s="218" t="s">
        <v>241</v>
      </c>
      <c r="B17" s="709">
        <v>34.642353057900003</v>
      </c>
      <c r="C17" s="709" t="s">
        <v>3</v>
      </c>
      <c r="D17" s="709">
        <v>162.4508037567</v>
      </c>
      <c r="E17" s="709" t="s">
        <v>3</v>
      </c>
      <c r="F17" s="709" t="s">
        <v>3</v>
      </c>
      <c r="G17" s="748">
        <v>197.09315681460001</v>
      </c>
      <c r="H17" s="709">
        <v>197.0931568145752</v>
      </c>
      <c r="I17" s="709">
        <v>4.621508777141571</v>
      </c>
    </row>
    <row r="18" spans="1:24" x14ac:dyDescent="0.2">
      <c r="A18" s="218" t="s">
        <v>82</v>
      </c>
      <c r="B18" s="709" t="s">
        <v>3</v>
      </c>
      <c r="C18" s="709" t="s">
        <v>3</v>
      </c>
      <c r="D18" s="709">
        <v>181.72043991090001</v>
      </c>
      <c r="E18" s="709" t="s">
        <v>3</v>
      </c>
      <c r="F18" s="709" t="s">
        <v>3</v>
      </c>
      <c r="G18" s="748">
        <v>181.72043991090001</v>
      </c>
      <c r="H18" s="709">
        <v>181.72043991088867</v>
      </c>
      <c r="I18" s="709">
        <v>2.1828253269195557</v>
      </c>
    </row>
    <row r="19" spans="1:24" x14ac:dyDescent="0.2">
      <c r="A19" s="218" t="s">
        <v>83</v>
      </c>
      <c r="B19" s="709" t="s">
        <v>3</v>
      </c>
      <c r="C19" s="709" t="s">
        <v>3</v>
      </c>
      <c r="D19" s="709">
        <v>48.315763473499999</v>
      </c>
      <c r="E19" s="709" t="s">
        <v>3</v>
      </c>
      <c r="F19" s="709" t="s">
        <v>3</v>
      </c>
      <c r="G19" s="748">
        <v>48.315763473499999</v>
      </c>
      <c r="H19" s="709">
        <v>48.315763473510742</v>
      </c>
      <c r="I19" s="709">
        <v>1.2016898542642593</v>
      </c>
    </row>
    <row r="20" spans="1:24" s="237" customFormat="1" ht="3.75" customHeight="1" x14ac:dyDescent="0.2">
      <c r="A20" s="221"/>
      <c r="B20" s="751"/>
      <c r="C20" s="751"/>
      <c r="D20" s="751"/>
      <c r="E20" s="751"/>
      <c r="F20" s="751"/>
      <c r="G20" s="752"/>
      <c r="H20" s="751"/>
      <c r="I20" s="751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4" s="237" customFormat="1" ht="15" customHeight="1" x14ac:dyDescent="0.2">
      <c r="A21" s="238" t="s">
        <v>357</v>
      </c>
      <c r="B21" s="767">
        <v>101.0815963746</v>
      </c>
      <c r="C21" s="767">
        <v>169.06831359860001</v>
      </c>
      <c r="D21" s="767">
        <v>1157.5973014832</v>
      </c>
      <c r="E21" s="767">
        <v>197.55583000179999</v>
      </c>
      <c r="F21" s="767">
        <v>70.398073196400006</v>
      </c>
      <c r="G21" s="767">
        <v>1695.7011146546001</v>
      </c>
      <c r="H21" s="767" t="s">
        <v>3</v>
      </c>
      <c r="I21" s="767">
        <v>295.35692670941353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</row>
    <row r="22" spans="1:24" s="237" customFormat="1" ht="6" customHeight="1" x14ac:dyDescent="0.2">
      <c r="A22" s="221"/>
      <c r="B22" s="239"/>
      <c r="C22" s="239"/>
      <c r="D22" s="239"/>
      <c r="E22" s="239"/>
      <c r="F22" s="239"/>
      <c r="G22" s="239"/>
      <c r="H22" s="239"/>
      <c r="I22" s="239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</row>
    <row r="23" spans="1:24" s="235" customFormat="1" x14ac:dyDescent="0.2"/>
    <row r="24" spans="1:24" s="235" customFormat="1" x14ac:dyDescent="0.2"/>
    <row r="25" spans="1:24" s="235" customFormat="1" x14ac:dyDescent="0.2"/>
    <row r="26" spans="1:24" s="235" customFormat="1" x14ac:dyDescent="0.2"/>
    <row r="27" spans="1:24" s="235" customFormat="1" x14ac:dyDescent="0.2"/>
    <row r="28" spans="1:24" s="235" customFormat="1" x14ac:dyDescent="0.2"/>
    <row r="29" spans="1:24" s="235" customFormat="1" x14ac:dyDescent="0.2"/>
    <row r="30" spans="1:24" s="235" customFormat="1" x14ac:dyDescent="0.2"/>
    <row r="31" spans="1:24" s="235" customFormat="1" x14ac:dyDescent="0.2"/>
    <row r="32" spans="1:24" s="235" customFormat="1" x14ac:dyDescent="0.2"/>
    <row r="33" s="235" customFormat="1" x14ac:dyDescent="0.2"/>
  </sheetData>
  <mergeCells count="1">
    <mergeCell ref="B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9"/>
  <sheetViews>
    <sheetView showGridLines="0" workbookViewId="0">
      <selection activeCell="I1" sqref="I1"/>
    </sheetView>
  </sheetViews>
  <sheetFormatPr defaultRowHeight="12.75" x14ac:dyDescent="0.2"/>
  <cols>
    <col min="1" max="1" width="40.7109375" style="236" customWidth="1"/>
    <col min="2" max="3" width="13.7109375" style="236" customWidth="1"/>
    <col min="4" max="4" width="12.7109375" style="236" customWidth="1"/>
    <col min="5" max="7" width="8.7109375" style="236" customWidth="1"/>
    <col min="8" max="8" width="6" style="235" customWidth="1"/>
    <col min="9" max="26" width="12.7109375" style="235" customWidth="1"/>
    <col min="27" max="30" width="12.7109375" style="236" customWidth="1"/>
    <col min="31" max="16384" width="9.140625" style="236"/>
  </cols>
  <sheetData>
    <row r="1" spans="1:26" s="225" customFormat="1" ht="15" customHeight="1" x14ac:dyDescent="0.2">
      <c r="A1" s="224" t="s">
        <v>462</v>
      </c>
    </row>
    <row r="2" spans="1:26" s="227" customFormat="1" ht="15" customHeight="1" x14ac:dyDescent="0.2">
      <c r="A2" s="226"/>
    </row>
    <row r="3" spans="1:26" s="227" customFormat="1" ht="15" customHeight="1" x14ac:dyDescent="0.2">
      <c r="A3" s="226"/>
      <c r="B3" s="998" t="s">
        <v>286</v>
      </c>
      <c r="C3" s="998"/>
      <c r="D3" s="998"/>
    </row>
    <row r="4" spans="1:26" s="227" customFormat="1" ht="6" customHeight="1" x14ac:dyDescent="0.2">
      <c r="A4" s="226"/>
    </row>
    <row r="5" spans="1:26" s="211" customFormat="1" ht="36" customHeight="1" thickBot="1" x14ac:dyDescent="0.25">
      <c r="A5" s="210" t="s">
        <v>261</v>
      </c>
      <c r="B5" s="211" t="s">
        <v>432</v>
      </c>
      <c r="C5" s="211" t="s">
        <v>269</v>
      </c>
      <c r="D5" s="211" t="s">
        <v>271</v>
      </c>
      <c r="E5" s="211" t="s">
        <v>443</v>
      </c>
      <c r="F5" s="211" t="s">
        <v>442</v>
      </c>
      <c r="G5" s="211" t="s">
        <v>262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 t="s">
        <v>270</v>
      </c>
      <c r="Z5" s="228"/>
    </row>
    <row r="6" spans="1:26" s="214" customFormat="1" ht="6" customHeight="1" thickTop="1" x14ac:dyDescent="0.2"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28"/>
    </row>
    <row r="7" spans="1:26" s="231" customFormat="1" ht="19.5" customHeight="1" x14ac:dyDescent="0.3">
      <c r="A7" s="216" t="s">
        <v>68</v>
      </c>
      <c r="B7" s="229"/>
      <c r="C7" s="229"/>
      <c r="D7" s="229"/>
      <c r="E7" s="229"/>
      <c r="F7" s="229"/>
      <c r="G7" s="229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x14ac:dyDescent="0.2">
      <c r="A9" s="218" t="s">
        <v>88</v>
      </c>
      <c r="B9" s="709">
        <v>232.23935317990001</v>
      </c>
      <c r="C9" s="709" t="s">
        <v>3</v>
      </c>
      <c r="D9" s="709" t="s">
        <v>3</v>
      </c>
      <c r="E9" s="748">
        <v>232.23935317990001</v>
      </c>
      <c r="F9" s="709">
        <v>232.23935317993164</v>
      </c>
      <c r="G9" s="709">
        <v>230.58297061920166</v>
      </c>
    </row>
    <row r="10" spans="1:26" x14ac:dyDescent="0.2">
      <c r="A10" s="218" t="s">
        <v>337</v>
      </c>
      <c r="B10" s="709">
        <v>399.75276184080002</v>
      </c>
      <c r="C10" s="709" t="s">
        <v>3</v>
      </c>
      <c r="D10" s="709" t="s">
        <v>3</v>
      </c>
      <c r="E10" s="748">
        <v>399.75276184080002</v>
      </c>
      <c r="F10" s="709">
        <v>304.8267707824707</v>
      </c>
      <c r="G10" s="709">
        <v>22.773341059684753</v>
      </c>
    </row>
    <row r="11" spans="1:26" x14ac:dyDescent="0.2">
      <c r="A11" s="218" t="s">
        <v>55</v>
      </c>
      <c r="B11" s="709">
        <v>193.5578727722</v>
      </c>
      <c r="C11" s="709" t="s">
        <v>3</v>
      </c>
      <c r="D11" s="709" t="s">
        <v>3</v>
      </c>
      <c r="E11" s="748">
        <v>193.5578727722</v>
      </c>
      <c r="F11" s="709">
        <v>177.03899955749512</v>
      </c>
      <c r="G11" s="709">
        <v>10.44179505109787</v>
      </c>
    </row>
    <row r="12" spans="1:26" s="237" customFormat="1" ht="3.75" customHeight="1" x14ac:dyDescent="0.2">
      <c r="A12" s="221"/>
      <c r="B12" s="751"/>
      <c r="C12" s="751"/>
      <c r="D12" s="751"/>
      <c r="E12" s="752"/>
      <c r="F12" s="751"/>
      <c r="G12" s="751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</row>
    <row r="13" spans="1:26" s="237" customFormat="1" ht="15" customHeight="1" x14ac:dyDescent="0.2">
      <c r="A13" s="238" t="s">
        <v>113</v>
      </c>
      <c r="B13" s="767">
        <v>825.54998779289997</v>
      </c>
      <c r="C13" s="767" t="s">
        <v>3</v>
      </c>
      <c r="D13" s="767" t="s">
        <v>3</v>
      </c>
      <c r="E13" s="767">
        <v>825.54998779289997</v>
      </c>
      <c r="F13" s="767" t="s">
        <v>3</v>
      </c>
      <c r="G13" s="767">
        <v>263.79810672998428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</row>
    <row r="14" spans="1:26" s="237" customFormat="1" ht="9" customHeight="1" x14ac:dyDescent="0.2">
      <c r="A14" s="221"/>
      <c r="B14" s="754"/>
      <c r="C14" s="754"/>
      <c r="D14" s="754"/>
      <c r="E14" s="754"/>
      <c r="F14" s="754"/>
      <c r="G14" s="754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</row>
    <row r="15" spans="1:26" s="237" customFormat="1" ht="19.5" customHeight="1" x14ac:dyDescent="0.3">
      <c r="A15" s="216" t="s">
        <v>66</v>
      </c>
      <c r="B15" s="754"/>
      <c r="C15" s="754"/>
      <c r="D15" s="754"/>
      <c r="E15" s="754"/>
      <c r="F15" s="754"/>
      <c r="G15" s="754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</row>
    <row r="16" spans="1:26" s="237" customFormat="1" ht="3.75" customHeight="1" x14ac:dyDescent="0.2">
      <c r="A16" s="232"/>
      <c r="B16" s="754"/>
      <c r="C16" s="754"/>
      <c r="D16" s="754"/>
      <c r="E16" s="754"/>
      <c r="F16" s="754"/>
      <c r="G16" s="754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</row>
    <row r="17" spans="1:26" s="237" customFormat="1" ht="12.75" customHeight="1" x14ac:dyDescent="0.2">
      <c r="A17" s="218" t="s">
        <v>53</v>
      </c>
      <c r="B17" s="774" t="s">
        <v>3</v>
      </c>
      <c r="C17" s="775">
        <v>31.796890258800001</v>
      </c>
      <c r="D17" s="775" t="s">
        <v>3</v>
      </c>
      <c r="E17" s="776">
        <v>31.796890258800001</v>
      </c>
      <c r="F17" s="775">
        <v>31.796890258789062</v>
      </c>
      <c r="G17" s="777" t="s">
        <v>305</v>
      </c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</row>
    <row r="18" spans="1:26" s="237" customFormat="1" ht="3.75" customHeight="1" x14ac:dyDescent="0.2">
      <c r="A18" s="221"/>
      <c r="B18" s="778"/>
      <c r="C18" s="779"/>
      <c r="D18" s="779"/>
      <c r="E18" s="779"/>
      <c r="F18" s="779"/>
      <c r="G18" s="780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</row>
    <row r="19" spans="1:26" s="237" customFormat="1" ht="15" customHeight="1" x14ac:dyDescent="0.2">
      <c r="A19" s="238" t="s">
        <v>111</v>
      </c>
      <c r="B19" s="765" t="s">
        <v>3</v>
      </c>
      <c r="C19" s="765">
        <v>31.796890258800001</v>
      </c>
      <c r="D19" s="765" t="s">
        <v>3</v>
      </c>
      <c r="E19" s="765">
        <v>31.796890258800001</v>
      </c>
      <c r="F19" s="765" t="s">
        <v>3</v>
      </c>
      <c r="G19" s="765" t="s">
        <v>305</v>
      </c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</row>
    <row r="20" spans="1:26" s="237" customFormat="1" ht="9" customHeight="1" x14ac:dyDescent="0.2">
      <c r="A20" s="221"/>
      <c r="B20" s="754"/>
      <c r="C20" s="754"/>
      <c r="D20" s="754"/>
      <c r="E20" s="754"/>
      <c r="F20" s="754"/>
      <c r="G20" s="754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</row>
    <row r="21" spans="1:26" s="231" customFormat="1" ht="19.5" customHeight="1" x14ac:dyDescent="0.3">
      <c r="A21" s="216" t="s">
        <v>69</v>
      </c>
      <c r="B21" s="755"/>
      <c r="C21" s="755"/>
      <c r="D21" s="755"/>
      <c r="E21" s="755"/>
      <c r="F21" s="755"/>
      <c r="G21" s="755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</row>
    <row r="22" spans="1:26" s="234" customFormat="1" ht="3.75" customHeight="1" x14ac:dyDescent="0.2">
      <c r="A22" s="232"/>
      <c r="B22" s="756"/>
      <c r="C22" s="756"/>
      <c r="D22" s="756"/>
      <c r="E22" s="756"/>
      <c r="F22" s="756"/>
      <c r="G22" s="756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</row>
    <row r="23" spans="1:26" x14ac:dyDescent="0.2">
      <c r="A23" s="218" t="s">
        <v>57</v>
      </c>
      <c r="B23" s="709" t="s">
        <v>3</v>
      </c>
      <c r="C23" s="709" t="s">
        <v>3</v>
      </c>
      <c r="D23" s="709">
        <v>504.64379501339999</v>
      </c>
      <c r="E23" s="748">
        <v>504.64379501339999</v>
      </c>
      <c r="F23" s="709">
        <v>504.64379501342773</v>
      </c>
      <c r="G23" s="709">
        <v>50.739020824432373</v>
      </c>
    </row>
    <row r="24" spans="1:26" x14ac:dyDescent="0.2">
      <c r="A24" s="218" t="s">
        <v>58</v>
      </c>
      <c r="B24" s="709" t="s">
        <v>3</v>
      </c>
      <c r="C24" s="709" t="s">
        <v>3</v>
      </c>
      <c r="D24" s="709">
        <v>28.487516403200001</v>
      </c>
      <c r="E24" s="748">
        <v>28.487516403200001</v>
      </c>
      <c r="F24" s="709">
        <v>28.487516403198242</v>
      </c>
      <c r="G24" s="709" t="s">
        <v>305</v>
      </c>
    </row>
    <row r="25" spans="1:26" x14ac:dyDescent="0.2">
      <c r="A25" s="218" t="s">
        <v>20</v>
      </c>
      <c r="B25" s="709" t="s">
        <v>3</v>
      </c>
      <c r="C25" s="709" t="s">
        <v>3</v>
      </c>
      <c r="D25" s="709">
        <v>48.315763473499999</v>
      </c>
      <c r="E25" s="748">
        <v>48.315763473499999</v>
      </c>
      <c r="F25" s="709">
        <v>48.315763473510742</v>
      </c>
      <c r="G25" s="709">
        <v>0.90174186229705811</v>
      </c>
    </row>
    <row r="26" spans="1:26" s="237" customFormat="1" ht="3.75" customHeight="1" x14ac:dyDescent="0.2">
      <c r="A26" s="221"/>
      <c r="B26" s="751"/>
      <c r="C26" s="751"/>
      <c r="D26" s="751"/>
      <c r="E26" s="752"/>
      <c r="F26" s="751"/>
      <c r="G26" s="751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</row>
    <row r="27" spans="1:26" s="237" customFormat="1" ht="15" customHeight="1" x14ac:dyDescent="0.2">
      <c r="A27" s="238" t="s">
        <v>253</v>
      </c>
      <c r="B27" s="767" t="s">
        <v>3</v>
      </c>
      <c r="C27" s="767" t="s">
        <v>3</v>
      </c>
      <c r="D27" s="767">
        <v>581.44707489009988</v>
      </c>
      <c r="E27" s="767">
        <v>581.44707489009988</v>
      </c>
      <c r="F27" s="767" t="s">
        <v>3</v>
      </c>
      <c r="G27" s="767">
        <v>51.909229546785355</v>
      </c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</row>
    <row r="28" spans="1:26" s="237" customFormat="1" ht="6" customHeight="1" x14ac:dyDescent="0.2">
      <c r="A28" s="221"/>
      <c r="B28" s="239"/>
      <c r="C28" s="239"/>
      <c r="D28" s="239"/>
      <c r="E28" s="239"/>
      <c r="F28" s="239"/>
      <c r="G28" s="239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</row>
    <row r="29" spans="1:26" s="235" customFormat="1" x14ac:dyDescent="0.2"/>
  </sheetData>
  <mergeCells count="1">
    <mergeCell ref="B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143"/>
  <sheetViews>
    <sheetView showGridLines="0" workbookViewId="0">
      <selection activeCell="K1" sqref="K1"/>
    </sheetView>
  </sheetViews>
  <sheetFormatPr defaultRowHeight="12.75" x14ac:dyDescent="0.2"/>
  <cols>
    <col min="1" max="1" width="43.7109375" style="797" customWidth="1"/>
    <col min="2" max="3" width="10.7109375" style="797" customWidth="1"/>
    <col min="4" max="5" width="10.7109375" style="790" customWidth="1"/>
    <col min="6" max="6" width="12.7109375" style="790" customWidth="1"/>
    <col min="7" max="7" width="9.42578125" style="797" bestFit="1" customWidth="1"/>
    <col min="8" max="10" width="8.7109375" style="797" customWidth="1"/>
    <col min="11" max="51" width="12.7109375" style="790" customWidth="1"/>
    <col min="52" max="55" width="12.7109375" style="797" customWidth="1"/>
    <col min="56" max="16384" width="9.140625" style="797"/>
  </cols>
  <sheetData>
    <row r="1" spans="1:51" s="791" customFormat="1" ht="15" customHeight="1" x14ac:dyDescent="0.2">
      <c r="A1" s="272" t="s">
        <v>463</v>
      </c>
    </row>
    <row r="2" spans="1:51" s="792" customFormat="1" ht="15" customHeight="1" x14ac:dyDescent="0.2">
      <c r="A2" s="226"/>
    </row>
    <row r="3" spans="1:51" s="792" customFormat="1" ht="15" customHeight="1" x14ac:dyDescent="0.2">
      <c r="A3" s="257"/>
      <c r="B3" s="999" t="s">
        <v>286</v>
      </c>
      <c r="C3" s="1001"/>
      <c r="D3" s="1001"/>
      <c r="E3" s="1001"/>
      <c r="F3" s="1001"/>
      <c r="G3" s="1001"/>
      <c r="H3" s="834"/>
      <c r="I3" s="834"/>
      <c r="J3" s="834"/>
    </row>
    <row r="4" spans="1:51" s="792" customFormat="1" ht="6" customHeight="1" x14ac:dyDescent="0.2">
      <c r="A4" s="257"/>
      <c r="B4" s="835"/>
      <c r="C4" s="836"/>
      <c r="D4" s="836"/>
      <c r="E4" s="836"/>
      <c r="F4" s="836"/>
      <c r="G4" s="836"/>
      <c r="H4" s="834"/>
      <c r="I4" s="834"/>
      <c r="J4" s="834"/>
    </row>
    <row r="5" spans="1:51" s="211" customFormat="1" ht="36" customHeight="1" thickBot="1" x14ac:dyDescent="0.25">
      <c r="A5" s="833" t="s">
        <v>261</v>
      </c>
      <c r="B5" s="265" t="s">
        <v>283</v>
      </c>
      <c r="C5" s="211" t="s">
        <v>279</v>
      </c>
      <c r="D5" s="211" t="s">
        <v>378</v>
      </c>
      <c r="E5" s="211" t="s">
        <v>272</v>
      </c>
      <c r="F5" s="211" t="s">
        <v>280</v>
      </c>
      <c r="G5" s="211" t="s">
        <v>379</v>
      </c>
      <c r="H5" s="211" t="s">
        <v>443</v>
      </c>
      <c r="I5" s="211" t="s">
        <v>442</v>
      </c>
      <c r="J5" s="211" t="s">
        <v>262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 t="s">
        <v>359</v>
      </c>
      <c r="AY5" s="228"/>
    </row>
    <row r="6" spans="1:51" s="214" customFormat="1" ht="6" customHeight="1" thickTop="1" x14ac:dyDescent="0.2">
      <c r="B6" s="266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28"/>
    </row>
    <row r="7" spans="1:51" s="217" customFormat="1" ht="19.5" customHeight="1" x14ac:dyDescent="0.3">
      <c r="A7" s="216" t="s">
        <v>64</v>
      </c>
      <c r="B7" s="853"/>
      <c r="C7" s="853"/>
      <c r="D7" s="853"/>
      <c r="E7" s="853"/>
      <c r="F7" s="853"/>
      <c r="G7" s="853"/>
      <c r="H7" s="853"/>
      <c r="I7" s="853"/>
      <c r="J7" s="854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28"/>
    </row>
    <row r="8" spans="1:51" s="214" customFormat="1" ht="3.75" customHeight="1" x14ac:dyDescent="0.2">
      <c r="A8" s="814"/>
      <c r="B8" s="815"/>
      <c r="C8" s="815"/>
      <c r="D8" s="815"/>
      <c r="E8" s="815"/>
      <c r="F8" s="815"/>
      <c r="G8" s="815"/>
      <c r="H8" s="815"/>
      <c r="I8" s="815"/>
      <c r="J8" s="816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 x14ac:dyDescent="0.2">
      <c r="A9" s="245" t="s">
        <v>86</v>
      </c>
      <c r="B9" s="714" t="s">
        <v>3</v>
      </c>
      <c r="C9" s="714">
        <v>6.5910773276999999</v>
      </c>
      <c r="D9" s="714" t="s">
        <v>3</v>
      </c>
      <c r="E9" s="714" t="s">
        <v>3</v>
      </c>
      <c r="F9" s="714" t="s">
        <v>3</v>
      </c>
      <c r="G9" s="714" t="s">
        <v>3</v>
      </c>
      <c r="H9" s="782">
        <v>6.5910773276999999</v>
      </c>
      <c r="I9" s="714">
        <v>6.5910773277282715</v>
      </c>
      <c r="J9" s="714">
        <v>2.6059410572052002</v>
      </c>
    </row>
    <row r="10" spans="1:51" x14ac:dyDescent="0.2">
      <c r="A10" s="245" t="s">
        <v>87</v>
      </c>
      <c r="B10" s="714">
        <v>90.0875167847</v>
      </c>
      <c r="C10" s="714">
        <v>13.8495073318</v>
      </c>
      <c r="D10" s="714" t="s">
        <v>3</v>
      </c>
      <c r="E10" s="714" t="s">
        <v>3</v>
      </c>
      <c r="F10" s="714" t="s">
        <v>3</v>
      </c>
      <c r="G10" s="714" t="s">
        <v>3</v>
      </c>
      <c r="H10" s="782">
        <v>103.9370241165</v>
      </c>
      <c r="I10" s="714">
        <v>103.93702411651611</v>
      </c>
      <c r="J10" s="714">
        <v>54.955221176147461</v>
      </c>
    </row>
    <row r="11" spans="1:51" s="798" customFormat="1" ht="3.75" customHeight="1" x14ac:dyDescent="0.2">
      <c r="A11" s="804"/>
      <c r="B11" s="805"/>
      <c r="C11" s="805"/>
      <c r="D11" s="805"/>
      <c r="E11" s="805"/>
      <c r="F11" s="805"/>
      <c r="G11" s="805"/>
      <c r="H11" s="806"/>
      <c r="I11" s="805"/>
      <c r="J11" s="805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790"/>
      <c r="AB11" s="790"/>
      <c r="AC11" s="790"/>
      <c r="AD11" s="790"/>
      <c r="AE11" s="790"/>
      <c r="AF11" s="790"/>
      <c r="AG11" s="790"/>
      <c r="AH11" s="790"/>
      <c r="AI11" s="790"/>
      <c r="AJ11" s="790"/>
      <c r="AK11" s="790"/>
      <c r="AL11" s="790"/>
      <c r="AM11" s="790"/>
      <c r="AN11" s="790"/>
      <c r="AO11" s="790"/>
      <c r="AP11" s="790"/>
      <c r="AQ11" s="790"/>
      <c r="AR11" s="790"/>
      <c r="AS11" s="790"/>
      <c r="AT11" s="790"/>
      <c r="AU11" s="790"/>
      <c r="AV11" s="790"/>
      <c r="AW11" s="790"/>
      <c r="AX11" s="790"/>
      <c r="AY11" s="790"/>
    </row>
    <row r="12" spans="1:51" s="798" customFormat="1" ht="15" customHeight="1" x14ac:dyDescent="0.2">
      <c r="A12" s="807" t="s">
        <v>109</v>
      </c>
      <c r="B12" s="753">
        <v>90.0875167847</v>
      </c>
      <c r="C12" s="753">
        <v>20.440584659500001</v>
      </c>
      <c r="D12" s="753" t="s">
        <v>3</v>
      </c>
      <c r="E12" s="753" t="s">
        <v>3</v>
      </c>
      <c r="F12" s="753" t="s">
        <v>3</v>
      </c>
      <c r="G12" s="753" t="s">
        <v>3</v>
      </c>
      <c r="H12" s="753">
        <v>110.5281014442</v>
      </c>
      <c r="I12" s="753" t="s">
        <v>3</v>
      </c>
      <c r="J12" s="753">
        <v>57.561162233352661</v>
      </c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0"/>
      <c r="AE12" s="790"/>
      <c r="AF12" s="790"/>
      <c r="AG12" s="790"/>
      <c r="AH12" s="790"/>
      <c r="AI12" s="790"/>
      <c r="AJ12" s="790"/>
      <c r="AK12" s="790"/>
      <c r="AL12" s="790"/>
      <c r="AM12" s="790"/>
      <c r="AN12" s="790"/>
      <c r="AO12" s="790"/>
      <c r="AP12" s="790"/>
      <c r="AQ12" s="790"/>
      <c r="AR12" s="790"/>
      <c r="AS12" s="790"/>
      <c r="AT12" s="790"/>
      <c r="AU12" s="790"/>
      <c r="AV12" s="790"/>
      <c r="AW12" s="790"/>
      <c r="AX12" s="790"/>
      <c r="AY12" s="790"/>
    </row>
    <row r="13" spans="1:51" s="798" customFormat="1" ht="6" customHeight="1" x14ac:dyDescent="0.2">
      <c r="A13" s="804"/>
      <c r="B13" s="808"/>
      <c r="C13" s="808"/>
      <c r="D13" s="808"/>
      <c r="E13" s="808"/>
      <c r="F13" s="808"/>
      <c r="G13" s="808"/>
      <c r="H13" s="808"/>
      <c r="I13" s="808"/>
      <c r="J13" s="809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0"/>
      <c r="AE13" s="790"/>
      <c r="AF13" s="790"/>
      <c r="AG13" s="790"/>
      <c r="AH13" s="790"/>
      <c r="AI13" s="790"/>
      <c r="AJ13" s="790"/>
      <c r="AK13" s="790"/>
      <c r="AL13" s="790"/>
      <c r="AM13" s="790"/>
      <c r="AN13" s="790"/>
      <c r="AO13" s="790"/>
      <c r="AP13" s="790"/>
      <c r="AQ13" s="790"/>
      <c r="AR13" s="790"/>
      <c r="AS13" s="790"/>
      <c r="AT13" s="790"/>
      <c r="AU13" s="790"/>
      <c r="AV13" s="790"/>
      <c r="AW13" s="790"/>
      <c r="AX13" s="790"/>
      <c r="AY13" s="790"/>
    </row>
    <row r="14" spans="1:51" s="794" customFormat="1" ht="19.5" customHeight="1" x14ac:dyDescent="0.3">
      <c r="A14" s="810" t="s">
        <v>65</v>
      </c>
      <c r="B14" s="799"/>
      <c r="C14" s="799"/>
      <c r="D14" s="799"/>
      <c r="E14" s="799"/>
      <c r="F14" s="799"/>
      <c r="G14" s="799"/>
      <c r="H14" s="799"/>
      <c r="I14" s="799"/>
      <c r="J14" s="800"/>
      <c r="K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3"/>
      <c r="AK14" s="793"/>
      <c r="AL14" s="793"/>
      <c r="AM14" s="793"/>
      <c r="AN14" s="793"/>
      <c r="AO14" s="793"/>
      <c r="AP14" s="793"/>
      <c r="AQ14" s="793"/>
      <c r="AR14" s="793"/>
      <c r="AS14" s="793"/>
      <c r="AT14" s="793"/>
      <c r="AU14" s="793"/>
      <c r="AV14" s="793"/>
      <c r="AW14" s="793"/>
      <c r="AX14" s="793"/>
      <c r="AY14" s="793"/>
    </row>
    <row r="15" spans="1:51" s="796" customFormat="1" ht="3.75" customHeight="1" x14ac:dyDescent="0.2">
      <c r="A15" s="801"/>
      <c r="B15" s="802"/>
      <c r="C15" s="802"/>
      <c r="D15" s="802"/>
      <c r="E15" s="802"/>
      <c r="F15" s="802"/>
      <c r="G15" s="802"/>
      <c r="H15" s="802"/>
      <c r="I15" s="802"/>
      <c r="J15" s="803"/>
      <c r="K15" s="793"/>
      <c r="V15" s="793"/>
      <c r="W15" s="793"/>
      <c r="X15" s="793"/>
      <c r="Y15" s="793"/>
      <c r="Z15" s="793"/>
      <c r="AA15" s="793"/>
      <c r="AB15" s="793"/>
      <c r="AC15" s="793"/>
      <c r="AD15" s="793"/>
      <c r="AE15" s="793"/>
      <c r="AF15" s="793"/>
      <c r="AG15" s="793"/>
      <c r="AH15" s="793"/>
      <c r="AI15" s="793"/>
      <c r="AJ15" s="793"/>
      <c r="AK15" s="793"/>
      <c r="AL15" s="793"/>
      <c r="AM15" s="793"/>
      <c r="AN15" s="793"/>
      <c r="AO15" s="793"/>
      <c r="AP15" s="793"/>
      <c r="AQ15" s="793"/>
      <c r="AR15" s="793"/>
      <c r="AS15" s="793"/>
      <c r="AT15" s="793"/>
      <c r="AU15" s="793"/>
      <c r="AV15" s="793"/>
      <c r="AW15" s="793"/>
      <c r="AX15" s="793"/>
      <c r="AY15" s="793"/>
    </row>
    <row r="16" spans="1:51" x14ac:dyDescent="0.2">
      <c r="A16" s="245" t="s">
        <v>30</v>
      </c>
      <c r="B16" s="714" t="s">
        <v>3</v>
      </c>
      <c r="C16" s="714" t="s">
        <v>3</v>
      </c>
      <c r="D16" s="714" t="s">
        <v>3</v>
      </c>
      <c r="E16" s="714">
        <v>115.2683258057</v>
      </c>
      <c r="F16" s="714" t="s">
        <v>3</v>
      </c>
      <c r="G16" s="714" t="s">
        <v>3</v>
      </c>
      <c r="H16" s="782">
        <v>115.2683258057</v>
      </c>
      <c r="I16" s="714">
        <v>115.26832580566406</v>
      </c>
      <c r="J16" s="714">
        <v>15.793486356735229</v>
      </c>
    </row>
    <row r="17" spans="1:51" x14ac:dyDescent="0.2">
      <c r="A17" s="245" t="s">
        <v>35</v>
      </c>
      <c r="B17" s="714" t="s">
        <v>3</v>
      </c>
      <c r="C17" s="714" t="s">
        <v>3</v>
      </c>
      <c r="D17" s="714" t="s">
        <v>3</v>
      </c>
      <c r="E17" s="714" t="s">
        <v>3</v>
      </c>
      <c r="F17" s="714">
        <v>90.0875167847</v>
      </c>
      <c r="G17" s="714" t="s">
        <v>3</v>
      </c>
      <c r="H17" s="782">
        <v>90.0875167847</v>
      </c>
      <c r="I17" s="714">
        <v>90.087516784667969</v>
      </c>
      <c r="J17" s="714">
        <v>113.51026916503906</v>
      </c>
    </row>
    <row r="18" spans="1:51" x14ac:dyDescent="0.2">
      <c r="A18" s="245" t="s">
        <v>42</v>
      </c>
      <c r="B18" s="714" t="s">
        <v>3</v>
      </c>
      <c r="C18" s="714" t="s">
        <v>3</v>
      </c>
      <c r="D18" s="714" t="s">
        <v>3</v>
      </c>
      <c r="E18" s="714">
        <v>90.0875167847</v>
      </c>
      <c r="F18" s="714" t="s">
        <v>3</v>
      </c>
      <c r="G18" s="714" t="s">
        <v>3</v>
      </c>
      <c r="H18" s="782">
        <v>90.0875167847</v>
      </c>
      <c r="I18" s="714">
        <v>90.087516784667969</v>
      </c>
      <c r="J18" s="714">
        <v>61.484729766845703</v>
      </c>
    </row>
    <row r="19" spans="1:51" s="798" customFormat="1" ht="3.75" customHeight="1" x14ac:dyDescent="0.2">
      <c r="A19" s="804"/>
      <c r="B19" s="805"/>
      <c r="C19" s="805"/>
      <c r="D19" s="805"/>
      <c r="E19" s="805"/>
      <c r="F19" s="805"/>
      <c r="G19" s="805"/>
      <c r="H19" s="806"/>
      <c r="I19" s="805"/>
      <c r="J19" s="805"/>
      <c r="K19" s="790"/>
      <c r="V19" s="790"/>
      <c r="W19" s="790"/>
      <c r="X19" s="790"/>
      <c r="Y19" s="790"/>
      <c r="Z19" s="790"/>
      <c r="AA19" s="790"/>
      <c r="AB19" s="790"/>
      <c r="AC19" s="790"/>
      <c r="AD19" s="790"/>
      <c r="AE19" s="790"/>
      <c r="AF19" s="790"/>
      <c r="AG19" s="790"/>
      <c r="AH19" s="790"/>
      <c r="AI19" s="790"/>
      <c r="AJ19" s="790"/>
      <c r="AK19" s="790"/>
      <c r="AL19" s="790"/>
      <c r="AM19" s="790"/>
      <c r="AN19" s="790"/>
      <c r="AO19" s="790"/>
      <c r="AP19" s="790"/>
      <c r="AQ19" s="790"/>
      <c r="AR19" s="790"/>
      <c r="AS19" s="790"/>
      <c r="AT19" s="790"/>
      <c r="AU19" s="790"/>
      <c r="AV19" s="790"/>
      <c r="AW19" s="790"/>
      <c r="AX19" s="790"/>
      <c r="AY19" s="790"/>
    </row>
    <row r="20" spans="1:51" s="798" customFormat="1" ht="15" customHeight="1" x14ac:dyDescent="0.2">
      <c r="A20" s="807" t="s">
        <v>205</v>
      </c>
      <c r="B20" s="753" t="s">
        <v>3</v>
      </c>
      <c r="C20" s="753" t="s">
        <v>3</v>
      </c>
      <c r="D20" s="753" t="s">
        <v>3</v>
      </c>
      <c r="E20" s="753">
        <v>205.35584259040002</v>
      </c>
      <c r="F20" s="753">
        <v>90.0875167847</v>
      </c>
      <c r="G20" s="753" t="s">
        <v>3</v>
      </c>
      <c r="H20" s="753">
        <v>295.44335937510004</v>
      </c>
      <c r="I20" s="753" t="s">
        <v>3</v>
      </c>
      <c r="J20" s="753">
        <v>190.78848528862</v>
      </c>
      <c r="K20" s="790"/>
      <c r="V20" s="790"/>
      <c r="W20" s="790"/>
      <c r="X20" s="790"/>
      <c r="Y20" s="790"/>
      <c r="Z20" s="790"/>
      <c r="AA20" s="790"/>
      <c r="AB20" s="790"/>
      <c r="AC20" s="790"/>
      <c r="AD20" s="790"/>
      <c r="AE20" s="790"/>
      <c r="AF20" s="790"/>
      <c r="AG20" s="790"/>
      <c r="AH20" s="790"/>
      <c r="AI20" s="790"/>
      <c r="AJ20" s="790"/>
      <c r="AK20" s="790"/>
      <c r="AL20" s="790"/>
      <c r="AM20" s="790"/>
      <c r="AN20" s="790"/>
      <c r="AO20" s="790"/>
      <c r="AP20" s="790"/>
      <c r="AQ20" s="790"/>
      <c r="AR20" s="790"/>
      <c r="AS20" s="790"/>
      <c r="AT20" s="790"/>
      <c r="AU20" s="790"/>
      <c r="AV20" s="790"/>
      <c r="AW20" s="790"/>
      <c r="AX20" s="790"/>
      <c r="AY20" s="790"/>
    </row>
    <row r="21" spans="1:51" s="798" customFormat="1" ht="6" customHeight="1" x14ac:dyDescent="0.2">
      <c r="A21" s="804"/>
      <c r="B21" s="808"/>
      <c r="C21" s="808"/>
      <c r="D21" s="808"/>
      <c r="E21" s="808"/>
      <c r="F21" s="808"/>
      <c r="G21" s="808"/>
      <c r="H21" s="808"/>
      <c r="I21" s="808"/>
      <c r="J21" s="809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0"/>
      <c r="W21" s="790"/>
      <c r="X21" s="790"/>
      <c r="Y21" s="790"/>
      <c r="Z21" s="790"/>
      <c r="AA21" s="790"/>
      <c r="AB21" s="790"/>
      <c r="AC21" s="790"/>
      <c r="AD21" s="790"/>
      <c r="AE21" s="790"/>
      <c r="AF21" s="790"/>
      <c r="AG21" s="790"/>
      <c r="AH21" s="790"/>
      <c r="AI21" s="790"/>
      <c r="AJ21" s="790"/>
      <c r="AK21" s="790"/>
      <c r="AL21" s="790"/>
      <c r="AM21" s="790"/>
      <c r="AN21" s="790"/>
      <c r="AO21" s="790"/>
      <c r="AP21" s="790"/>
      <c r="AQ21" s="790"/>
      <c r="AR21" s="790"/>
      <c r="AS21" s="790"/>
      <c r="AT21" s="790"/>
      <c r="AU21" s="790"/>
      <c r="AV21" s="790"/>
      <c r="AW21" s="790"/>
      <c r="AX21" s="790"/>
      <c r="AY21" s="790"/>
    </row>
    <row r="22" spans="1:51" s="794" customFormat="1" ht="19.5" customHeight="1" x14ac:dyDescent="0.3">
      <c r="A22" s="810" t="s">
        <v>68</v>
      </c>
      <c r="B22" s="799"/>
      <c r="C22" s="799"/>
      <c r="D22" s="799"/>
      <c r="E22" s="799"/>
      <c r="F22" s="799"/>
      <c r="G22" s="799"/>
      <c r="H22" s="799"/>
      <c r="I22" s="799"/>
      <c r="J22" s="800"/>
      <c r="K22" s="793"/>
      <c r="L22" s="793"/>
      <c r="M22" s="793"/>
      <c r="N22" s="793"/>
      <c r="O22" s="793"/>
      <c r="P22" s="793"/>
      <c r="Q22" s="793"/>
      <c r="R22" s="793"/>
      <c r="S22" s="793"/>
      <c r="T22" s="793"/>
      <c r="U22" s="793"/>
      <c r="V22" s="793"/>
      <c r="W22" s="793"/>
      <c r="X22" s="793"/>
      <c r="Y22" s="793"/>
      <c r="Z22" s="793"/>
      <c r="AA22" s="793"/>
      <c r="AB22" s="793"/>
      <c r="AC22" s="793"/>
      <c r="AD22" s="793"/>
      <c r="AE22" s="793"/>
      <c r="AF22" s="793"/>
      <c r="AG22" s="793"/>
      <c r="AH22" s="793"/>
      <c r="AI22" s="793"/>
      <c r="AJ22" s="793"/>
      <c r="AK22" s="793"/>
      <c r="AL22" s="793"/>
      <c r="AM22" s="793"/>
      <c r="AN22" s="793"/>
      <c r="AO22" s="793"/>
      <c r="AP22" s="793"/>
      <c r="AQ22" s="793"/>
      <c r="AR22" s="793"/>
      <c r="AS22" s="793"/>
      <c r="AT22" s="793"/>
      <c r="AU22" s="793"/>
      <c r="AV22" s="793"/>
      <c r="AW22" s="793"/>
      <c r="AX22" s="793"/>
      <c r="AY22" s="793"/>
    </row>
    <row r="23" spans="1:51" s="796" customFormat="1" ht="3.75" customHeight="1" x14ac:dyDescent="0.2">
      <c r="A23" s="801"/>
      <c r="B23" s="802"/>
      <c r="C23" s="802"/>
      <c r="D23" s="802"/>
      <c r="E23" s="802"/>
      <c r="F23" s="802"/>
      <c r="G23" s="802"/>
      <c r="H23" s="802"/>
      <c r="I23" s="802"/>
      <c r="J23" s="803"/>
      <c r="K23" s="793"/>
      <c r="L23" s="793"/>
      <c r="M23" s="793"/>
      <c r="N23" s="793"/>
      <c r="O23" s="793"/>
      <c r="P23" s="793"/>
      <c r="Q23" s="793"/>
      <c r="R23" s="793"/>
      <c r="S23" s="793"/>
      <c r="T23" s="793"/>
      <c r="U23" s="793"/>
      <c r="V23" s="793"/>
      <c r="W23" s="793"/>
      <c r="X23" s="793"/>
      <c r="Y23" s="793"/>
      <c r="Z23" s="793"/>
      <c r="AA23" s="793"/>
      <c r="AB23" s="793"/>
      <c r="AC23" s="793"/>
      <c r="AD23" s="793"/>
      <c r="AE23" s="793"/>
      <c r="AF23" s="793"/>
      <c r="AG23" s="793"/>
      <c r="AH23" s="793"/>
      <c r="AI23" s="793"/>
      <c r="AJ23" s="793"/>
      <c r="AK23" s="793"/>
      <c r="AL23" s="793"/>
      <c r="AM23" s="793"/>
      <c r="AN23" s="793"/>
      <c r="AO23" s="793"/>
      <c r="AP23" s="793"/>
      <c r="AQ23" s="793"/>
      <c r="AR23" s="793"/>
      <c r="AS23" s="793"/>
      <c r="AT23" s="793"/>
      <c r="AU23" s="793"/>
      <c r="AV23" s="793"/>
      <c r="AW23" s="793"/>
      <c r="AX23" s="793"/>
      <c r="AY23" s="793"/>
    </row>
    <row r="24" spans="1:51" x14ac:dyDescent="0.2">
      <c r="A24" s="245" t="s">
        <v>54</v>
      </c>
      <c r="B24" s="714" t="s">
        <v>3</v>
      </c>
      <c r="C24" s="714" t="s">
        <v>3</v>
      </c>
      <c r="D24" s="714">
        <v>6.5910773276999999</v>
      </c>
      <c r="E24" s="714" t="s">
        <v>3</v>
      </c>
      <c r="F24" s="714" t="s">
        <v>3</v>
      </c>
      <c r="G24" s="714" t="s">
        <v>3</v>
      </c>
      <c r="H24" s="782">
        <v>6.5910773276999999</v>
      </c>
      <c r="I24" s="714">
        <v>6.5910773277282715</v>
      </c>
      <c r="J24" s="714">
        <v>1.5635677576065063</v>
      </c>
    </row>
    <row r="25" spans="1:51" x14ac:dyDescent="0.2">
      <c r="A25" s="245" t="s">
        <v>88</v>
      </c>
      <c r="B25" s="714" t="s">
        <v>3</v>
      </c>
      <c r="C25" s="714" t="s">
        <v>3</v>
      </c>
      <c r="D25" s="714">
        <v>96.678594112400006</v>
      </c>
      <c r="E25" s="714" t="s">
        <v>3</v>
      </c>
      <c r="F25" s="714" t="s">
        <v>3</v>
      </c>
      <c r="G25" s="714" t="s">
        <v>3</v>
      </c>
      <c r="H25" s="782">
        <v>96.678594112400006</v>
      </c>
      <c r="I25" s="714">
        <v>96.67859411239624</v>
      </c>
      <c r="J25" s="714">
        <v>73.673310279846191</v>
      </c>
    </row>
    <row r="26" spans="1:51" x14ac:dyDescent="0.2">
      <c r="A26" s="245" t="s">
        <v>337</v>
      </c>
      <c r="B26" s="714" t="s">
        <v>3</v>
      </c>
      <c r="C26" s="714" t="s">
        <v>3</v>
      </c>
      <c r="D26" s="714">
        <v>96.678594112400006</v>
      </c>
      <c r="E26" s="714" t="s">
        <v>3</v>
      </c>
      <c r="F26" s="714" t="s">
        <v>3</v>
      </c>
      <c r="G26" s="714" t="s">
        <v>3</v>
      </c>
      <c r="H26" s="782">
        <v>96.678594112400006</v>
      </c>
      <c r="I26" s="714">
        <v>96.67859411239624</v>
      </c>
      <c r="J26" s="714">
        <v>3.6225867867469788</v>
      </c>
    </row>
    <row r="27" spans="1:51" s="798" customFormat="1" ht="3.75" customHeight="1" x14ac:dyDescent="0.2">
      <c r="A27" s="804"/>
      <c r="B27" s="805"/>
      <c r="C27" s="805"/>
      <c r="D27" s="805"/>
      <c r="E27" s="805"/>
      <c r="F27" s="805"/>
      <c r="G27" s="805"/>
      <c r="H27" s="806"/>
      <c r="I27" s="805"/>
      <c r="J27" s="805"/>
      <c r="K27" s="790"/>
      <c r="L27" s="790"/>
      <c r="M27" s="790"/>
      <c r="N27" s="790"/>
      <c r="O27" s="790"/>
      <c r="P27" s="790"/>
      <c r="Q27" s="790"/>
      <c r="R27" s="790"/>
      <c r="S27" s="790"/>
      <c r="T27" s="790"/>
      <c r="U27" s="790"/>
      <c r="V27" s="790"/>
      <c r="W27" s="790"/>
      <c r="X27" s="790"/>
      <c r="Y27" s="790"/>
      <c r="Z27" s="790"/>
      <c r="AA27" s="790"/>
      <c r="AB27" s="790"/>
      <c r="AC27" s="790"/>
      <c r="AD27" s="790"/>
      <c r="AE27" s="790"/>
      <c r="AF27" s="790"/>
      <c r="AG27" s="790"/>
      <c r="AH27" s="790"/>
      <c r="AI27" s="790"/>
      <c r="AJ27" s="790"/>
      <c r="AK27" s="790"/>
      <c r="AL27" s="790"/>
      <c r="AM27" s="790"/>
      <c r="AN27" s="790"/>
      <c r="AO27" s="790"/>
      <c r="AP27" s="790"/>
      <c r="AQ27" s="790"/>
      <c r="AR27" s="790"/>
      <c r="AS27" s="790"/>
      <c r="AT27" s="790"/>
      <c r="AU27" s="790"/>
      <c r="AV27" s="790"/>
      <c r="AW27" s="790"/>
      <c r="AX27" s="790"/>
      <c r="AY27" s="790"/>
    </row>
    <row r="28" spans="1:51" s="798" customFormat="1" ht="15" customHeight="1" x14ac:dyDescent="0.2">
      <c r="A28" s="807" t="s">
        <v>113</v>
      </c>
      <c r="B28" s="753" t="s">
        <v>3</v>
      </c>
      <c r="C28" s="753" t="s">
        <v>3</v>
      </c>
      <c r="D28" s="753">
        <v>199.9482655525</v>
      </c>
      <c r="E28" s="753" t="s">
        <v>3</v>
      </c>
      <c r="F28" s="753" t="s">
        <v>3</v>
      </c>
      <c r="G28" s="753" t="s">
        <v>3</v>
      </c>
      <c r="H28" s="753">
        <v>199.9482655525</v>
      </c>
      <c r="I28" s="753" t="s">
        <v>3</v>
      </c>
      <c r="J28" s="753">
        <v>78.859464824199677</v>
      </c>
      <c r="K28" s="790"/>
      <c r="L28" s="790"/>
      <c r="M28" s="790"/>
      <c r="N28" s="790"/>
      <c r="O28" s="790"/>
      <c r="P28" s="790"/>
      <c r="Q28" s="790"/>
      <c r="R28" s="790"/>
      <c r="S28" s="790"/>
      <c r="T28" s="790"/>
      <c r="U28" s="790"/>
      <c r="V28" s="790"/>
      <c r="W28" s="790"/>
      <c r="X28" s="790"/>
      <c r="Y28" s="790"/>
      <c r="Z28" s="790"/>
      <c r="AA28" s="790"/>
      <c r="AB28" s="790"/>
      <c r="AC28" s="790"/>
      <c r="AD28" s="790"/>
      <c r="AE28" s="790"/>
      <c r="AF28" s="790"/>
      <c r="AG28" s="790"/>
      <c r="AH28" s="790"/>
      <c r="AI28" s="790"/>
      <c r="AJ28" s="790"/>
      <c r="AK28" s="790"/>
      <c r="AL28" s="790"/>
      <c r="AM28" s="790"/>
      <c r="AN28" s="790"/>
      <c r="AO28" s="790"/>
      <c r="AP28" s="790"/>
      <c r="AQ28" s="790"/>
      <c r="AR28" s="790"/>
      <c r="AS28" s="790"/>
      <c r="AT28" s="790"/>
      <c r="AU28" s="790"/>
      <c r="AV28" s="790"/>
      <c r="AW28" s="790"/>
      <c r="AX28" s="790"/>
      <c r="AY28" s="790"/>
    </row>
    <row r="29" spans="1:51" s="798" customFormat="1" ht="6" customHeight="1" x14ac:dyDescent="0.2">
      <c r="A29" s="804"/>
      <c r="B29" s="808"/>
      <c r="C29" s="808"/>
      <c r="D29" s="808"/>
      <c r="E29" s="808"/>
      <c r="F29" s="808"/>
      <c r="G29" s="808"/>
      <c r="H29" s="808"/>
      <c r="I29" s="808"/>
      <c r="J29" s="809"/>
      <c r="K29" s="790"/>
      <c r="L29" s="790"/>
      <c r="M29" s="790"/>
      <c r="N29" s="790"/>
      <c r="O29" s="790"/>
      <c r="P29" s="790"/>
      <c r="Q29" s="790"/>
      <c r="R29" s="790"/>
      <c r="S29" s="790"/>
      <c r="T29" s="790"/>
      <c r="U29" s="790"/>
      <c r="V29" s="790"/>
      <c r="W29" s="790"/>
      <c r="X29" s="790"/>
      <c r="Y29" s="790"/>
      <c r="Z29" s="790"/>
      <c r="AA29" s="790"/>
      <c r="AB29" s="790"/>
      <c r="AC29" s="790"/>
      <c r="AD29" s="790"/>
      <c r="AE29" s="790"/>
      <c r="AF29" s="790"/>
      <c r="AG29" s="790"/>
      <c r="AH29" s="790"/>
      <c r="AI29" s="790"/>
      <c r="AJ29" s="790"/>
      <c r="AK29" s="790"/>
      <c r="AL29" s="790"/>
      <c r="AM29" s="790"/>
      <c r="AN29" s="790"/>
      <c r="AO29" s="790"/>
      <c r="AP29" s="790"/>
      <c r="AQ29" s="790"/>
      <c r="AR29" s="790"/>
      <c r="AS29" s="790"/>
      <c r="AT29" s="790"/>
      <c r="AU29" s="790"/>
      <c r="AV29" s="790"/>
      <c r="AW29" s="790"/>
      <c r="AX29" s="790"/>
      <c r="AY29" s="790"/>
    </row>
    <row r="30" spans="1:51" s="794" customFormat="1" ht="19.5" customHeight="1" x14ac:dyDescent="0.3">
      <c r="A30" s="810" t="s">
        <v>69</v>
      </c>
      <c r="B30" s="799"/>
      <c r="C30" s="799"/>
      <c r="D30" s="799"/>
      <c r="E30" s="799"/>
      <c r="F30" s="799"/>
      <c r="G30" s="799"/>
      <c r="H30" s="799"/>
      <c r="I30" s="799"/>
      <c r="J30" s="800"/>
      <c r="K30" s="793"/>
      <c r="L30" s="793"/>
      <c r="M30" s="793"/>
      <c r="N30" s="793"/>
      <c r="O30" s="793"/>
      <c r="P30" s="793"/>
      <c r="Q30" s="793"/>
      <c r="R30" s="793"/>
      <c r="S30" s="793"/>
      <c r="T30" s="793"/>
      <c r="U30" s="793"/>
      <c r="V30" s="793"/>
      <c r="W30" s="793"/>
      <c r="X30" s="793"/>
      <c r="Y30" s="793"/>
      <c r="Z30" s="793"/>
      <c r="AA30" s="793"/>
      <c r="AB30" s="793"/>
      <c r="AC30" s="793"/>
      <c r="AD30" s="793"/>
      <c r="AE30" s="793"/>
      <c r="AF30" s="793"/>
      <c r="AG30" s="793"/>
      <c r="AH30" s="793"/>
      <c r="AI30" s="793"/>
      <c r="AJ30" s="793"/>
      <c r="AK30" s="793"/>
      <c r="AL30" s="793"/>
      <c r="AM30" s="793"/>
      <c r="AN30" s="793"/>
      <c r="AO30" s="793"/>
      <c r="AP30" s="793"/>
      <c r="AQ30" s="793"/>
      <c r="AR30" s="793"/>
      <c r="AS30" s="793"/>
      <c r="AT30" s="793"/>
      <c r="AU30" s="793"/>
      <c r="AV30" s="793"/>
      <c r="AW30" s="793"/>
      <c r="AX30" s="793"/>
      <c r="AY30" s="793"/>
    </row>
    <row r="31" spans="1:51" s="796" customFormat="1" ht="3.75" customHeight="1" x14ac:dyDescent="0.2">
      <c r="A31" s="801"/>
      <c r="B31" s="802"/>
      <c r="C31" s="802"/>
      <c r="D31" s="802"/>
      <c r="E31" s="802"/>
      <c r="F31" s="802"/>
      <c r="G31" s="802"/>
      <c r="H31" s="802"/>
      <c r="I31" s="802"/>
      <c r="J31" s="803"/>
      <c r="K31" s="793"/>
      <c r="L31" s="793"/>
      <c r="M31" s="793"/>
      <c r="N31" s="793"/>
      <c r="O31" s="793"/>
      <c r="P31" s="793"/>
      <c r="Q31" s="793"/>
      <c r="R31" s="793"/>
      <c r="S31" s="793"/>
      <c r="T31" s="793"/>
      <c r="U31" s="793"/>
      <c r="V31" s="793"/>
      <c r="W31" s="793"/>
      <c r="X31" s="793"/>
      <c r="Y31" s="793"/>
      <c r="Z31" s="793"/>
      <c r="AA31" s="793"/>
      <c r="AB31" s="793"/>
      <c r="AC31" s="793"/>
      <c r="AD31" s="793"/>
      <c r="AE31" s="793"/>
      <c r="AF31" s="793"/>
      <c r="AG31" s="793"/>
      <c r="AH31" s="793"/>
      <c r="AI31" s="793"/>
      <c r="AJ31" s="793"/>
      <c r="AK31" s="793"/>
      <c r="AL31" s="793"/>
      <c r="AM31" s="793"/>
      <c r="AN31" s="793"/>
      <c r="AO31" s="793"/>
      <c r="AP31" s="793"/>
      <c r="AQ31" s="793"/>
      <c r="AR31" s="793"/>
      <c r="AS31" s="793"/>
      <c r="AT31" s="793"/>
      <c r="AU31" s="793"/>
      <c r="AV31" s="793"/>
      <c r="AW31" s="793"/>
      <c r="AX31" s="793"/>
      <c r="AY31" s="793"/>
    </row>
    <row r="32" spans="1:51" x14ac:dyDescent="0.2">
      <c r="A32" s="245" t="s">
        <v>20</v>
      </c>
      <c r="B32" s="714" t="s">
        <v>3</v>
      </c>
      <c r="C32" s="714" t="s">
        <v>3</v>
      </c>
      <c r="D32" s="714" t="s">
        <v>3</v>
      </c>
      <c r="E32" s="714" t="s">
        <v>3</v>
      </c>
      <c r="F32" s="714" t="s">
        <v>3</v>
      </c>
      <c r="G32" s="714">
        <v>31.771886348700001</v>
      </c>
      <c r="H32" s="782">
        <v>31.771886348700001</v>
      </c>
      <c r="I32" s="714">
        <v>31.771886348724365</v>
      </c>
      <c r="J32" s="714" t="s">
        <v>305</v>
      </c>
    </row>
    <row r="33" spans="1:51" x14ac:dyDescent="0.2">
      <c r="A33" s="245" t="s">
        <v>254</v>
      </c>
      <c r="B33" s="714" t="s">
        <v>3</v>
      </c>
      <c r="C33" s="714" t="s">
        <v>3</v>
      </c>
      <c r="D33" s="714" t="s">
        <v>3</v>
      </c>
      <c r="E33" s="714" t="s">
        <v>3</v>
      </c>
      <c r="F33" s="714" t="s">
        <v>3</v>
      </c>
      <c r="G33" s="775" t="s">
        <v>417</v>
      </c>
      <c r="H33" s="782" t="s">
        <v>417</v>
      </c>
      <c r="I33" s="714" t="s">
        <v>417</v>
      </c>
      <c r="J33" s="714" t="s">
        <v>3</v>
      </c>
    </row>
    <row r="34" spans="1:51" s="798" customFormat="1" ht="3.75" customHeight="1" x14ac:dyDescent="0.2">
      <c r="A34" s="804"/>
      <c r="B34" s="805"/>
      <c r="C34" s="805"/>
      <c r="D34" s="805"/>
      <c r="E34" s="805"/>
      <c r="F34" s="805"/>
      <c r="G34" s="805"/>
      <c r="H34" s="806"/>
      <c r="I34" s="805"/>
      <c r="J34" s="805"/>
      <c r="K34" s="790"/>
      <c r="L34" s="790"/>
      <c r="M34" s="790"/>
      <c r="N34" s="790"/>
      <c r="O34" s="790"/>
      <c r="P34" s="790"/>
      <c r="Q34" s="790"/>
      <c r="R34" s="790"/>
      <c r="S34" s="790"/>
      <c r="T34" s="790"/>
      <c r="U34" s="790"/>
      <c r="V34" s="790"/>
      <c r="W34" s="790"/>
      <c r="X34" s="790"/>
      <c r="Y34" s="790"/>
      <c r="Z34" s="790"/>
      <c r="AA34" s="790"/>
      <c r="AB34" s="790"/>
      <c r="AC34" s="790"/>
      <c r="AD34" s="790"/>
      <c r="AE34" s="790"/>
      <c r="AF34" s="790"/>
      <c r="AG34" s="790"/>
      <c r="AH34" s="790"/>
      <c r="AI34" s="790"/>
      <c r="AJ34" s="790"/>
      <c r="AK34" s="790"/>
      <c r="AL34" s="790"/>
      <c r="AM34" s="790"/>
      <c r="AN34" s="790"/>
      <c r="AO34" s="790"/>
      <c r="AP34" s="790"/>
      <c r="AQ34" s="790"/>
      <c r="AR34" s="790"/>
      <c r="AS34" s="790"/>
      <c r="AT34" s="790"/>
      <c r="AU34" s="790"/>
      <c r="AV34" s="790"/>
      <c r="AW34" s="790"/>
      <c r="AX34" s="790"/>
      <c r="AY34" s="790"/>
    </row>
    <row r="35" spans="1:51" s="798" customFormat="1" ht="15" customHeight="1" x14ac:dyDescent="0.2">
      <c r="A35" s="807" t="s">
        <v>253</v>
      </c>
      <c r="B35" s="753" t="s">
        <v>3</v>
      </c>
      <c r="C35" s="753" t="s">
        <v>3</v>
      </c>
      <c r="D35" s="753" t="s">
        <v>3</v>
      </c>
      <c r="E35" s="753" t="s">
        <v>3</v>
      </c>
      <c r="F35" s="753" t="s">
        <v>3</v>
      </c>
      <c r="G35" s="753">
        <v>31.771886348700001</v>
      </c>
      <c r="H35" s="753">
        <v>31.771886348700001</v>
      </c>
      <c r="I35" s="753" t="s">
        <v>3</v>
      </c>
      <c r="J35" s="753" t="s">
        <v>305</v>
      </c>
      <c r="K35" s="790"/>
      <c r="L35" s="790"/>
      <c r="M35" s="790"/>
      <c r="N35" s="790"/>
      <c r="O35" s="790"/>
      <c r="P35" s="790"/>
      <c r="Q35" s="790"/>
      <c r="R35" s="790"/>
      <c r="S35" s="790"/>
      <c r="T35" s="790"/>
      <c r="U35" s="790"/>
      <c r="V35" s="790"/>
      <c r="W35" s="790"/>
      <c r="X35" s="790"/>
      <c r="Y35" s="790"/>
      <c r="Z35" s="790"/>
      <c r="AA35" s="790"/>
      <c r="AB35" s="790"/>
      <c r="AC35" s="790"/>
      <c r="AD35" s="790"/>
      <c r="AE35" s="790"/>
      <c r="AF35" s="790"/>
      <c r="AG35" s="790"/>
      <c r="AH35" s="790"/>
      <c r="AI35" s="790"/>
      <c r="AJ35" s="790"/>
      <c r="AK35" s="790"/>
      <c r="AL35" s="790"/>
      <c r="AM35" s="790"/>
      <c r="AN35" s="790"/>
      <c r="AO35" s="790"/>
      <c r="AP35" s="790"/>
      <c r="AQ35" s="790"/>
      <c r="AR35" s="790"/>
      <c r="AS35" s="790"/>
      <c r="AT35" s="790"/>
      <c r="AU35" s="790"/>
      <c r="AV35" s="790"/>
      <c r="AW35" s="790"/>
      <c r="AX35" s="790"/>
      <c r="AY35" s="790"/>
    </row>
    <row r="36" spans="1:51" s="798" customFormat="1" ht="6" customHeight="1" x14ac:dyDescent="0.2">
      <c r="A36" s="221"/>
      <c r="B36" s="754"/>
      <c r="C36" s="754"/>
      <c r="D36" s="790"/>
      <c r="E36" s="790"/>
      <c r="F36" s="790"/>
      <c r="G36" s="754"/>
      <c r="H36" s="754"/>
      <c r="I36" s="754"/>
      <c r="J36" s="754"/>
      <c r="K36" s="790"/>
      <c r="L36" s="790"/>
      <c r="M36" s="790"/>
      <c r="N36" s="790"/>
      <c r="O36" s="790"/>
      <c r="P36" s="790"/>
      <c r="Q36" s="790"/>
      <c r="R36" s="790"/>
      <c r="S36" s="790"/>
      <c r="T36" s="790"/>
      <c r="U36" s="790"/>
      <c r="V36" s="790"/>
      <c r="W36" s="790"/>
      <c r="X36" s="790"/>
      <c r="Y36" s="790"/>
      <c r="Z36" s="790"/>
      <c r="AA36" s="790"/>
      <c r="AB36" s="790"/>
      <c r="AC36" s="790"/>
      <c r="AD36" s="790"/>
      <c r="AE36" s="790"/>
      <c r="AF36" s="790"/>
      <c r="AG36" s="790"/>
      <c r="AH36" s="790"/>
      <c r="AI36" s="790"/>
      <c r="AJ36" s="790"/>
      <c r="AK36" s="790"/>
      <c r="AL36" s="790"/>
      <c r="AM36" s="790"/>
      <c r="AN36" s="790"/>
      <c r="AO36" s="790"/>
      <c r="AP36" s="790"/>
      <c r="AQ36" s="790"/>
      <c r="AR36" s="790"/>
      <c r="AS36" s="790"/>
      <c r="AT36" s="790"/>
      <c r="AU36" s="790"/>
      <c r="AV36" s="790"/>
      <c r="AW36" s="790"/>
      <c r="AX36" s="790"/>
      <c r="AY36" s="790"/>
    </row>
    <row r="37" spans="1:51" s="790" customFormat="1" x14ac:dyDescent="0.2"/>
    <row r="38" spans="1:51" s="790" customFormat="1" x14ac:dyDescent="0.2"/>
    <row r="39" spans="1:51" s="790" customFormat="1" x14ac:dyDescent="0.2"/>
    <row r="40" spans="1:51" s="790" customFormat="1" x14ac:dyDescent="0.2"/>
    <row r="41" spans="1:51" s="790" customFormat="1" x14ac:dyDescent="0.2"/>
    <row r="42" spans="1:51" s="790" customFormat="1" x14ac:dyDescent="0.2"/>
    <row r="43" spans="1:51" s="790" customFormat="1" x14ac:dyDescent="0.2"/>
    <row r="44" spans="1:51" s="790" customFormat="1" x14ac:dyDescent="0.2"/>
    <row r="45" spans="1:51" s="790" customFormat="1" x14ac:dyDescent="0.2"/>
    <row r="46" spans="1:51" s="790" customFormat="1" x14ac:dyDescent="0.2"/>
    <row r="47" spans="1:51" s="790" customFormat="1" x14ac:dyDescent="0.2"/>
    <row r="48" spans="1:51" s="790" customFormat="1" x14ac:dyDescent="0.2"/>
    <row r="49" s="790" customFormat="1" x14ac:dyDescent="0.2"/>
    <row r="50" s="790" customFormat="1" x14ac:dyDescent="0.2"/>
    <row r="51" s="790" customFormat="1" x14ac:dyDescent="0.2"/>
    <row r="52" s="790" customFormat="1" x14ac:dyDescent="0.2"/>
    <row r="53" s="790" customFormat="1" x14ac:dyDescent="0.2"/>
    <row r="54" s="790" customFormat="1" x14ac:dyDescent="0.2"/>
    <row r="55" s="790" customFormat="1" x14ac:dyDescent="0.2"/>
    <row r="56" s="790" customFormat="1" x14ac:dyDescent="0.2"/>
    <row r="57" s="790" customFormat="1" x14ac:dyDescent="0.2"/>
    <row r="58" s="790" customFormat="1" x14ac:dyDescent="0.2"/>
    <row r="59" s="790" customFormat="1" x14ac:dyDescent="0.2"/>
    <row r="60" s="790" customFormat="1" x14ac:dyDescent="0.2"/>
    <row r="61" s="790" customFormat="1" x14ac:dyDescent="0.2"/>
    <row r="62" s="790" customFormat="1" x14ac:dyDescent="0.2"/>
    <row r="63" s="790" customFormat="1" x14ac:dyDescent="0.2"/>
    <row r="64" s="790" customFormat="1" x14ac:dyDescent="0.2"/>
    <row r="65" s="790" customFormat="1" x14ac:dyDescent="0.2"/>
    <row r="66" s="790" customFormat="1" x14ac:dyDescent="0.2"/>
    <row r="67" s="790" customFormat="1" x14ac:dyDescent="0.2"/>
    <row r="68" s="790" customFormat="1" x14ac:dyDescent="0.2"/>
    <row r="69" s="790" customFormat="1" x14ac:dyDescent="0.2"/>
    <row r="70" s="790" customFormat="1" x14ac:dyDescent="0.2"/>
    <row r="71" s="790" customFormat="1" x14ac:dyDescent="0.2"/>
    <row r="72" s="790" customFormat="1" x14ac:dyDescent="0.2"/>
    <row r="73" s="790" customFormat="1" x14ac:dyDescent="0.2"/>
    <row r="74" s="790" customFormat="1" x14ac:dyDescent="0.2"/>
    <row r="75" s="790" customFormat="1" x14ac:dyDescent="0.2"/>
    <row r="76" s="790" customFormat="1" x14ac:dyDescent="0.2"/>
    <row r="77" s="790" customFormat="1" x14ac:dyDescent="0.2"/>
    <row r="78" s="790" customFormat="1" x14ac:dyDescent="0.2"/>
    <row r="79" s="790" customFormat="1" x14ac:dyDescent="0.2"/>
    <row r="80" s="790" customFormat="1" x14ac:dyDescent="0.2"/>
    <row r="81" s="790" customFormat="1" x14ac:dyDescent="0.2"/>
    <row r="82" s="790" customFormat="1" x14ac:dyDescent="0.2"/>
    <row r="83" s="790" customFormat="1" x14ac:dyDescent="0.2"/>
    <row r="84" s="790" customFormat="1" x14ac:dyDescent="0.2"/>
    <row r="85" s="790" customFormat="1" x14ac:dyDescent="0.2"/>
    <row r="86" s="790" customFormat="1" x14ac:dyDescent="0.2"/>
    <row r="87" s="790" customFormat="1" x14ac:dyDescent="0.2"/>
    <row r="88" s="790" customFormat="1" x14ac:dyDescent="0.2"/>
    <row r="89" s="790" customFormat="1" x14ac:dyDescent="0.2"/>
    <row r="90" s="790" customFormat="1" x14ac:dyDescent="0.2"/>
    <row r="91" s="790" customFormat="1" x14ac:dyDescent="0.2"/>
    <row r="92" s="790" customFormat="1" x14ac:dyDescent="0.2"/>
    <row r="93" s="790" customFormat="1" x14ac:dyDescent="0.2"/>
    <row r="94" s="790" customFormat="1" x14ac:dyDescent="0.2"/>
    <row r="95" s="790" customFormat="1" x14ac:dyDescent="0.2"/>
    <row r="96" s="790" customFormat="1" x14ac:dyDescent="0.2"/>
    <row r="97" s="790" customFormat="1" x14ac:dyDescent="0.2"/>
    <row r="98" s="790" customFormat="1" x14ac:dyDescent="0.2"/>
    <row r="99" s="790" customFormat="1" x14ac:dyDescent="0.2"/>
    <row r="100" s="790" customFormat="1" x14ac:dyDescent="0.2"/>
    <row r="101" s="790" customFormat="1" x14ac:dyDescent="0.2"/>
    <row r="102" s="790" customFormat="1" x14ac:dyDescent="0.2"/>
    <row r="103" s="790" customFormat="1" x14ac:dyDescent="0.2"/>
    <row r="104" s="790" customFormat="1" x14ac:dyDescent="0.2"/>
    <row r="105" s="790" customFormat="1" x14ac:dyDescent="0.2"/>
    <row r="106" s="790" customFormat="1" x14ac:dyDescent="0.2"/>
    <row r="107" s="790" customFormat="1" x14ac:dyDescent="0.2"/>
    <row r="108" s="790" customFormat="1" x14ac:dyDescent="0.2"/>
    <row r="109" s="790" customFormat="1" x14ac:dyDescent="0.2"/>
    <row r="110" s="790" customFormat="1" x14ac:dyDescent="0.2"/>
    <row r="111" s="790" customFormat="1" x14ac:dyDescent="0.2"/>
    <row r="112" s="790" customFormat="1" x14ac:dyDescent="0.2"/>
    <row r="113" s="790" customFormat="1" x14ac:dyDescent="0.2"/>
    <row r="114" s="790" customFormat="1" x14ac:dyDescent="0.2"/>
    <row r="115" s="790" customFormat="1" x14ac:dyDescent="0.2"/>
    <row r="116" s="790" customFormat="1" x14ac:dyDescent="0.2"/>
    <row r="117" s="790" customFormat="1" x14ac:dyDescent="0.2"/>
    <row r="118" s="790" customFormat="1" x14ac:dyDescent="0.2"/>
    <row r="119" s="790" customFormat="1" x14ac:dyDescent="0.2"/>
    <row r="120" s="790" customFormat="1" x14ac:dyDescent="0.2"/>
    <row r="121" s="790" customFormat="1" x14ac:dyDescent="0.2"/>
    <row r="122" s="790" customFormat="1" x14ac:dyDescent="0.2"/>
    <row r="123" s="790" customFormat="1" x14ac:dyDescent="0.2"/>
    <row r="124" s="790" customFormat="1" x14ac:dyDescent="0.2"/>
    <row r="125" s="790" customFormat="1" x14ac:dyDescent="0.2"/>
    <row r="126" s="790" customFormat="1" x14ac:dyDescent="0.2"/>
    <row r="127" s="790" customFormat="1" x14ac:dyDescent="0.2"/>
    <row r="128" s="790" customFormat="1" x14ac:dyDescent="0.2"/>
    <row r="129" s="790" customFormat="1" x14ac:dyDescent="0.2"/>
    <row r="130" s="790" customFormat="1" x14ac:dyDescent="0.2"/>
    <row r="131" s="790" customFormat="1" x14ac:dyDescent="0.2"/>
    <row r="132" s="790" customFormat="1" x14ac:dyDescent="0.2"/>
    <row r="133" s="790" customFormat="1" x14ac:dyDescent="0.2"/>
    <row r="134" s="790" customFormat="1" x14ac:dyDescent="0.2"/>
    <row r="135" s="790" customFormat="1" x14ac:dyDescent="0.2"/>
    <row r="136" s="790" customFormat="1" x14ac:dyDescent="0.2"/>
    <row r="137" s="790" customFormat="1" x14ac:dyDescent="0.2"/>
    <row r="138" s="790" customFormat="1" x14ac:dyDescent="0.2"/>
    <row r="139" s="790" customFormat="1" x14ac:dyDescent="0.2"/>
    <row r="140" s="790" customFormat="1" x14ac:dyDescent="0.2"/>
    <row r="141" s="790" customFormat="1" x14ac:dyDescent="0.2"/>
    <row r="142" s="790" customFormat="1" x14ac:dyDescent="0.2"/>
    <row r="143" s="790" customFormat="1" x14ac:dyDescent="0.2"/>
  </sheetData>
  <mergeCells count="1">
    <mergeCell ref="B3:G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120"/>
  <sheetViews>
    <sheetView showGridLines="0" workbookViewId="0">
      <selection activeCell="I1" sqref="I1"/>
    </sheetView>
  </sheetViews>
  <sheetFormatPr defaultRowHeight="12.75" x14ac:dyDescent="0.2"/>
  <cols>
    <col min="1" max="1" width="43.7109375" style="797" customWidth="1"/>
    <col min="2" max="5" width="13.7109375" style="797" customWidth="1"/>
    <col min="6" max="8" width="8.7109375" style="797" customWidth="1"/>
    <col min="9" max="43" width="12.7109375" style="790" customWidth="1"/>
    <col min="44" max="47" width="12.7109375" style="797" customWidth="1"/>
    <col min="48" max="16384" width="9.140625" style="797"/>
  </cols>
  <sheetData>
    <row r="1" spans="1:43" s="791" customFormat="1" ht="15" customHeight="1" x14ac:dyDescent="0.2">
      <c r="A1" s="272" t="s">
        <v>464</v>
      </c>
    </row>
    <row r="2" spans="1:43" s="792" customFormat="1" ht="15" customHeight="1" x14ac:dyDescent="0.2">
      <c r="A2" s="226"/>
    </row>
    <row r="3" spans="1:43" s="792" customFormat="1" ht="15" customHeight="1" x14ac:dyDescent="0.2">
      <c r="A3" s="257"/>
      <c r="B3" s="999" t="s">
        <v>286</v>
      </c>
      <c r="C3" s="1001"/>
      <c r="D3" s="1001"/>
      <c r="E3" s="1001"/>
      <c r="F3" s="834"/>
      <c r="G3" s="834"/>
      <c r="H3" s="834"/>
    </row>
    <row r="4" spans="1:43" s="792" customFormat="1" ht="6" customHeight="1" x14ac:dyDescent="0.2">
      <c r="A4" s="257"/>
      <c r="B4" s="835"/>
      <c r="C4" s="836"/>
      <c r="D4" s="836"/>
      <c r="E4" s="836"/>
      <c r="F4" s="834"/>
      <c r="G4" s="834"/>
      <c r="H4" s="834"/>
    </row>
    <row r="5" spans="1:43" s="211" customFormat="1" ht="36" customHeight="1" thickBot="1" x14ac:dyDescent="0.25">
      <c r="A5" s="824" t="s">
        <v>261</v>
      </c>
      <c r="B5" s="265" t="s">
        <v>283</v>
      </c>
      <c r="C5" s="211" t="s">
        <v>279</v>
      </c>
      <c r="D5" s="211" t="s">
        <v>272</v>
      </c>
      <c r="E5" s="211" t="s">
        <v>280</v>
      </c>
      <c r="F5" s="211" t="s">
        <v>443</v>
      </c>
      <c r="G5" s="211" t="s">
        <v>442</v>
      </c>
      <c r="H5" s="211" t="s">
        <v>262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 t="s">
        <v>359</v>
      </c>
      <c r="AQ5" s="228"/>
    </row>
    <row r="6" spans="1:43" s="214" customFormat="1" ht="6" customHeight="1" thickTop="1" x14ac:dyDescent="0.2">
      <c r="B6" s="266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28"/>
    </row>
    <row r="7" spans="1:43" s="217" customFormat="1" ht="19.5" customHeight="1" x14ac:dyDescent="0.3">
      <c r="A7" s="216" t="s">
        <v>64</v>
      </c>
      <c r="B7" s="853"/>
      <c r="C7" s="853"/>
      <c r="D7" s="853"/>
      <c r="E7" s="853"/>
      <c r="F7" s="853"/>
      <c r="G7" s="853"/>
      <c r="H7" s="854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28"/>
    </row>
    <row r="8" spans="1:43" s="214" customFormat="1" ht="3.75" customHeight="1" x14ac:dyDescent="0.2">
      <c r="A8" s="814"/>
      <c r="B8" s="815"/>
      <c r="C8" s="815"/>
      <c r="D8" s="815"/>
      <c r="E8" s="815"/>
      <c r="F8" s="815"/>
      <c r="G8" s="815"/>
      <c r="H8" s="816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</row>
    <row r="9" spans="1:43" x14ac:dyDescent="0.2">
      <c r="A9" s="245" t="s">
        <v>86</v>
      </c>
      <c r="B9" s="714" t="s">
        <v>3</v>
      </c>
      <c r="C9" s="714">
        <v>21.600179672199999</v>
      </c>
      <c r="D9" s="714" t="s">
        <v>3</v>
      </c>
      <c r="E9" s="714" t="s">
        <v>3</v>
      </c>
      <c r="F9" s="782">
        <v>21.600179672199999</v>
      </c>
      <c r="G9" s="714">
        <v>21.600179672241211</v>
      </c>
      <c r="H9" s="714">
        <v>8.6400718688964844</v>
      </c>
    </row>
    <row r="10" spans="1:43" x14ac:dyDescent="0.2">
      <c r="A10" s="245" t="s">
        <v>87</v>
      </c>
      <c r="B10" s="714">
        <v>16.055105209400001</v>
      </c>
      <c r="C10" s="714" t="s">
        <v>3</v>
      </c>
      <c r="D10" s="714" t="s">
        <v>3</v>
      </c>
      <c r="E10" s="714" t="s">
        <v>3</v>
      </c>
      <c r="F10" s="782">
        <v>16.055105209400001</v>
      </c>
      <c r="G10" s="714">
        <v>16.055105209350586</v>
      </c>
      <c r="H10" s="714">
        <v>8.1278953552246094</v>
      </c>
    </row>
    <row r="11" spans="1:43" x14ac:dyDescent="0.2">
      <c r="A11" s="245" t="s">
        <v>226</v>
      </c>
      <c r="B11" s="714">
        <v>16.055105209400001</v>
      </c>
      <c r="C11" s="714" t="s">
        <v>3</v>
      </c>
      <c r="D11" s="714" t="s">
        <v>3</v>
      </c>
      <c r="E11" s="714" t="s">
        <v>3</v>
      </c>
      <c r="F11" s="782">
        <v>16.055105209400001</v>
      </c>
      <c r="G11" s="714">
        <v>16.055105209350586</v>
      </c>
      <c r="H11" s="714">
        <v>1.2041329145431519</v>
      </c>
    </row>
    <row r="12" spans="1:43" s="798" customFormat="1" ht="3.75" customHeight="1" x14ac:dyDescent="0.2">
      <c r="A12" s="804"/>
      <c r="B12" s="805"/>
      <c r="C12" s="805"/>
      <c r="D12" s="805"/>
      <c r="E12" s="805"/>
      <c r="F12" s="806"/>
      <c r="G12" s="805"/>
      <c r="H12" s="805"/>
      <c r="I12" s="790"/>
      <c r="J12" s="790"/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0"/>
      <c r="AE12" s="790"/>
      <c r="AF12" s="790"/>
      <c r="AG12" s="790"/>
      <c r="AH12" s="790"/>
      <c r="AI12" s="790"/>
      <c r="AJ12" s="790"/>
      <c r="AK12" s="790"/>
      <c r="AL12" s="790"/>
      <c r="AM12" s="790"/>
      <c r="AN12" s="790"/>
      <c r="AO12" s="790"/>
      <c r="AP12" s="790"/>
      <c r="AQ12" s="790"/>
    </row>
    <row r="13" spans="1:43" s="798" customFormat="1" ht="15" customHeight="1" x14ac:dyDescent="0.2">
      <c r="A13" s="247" t="s">
        <v>109</v>
      </c>
      <c r="B13" s="753">
        <v>32.110210418800001</v>
      </c>
      <c r="C13" s="753">
        <v>21.600179672199999</v>
      </c>
      <c r="D13" s="753" t="s">
        <v>3</v>
      </c>
      <c r="E13" s="753" t="s">
        <v>3</v>
      </c>
      <c r="F13" s="753">
        <v>53.710390090999994</v>
      </c>
      <c r="G13" s="753" t="s">
        <v>3</v>
      </c>
      <c r="H13" s="753">
        <v>17.972100138664246</v>
      </c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0"/>
      <c r="AE13" s="790"/>
      <c r="AF13" s="790"/>
      <c r="AG13" s="790"/>
      <c r="AH13" s="790"/>
      <c r="AI13" s="790"/>
      <c r="AJ13" s="790"/>
      <c r="AK13" s="790"/>
      <c r="AL13" s="790"/>
      <c r="AM13" s="790"/>
      <c r="AN13" s="790"/>
      <c r="AO13" s="790"/>
      <c r="AP13" s="790"/>
      <c r="AQ13" s="790"/>
    </row>
    <row r="14" spans="1:43" s="798" customFormat="1" ht="6" customHeight="1" x14ac:dyDescent="0.2">
      <c r="A14" s="804"/>
      <c r="B14" s="808"/>
      <c r="C14" s="808"/>
      <c r="D14" s="808"/>
      <c r="E14" s="808"/>
      <c r="F14" s="808"/>
      <c r="G14" s="808"/>
      <c r="H14" s="809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  <c r="AG14" s="790"/>
      <c r="AH14" s="790"/>
      <c r="AI14" s="790"/>
      <c r="AJ14" s="790"/>
      <c r="AK14" s="790"/>
      <c r="AL14" s="790"/>
      <c r="AM14" s="790"/>
      <c r="AN14" s="790"/>
      <c r="AO14" s="790"/>
      <c r="AP14" s="790"/>
      <c r="AQ14" s="790"/>
    </row>
    <row r="15" spans="1:43" s="794" customFormat="1" ht="19.5" customHeight="1" x14ac:dyDescent="0.3">
      <c r="A15" s="810" t="s">
        <v>373</v>
      </c>
      <c r="B15" s="799"/>
      <c r="C15" s="799"/>
      <c r="D15" s="799"/>
      <c r="E15" s="799"/>
      <c r="F15" s="799"/>
      <c r="G15" s="799"/>
      <c r="H15" s="800"/>
      <c r="I15" s="793"/>
      <c r="J15" s="793"/>
      <c r="K15" s="793"/>
      <c r="L15" s="793"/>
      <c r="M15" s="793"/>
      <c r="N15" s="793"/>
      <c r="O15" s="793"/>
      <c r="P15" s="793"/>
      <c r="Q15" s="793"/>
      <c r="R15" s="793"/>
      <c r="S15" s="793"/>
      <c r="T15" s="793"/>
      <c r="U15" s="793"/>
      <c r="V15" s="793"/>
      <c r="W15" s="793"/>
      <c r="X15" s="793"/>
      <c r="Y15" s="793"/>
      <c r="Z15" s="793"/>
      <c r="AA15" s="793"/>
      <c r="AB15" s="793"/>
      <c r="AC15" s="793"/>
      <c r="AD15" s="793"/>
      <c r="AE15" s="793"/>
      <c r="AF15" s="793"/>
      <c r="AG15" s="793"/>
      <c r="AH15" s="793"/>
      <c r="AI15" s="793"/>
      <c r="AJ15" s="793"/>
      <c r="AK15" s="793"/>
      <c r="AL15" s="793"/>
      <c r="AM15" s="793"/>
      <c r="AN15" s="793"/>
      <c r="AO15" s="793"/>
      <c r="AP15" s="793"/>
      <c r="AQ15" s="793"/>
    </row>
    <row r="16" spans="1:43" s="796" customFormat="1" ht="3.75" customHeight="1" x14ac:dyDescent="0.2">
      <c r="A16" s="801"/>
      <c r="B16" s="802"/>
      <c r="C16" s="802"/>
      <c r="D16" s="802"/>
      <c r="E16" s="802"/>
      <c r="F16" s="802"/>
      <c r="G16" s="802"/>
      <c r="H16" s="803"/>
      <c r="I16" s="793"/>
      <c r="J16" s="793"/>
      <c r="K16" s="793"/>
      <c r="L16" s="793"/>
      <c r="M16" s="793"/>
      <c r="N16" s="793"/>
      <c r="O16" s="793"/>
      <c r="P16" s="793"/>
      <c r="Q16" s="793"/>
      <c r="R16" s="793"/>
      <c r="S16" s="793"/>
      <c r="T16" s="793"/>
      <c r="U16" s="793"/>
      <c r="V16" s="793"/>
      <c r="W16" s="793"/>
      <c r="X16" s="793"/>
      <c r="Y16" s="793"/>
      <c r="Z16" s="793"/>
      <c r="AA16" s="793"/>
      <c r="AB16" s="793"/>
      <c r="AC16" s="793"/>
      <c r="AD16" s="793"/>
      <c r="AE16" s="793"/>
      <c r="AF16" s="793"/>
      <c r="AG16" s="793"/>
      <c r="AH16" s="793"/>
      <c r="AI16" s="793"/>
      <c r="AJ16" s="793"/>
      <c r="AK16" s="793"/>
      <c r="AL16" s="793"/>
      <c r="AM16" s="793"/>
      <c r="AN16" s="793"/>
      <c r="AO16" s="793"/>
      <c r="AP16" s="793"/>
      <c r="AQ16" s="793"/>
    </row>
    <row r="17" spans="1:43" x14ac:dyDescent="0.2">
      <c r="A17" s="245" t="s">
        <v>30</v>
      </c>
      <c r="B17" s="714" t="s">
        <v>3</v>
      </c>
      <c r="C17" s="714" t="s">
        <v>3</v>
      </c>
      <c r="D17" s="714">
        <v>21.600179672199999</v>
      </c>
      <c r="E17" s="714" t="s">
        <v>3</v>
      </c>
      <c r="F17" s="782">
        <v>21.600179672199999</v>
      </c>
      <c r="G17" s="714">
        <v>21.600179672241211</v>
      </c>
      <c r="H17" s="714">
        <v>1.9440162181854248</v>
      </c>
    </row>
    <row r="18" spans="1:43" x14ac:dyDescent="0.2">
      <c r="A18" s="245" t="s">
        <v>34</v>
      </c>
      <c r="B18" s="714" t="s">
        <v>3</v>
      </c>
      <c r="C18" s="714" t="s">
        <v>3</v>
      </c>
      <c r="D18" s="714">
        <v>16.055105209400001</v>
      </c>
      <c r="E18" s="714" t="s">
        <v>3</v>
      </c>
      <c r="F18" s="782">
        <v>16.055105209400001</v>
      </c>
      <c r="G18" s="714">
        <v>16.055105209350586</v>
      </c>
      <c r="H18" s="714">
        <v>1.6055104732513428</v>
      </c>
    </row>
    <row r="19" spans="1:43" x14ac:dyDescent="0.2">
      <c r="A19" s="245" t="s">
        <v>35</v>
      </c>
      <c r="B19" s="714" t="s">
        <v>3</v>
      </c>
      <c r="C19" s="714" t="s">
        <v>3</v>
      </c>
      <c r="D19" s="714" t="s">
        <v>3</v>
      </c>
      <c r="E19" s="714">
        <v>16.055105209400001</v>
      </c>
      <c r="F19" s="782">
        <v>16.055105209400001</v>
      </c>
      <c r="G19" s="714">
        <v>16.055105209350586</v>
      </c>
      <c r="H19" s="714">
        <v>20.22943115234375</v>
      </c>
    </row>
    <row r="20" spans="1:43" x14ac:dyDescent="0.2">
      <c r="A20" s="245" t="s">
        <v>41</v>
      </c>
      <c r="B20" s="714" t="s">
        <v>3</v>
      </c>
      <c r="C20" s="714" t="s">
        <v>3</v>
      </c>
      <c r="D20" s="714">
        <v>37.655284881599997</v>
      </c>
      <c r="E20" s="714" t="s">
        <v>3</v>
      </c>
      <c r="F20" s="782">
        <v>37.655284881599997</v>
      </c>
      <c r="G20" s="714">
        <v>37.655284881591797</v>
      </c>
      <c r="H20" s="714" t="s">
        <v>305</v>
      </c>
    </row>
    <row r="21" spans="1:43" s="798" customFormat="1" ht="3.75" customHeight="1" x14ac:dyDescent="0.2">
      <c r="A21" s="804"/>
      <c r="B21" s="805"/>
      <c r="C21" s="805"/>
      <c r="D21" s="805"/>
      <c r="E21" s="805"/>
      <c r="F21" s="806"/>
      <c r="G21" s="805"/>
      <c r="H21" s="805"/>
      <c r="I21" s="790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0"/>
      <c r="W21" s="790"/>
      <c r="X21" s="790"/>
      <c r="Y21" s="790"/>
      <c r="Z21" s="790"/>
      <c r="AA21" s="790"/>
      <c r="AB21" s="790"/>
      <c r="AC21" s="790"/>
      <c r="AD21" s="790"/>
      <c r="AE21" s="790"/>
      <c r="AF21" s="790"/>
      <c r="AG21" s="790"/>
      <c r="AH21" s="790"/>
      <c r="AI21" s="790"/>
      <c r="AJ21" s="790"/>
      <c r="AK21" s="790"/>
      <c r="AL21" s="790"/>
      <c r="AM21" s="790"/>
      <c r="AN21" s="790"/>
      <c r="AO21" s="790"/>
      <c r="AP21" s="790"/>
      <c r="AQ21" s="790"/>
    </row>
    <row r="22" spans="1:43" s="798" customFormat="1" ht="15" customHeight="1" x14ac:dyDescent="0.2">
      <c r="A22" s="247" t="s">
        <v>357</v>
      </c>
      <c r="B22" s="753" t="s">
        <v>3</v>
      </c>
      <c r="C22" s="753" t="s">
        <v>3</v>
      </c>
      <c r="D22" s="753">
        <v>75.310569763199993</v>
      </c>
      <c r="E22" s="753">
        <v>16.055105209400001</v>
      </c>
      <c r="F22" s="753">
        <v>91.36567497259999</v>
      </c>
      <c r="G22" s="753" t="s">
        <v>3</v>
      </c>
      <c r="H22" s="753">
        <v>23.949954114854336</v>
      </c>
      <c r="I22" s="790"/>
      <c r="J22" s="790"/>
      <c r="K22" s="790"/>
      <c r="L22" s="790"/>
      <c r="M22" s="790"/>
      <c r="N22" s="790"/>
      <c r="O22" s="790"/>
      <c r="P22" s="790"/>
      <c r="Q22" s="790"/>
      <c r="R22" s="790"/>
      <c r="S22" s="790"/>
      <c r="T22" s="790"/>
      <c r="U22" s="790"/>
      <c r="V22" s="790"/>
      <c r="W22" s="790"/>
      <c r="X22" s="790"/>
      <c r="Y22" s="790"/>
      <c r="Z22" s="790"/>
      <c r="AA22" s="790"/>
      <c r="AB22" s="790"/>
      <c r="AC22" s="790"/>
      <c r="AD22" s="790"/>
      <c r="AE22" s="790"/>
      <c r="AF22" s="790"/>
      <c r="AG22" s="790"/>
      <c r="AH22" s="790"/>
      <c r="AI22" s="790"/>
      <c r="AJ22" s="790"/>
      <c r="AK22" s="790"/>
      <c r="AL22" s="790"/>
      <c r="AM22" s="790"/>
      <c r="AN22" s="790"/>
      <c r="AO22" s="790"/>
      <c r="AP22" s="790"/>
      <c r="AQ22" s="790"/>
    </row>
    <row r="23" spans="1:43" s="790" customFormat="1" x14ac:dyDescent="0.2"/>
    <row r="24" spans="1:43" s="790" customFormat="1" x14ac:dyDescent="0.2"/>
    <row r="25" spans="1:43" s="790" customFormat="1" x14ac:dyDescent="0.2"/>
    <row r="26" spans="1:43" s="790" customFormat="1" x14ac:dyDescent="0.2"/>
    <row r="27" spans="1:43" s="790" customFormat="1" x14ac:dyDescent="0.2"/>
    <row r="28" spans="1:43" s="790" customFormat="1" x14ac:dyDescent="0.2"/>
    <row r="29" spans="1:43" s="790" customFormat="1" x14ac:dyDescent="0.2"/>
    <row r="30" spans="1:43" s="790" customFormat="1" x14ac:dyDescent="0.2"/>
    <row r="31" spans="1:43" s="790" customFormat="1" x14ac:dyDescent="0.2"/>
    <row r="32" spans="1:43" s="790" customFormat="1" x14ac:dyDescent="0.2"/>
    <row r="33" s="790" customFormat="1" x14ac:dyDescent="0.2"/>
    <row r="34" s="790" customFormat="1" x14ac:dyDescent="0.2"/>
    <row r="35" s="790" customFormat="1" x14ac:dyDescent="0.2"/>
    <row r="36" s="790" customFormat="1" x14ac:dyDescent="0.2"/>
    <row r="37" s="790" customFormat="1" x14ac:dyDescent="0.2"/>
    <row r="38" s="790" customFormat="1" x14ac:dyDescent="0.2"/>
    <row r="39" s="790" customFormat="1" x14ac:dyDescent="0.2"/>
    <row r="40" s="790" customFormat="1" x14ac:dyDescent="0.2"/>
    <row r="41" s="790" customFormat="1" x14ac:dyDescent="0.2"/>
    <row r="42" s="790" customFormat="1" x14ac:dyDescent="0.2"/>
    <row r="43" s="790" customFormat="1" x14ac:dyDescent="0.2"/>
    <row r="44" s="790" customFormat="1" x14ac:dyDescent="0.2"/>
    <row r="45" s="790" customFormat="1" x14ac:dyDescent="0.2"/>
    <row r="46" s="790" customFormat="1" x14ac:dyDescent="0.2"/>
    <row r="47" s="790" customFormat="1" x14ac:dyDescent="0.2"/>
    <row r="48" s="790" customFormat="1" x14ac:dyDescent="0.2"/>
    <row r="49" s="790" customFormat="1" x14ac:dyDescent="0.2"/>
    <row r="50" s="790" customFormat="1" x14ac:dyDescent="0.2"/>
    <row r="51" s="790" customFormat="1" x14ac:dyDescent="0.2"/>
    <row r="52" s="790" customFormat="1" x14ac:dyDescent="0.2"/>
    <row r="53" s="790" customFormat="1" x14ac:dyDescent="0.2"/>
    <row r="54" s="790" customFormat="1" x14ac:dyDescent="0.2"/>
    <row r="55" s="790" customFormat="1" x14ac:dyDescent="0.2"/>
    <row r="56" s="790" customFormat="1" x14ac:dyDescent="0.2"/>
    <row r="57" s="790" customFormat="1" x14ac:dyDescent="0.2"/>
    <row r="58" s="790" customFormat="1" x14ac:dyDescent="0.2"/>
    <row r="59" s="790" customFormat="1" x14ac:dyDescent="0.2"/>
    <row r="60" s="790" customFormat="1" x14ac:dyDescent="0.2"/>
    <row r="61" s="790" customFormat="1" x14ac:dyDescent="0.2"/>
    <row r="62" s="790" customFormat="1" x14ac:dyDescent="0.2"/>
    <row r="63" s="790" customFormat="1" x14ac:dyDescent="0.2"/>
    <row r="64" s="790" customFormat="1" x14ac:dyDescent="0.2"/>
    <row r="65" s="790" customFormat="1" x14ac:dyDescent="0.2"/>
    <row r="66" s="790" customFormat="1" x14ac:dyDescent="0.2"/>
    <row r="67" s="790" customFormat="1" x14ac:dyDescent="0.2"/>
    <row r="68" s="790" customFormat="1" x14ac:dyDescent="0.2"/>
    <row r="69" s="790" customFormat="1" x14ac:dyDescent="0.2"/>
    <row r="70" s="790" customFormat="1" x14ac:dyDescent="0.2"/>
    <row r="71" s="790" customFormat="1" x14ac:dyDescent="0.2"/>
    <row r="72" s="790" customFormat="1" x14ac:dyDescent="0.2"/>
    <row r="73" s="790" customFormat="1" x14ac:dyDescent="0.2"/>
    <row r="74" s="790" customFormat="1" x14ac:dyDescent="0.2"/>
    <row r="75" s="790" customFormat="1" x14ac:dyDescent="0.2"/>
    <row r="76" s="790" customFormat="1" x14ac:dyDescent="0.2"/>
    <row r="77" s="790" customFormat="1" x14ac:dyDescent="0.2"/>
    <row r="78" s="790" customFormat="1" x14ac:dyDescent="0.2"/>
    <row r="79" s="790" customFormat="1" x14ac:dyDescent="0.2"/>
    <row r="80" s="790" customFormat="1" x14ac:dyDescent="0.2"/>
    <row r="81" s="790" customFormat="1" x14ac:dyDescent="0.2"/>
    <row r="82" s="790" customFormat="1" x14ac:dyDescent="0.2"/>
    <row r="83" s="790" customFormat="1" x14ac:dyDescent="0.2"/>
    <row r="84" s="790" customFormat="1" x14ac:dyDescent="0.2"/>
    <row r="85" s="790" customFormat="1" x14ac:dyDescent="0.2"/>
    <row r="86" s="790" customFormat="1" x14ac:dyDescent="0.2"/>
    <row r="87" s="790" customFormat="1" x14ac:dyDescent="0.2"/>
    <row r="88" s="790" customFormat="1" x14ac:dyDescent="0.2"/>
    <row r="89" s="790" customFormat="1" x14ac:dyDescent="0.2"/>
    <row r="90" s="790" customFormat="1" x14ac:dyDescent="0.2"/>
    <row r="91" s="790" customFormat="1" x14ac:dyDescent="0.2"/>
    <row r="92" s="790" customFormat="1" x14ac:dyDescent="0.2"/>
    <row r="93" s="790" customFormat="1" x14ac:dyDescent="0.2"/>
    <row r="94" s="790" customFormat="1" x14ac:dyDescent="0.2"/>
    <row r="95" s="790" customFormat="1" x14ac:dyDescent="0.2"/>
    <row r="96" s="790" customFormat="1" x14ac:dyDescent="0.2"/>
    <row r="97" s="790" customFormat="1" x14ac:dyDescent="0.2"/>
    <row r="98" s="790" customFormat="1" x14ac:dyDescent="0.2"/>
    <row r="99" s="790" customFormat="1" x14ac:dyDescent="0.2"/>
    <row r="100" s="790" customFormat="1" x14ac:dyDescent="0.2"/>
    <row r="101" s="790" customFormat="1" x14ac:dyDescent="0.2"/>
    <row r="102" s="790" customFormat="1" x14ac:dyDescent="0.2"/>
    <row r="103" s="790" customFormat="1" x14ac:dyDescent="0.2"/>
    <row r="104" s="790" customFormat="1" x14ac:dyDescent="0.2"/>
    <row r="105" s="790" customFormat="1" x14ac:dyDescent="0.2"/>
    <row r="106" s="790" customFormat="1" x14ac:dyDescent="0.2"/>
    <row r="107" s="790" customFormat="1" x14ac:dyDescent="0.2"/>
    <row r="108" s="790" customFormat="1" x14ac:dyDescent="0.2"/>
    <row r="109" s="790" customFormat="1" x14ac:dyDescent="0.2"/>
    <row r="110" s="790" customFormat="1" x14ac:dyDescent="0.2"/>
    <row r="111" s="790" customFormat="1" x14ac:dyDescent="0.2"/>
    <row r="112" s="790" customFormat="1" x14ac:dyDescent="0.2"/>
    <row r="113" s="790" customFormat="1" x14ac:dyDescent="0.2"/>
    <row r="114" s="790" customFormat="1" x14ac:dyDescent="0.2"/>
    <row r="115" s="790" customFormat="1" x14ac:dyDescent="0.2"/>
    <row r="116" s="790" customFormat="1" x14ac:dyDescent="0.2"/>
    <row r="117" s="790" customFormat="1" x14ac:dyDescent="0.2"/>
    <row r="118" s="790" customFormat="1" x14ac:dyDescent="0.2"/>
    <row r="119" s="790" customFormat="1" x14ac:dyDescent="0.2"/>
    <row r="120" s="790" customFormat="1" x14ac:dyDescent="0.2"/>
  </sheetData>
  <mergeCells count="1">
    <mergeCell ref="B3:E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124"/>
  <sheetViews>
    <sheetView showGridLines="0" workbookViewId="0">
      <selection activeCell="H1" sqref="H1"/>
    </sheetView>
  </sheetViews>
  <sheetFormatPr defaultRowHeight="12.75" x14ac:dyDescent="0.2"/>
  <cols>
    <col min="1" max="1" width="43.7109375" style="797" customWidth="1"/>
    <col min="2" max="3" width="13.7109375" style="790" customWidth="1"/>
    <col min="4" max="4" width="12.7109375" style="797" customWidth="1"/>
    <col min="5" max="7" width="8.7109375" style="797" customWidth="1"/>
    <col min="8" max="8" width="12.7109375" style="790" customWidth="1"/>
    <col min="9" max="9" width="10.28515625" style="790" customWidth="1"/>
    <col min="10" max="43" width="12.7109375" style="790" customWidth="1"/>
    <col min="44" max="47" width="12.7109375" style="797" customWidth="1"/>
    <col min="48" max="16384" width="9.140625" style="797"/>
  </cols>
  <sheetData>
    <row r="1" spans="1:43" s="791" customFormat="1" ht="15" customHeight="1" x14ac:dyDescent="0.2">
      <c r="A1" s="272" t="s">
        <v>465</v>
      </c>
    </row>
    <row r="2" spans="1:43" s="792" customFormat="1" ht="15" customHeight="1" x14ac:dyDescent="0.2">
      <c r="A2" s="226"/>
    </row>
    <row r="3" spans="1:43" s="792" customFormat="1" ht="15" customHeight="1" x14ac:dyDescent="0.2">
      <c r="A3" s="257"/>
      <c r="B3" s="999" t="s">
        <v>286</v>
      </c>
      <c r="C3" s="1001"/>
      <c r="D3" s="1001"/>
      <c r="E3" s="834"/>
      <c r="F3" s="834"/>
      <c r="G3" s="834"/>
    </row>
    <row r="4" spans="1:43" s="792" customFormat="1" ht="6" customHeight="1" x14ac:dyDescent="0.2">
      <c r="A4" s="257"/>
      <c r="B4" s="835"/>
      <c r="C4" s="836"/>
      <c r="D4" s="836"/>
      <c r="E4" s="834"/>
      <c r="F4" s="834"/>
      <c r="G4" s="834"/>
    </row>
    <row r="5" spans="1:43" s="211" customFormat="1" ht="36" customHeight="1" thickBot="1" x14ac:dyDescent="0.25">
      <c r="A5" s="833" t="s">
        <v>261</v>
      </c>
      <c r="B5" s="265" t="s">
        <v>378</v>
      </c>
      <c r="C5" s="211" t="s">
        <v>276</v>
      </c>
      <c r="D5" s="211" t="s">
        <v>379</v>
      </c>
      <c r="E5" s="211" t="s">
        <v>443</v>
      </c>
      <c r="F5" s="211" t="s">
        <v>442</v>
      </c>
      <c r="G5" s="211" t="s">
        <v>262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 t="s">
        <v>359</v>
      </c>
      <c r="AQ5" s="228"/>
    </row>
    <row r="6" spans="1:43" s="214" customFormat="1" ht="6" customHeight="1" thickTop="1" x14ac:dyDescent="0.2">
      <c r="B6" s="266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28"/>
    </row>
    <row r="7" spans="1:43" s="794" customFormat="1" ht="19.5" customHeight="1" x14ac:dyDescent="0.3">
      <c r="A7" s="855" t="s">
        <v>68</v>
      </c>
      <c r="B7" s="799"/>
      <c r="C7" s="799"/>
      <c r="D7" s="799"/>
      <c r="E7" s="799"/>
      <c r="F7" s="799"/>
      <c r="G7" s="800"/>
      <c r="H7" s="793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  <c r="X7" s="793"/>
      <c r="Y7" s="793"/>
      <c r="Z7" s="793"/>
      <c r="AA7" s="793"/>
      <c r="AB7" s="793"/>
      <c r="AC7" s="793"/>
      <c r="AD7" s="793"/>
      <c r="AE7" s="793"/>
      <c r="AF7" s="793"/>
      <c r="AG7" s="793"/>
      <c r="AH7" s="793"/>
      <c r="AI7" s="793"/>
      <c r="AJ7" s="793"/>
      <c r="AK7" s="793"/>
      <c r="AL7" s="793"/>
      <c r="AM7" s="793"/>
      <c r="AN7" s="793"/>
      <c r="AO7" s="793"/>
      <c r="AP7" s="793"/>
      <c r="AQ7" s="793"/>
    </row>
    <row r="8" spans="1:43" s="796" customFormat="1" ht="3.75" customHeight="1" x14ac:dyDescent="0.2">
      <c r="A8" s="856"/>
      <c r="B8" s="802"/>
      <c r="C8" s="802"/>
      <c r="D8" s="802"/>
      <c r="E8" s="802"/>
      <c r="F8" s="802"/>
      <c r="G8" s="80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  <c r="W8" s="793"/>
      <c r="X8" s="793"/>
      <c r="Y8" s="793"/>
      <c r="Z8" s="793"/>
      <c r="AA8" s="793"/>
      <c r="AB8" s="793"/>
      <c r="AC8" s="793"/>
      <c r="AD8" s="793"/>
      <c r="AE8" s="793"/>
      <c r="AF8" s="793"/>
      <c r="AG8" s="793"/>
      <c r="AH8" s="793"/>
      <c r="AI8" s="793"/>
      <c r="AJ8" s="793"/>
      <c r="AK8" s="793"/>
      <c r="AL8" s="793"/>
      <c r="AM8" s="793"/>
      <c r="AN8" s="793"/>
      <c r="AO8" s="793"/>
      <c r="AP8" s="793"/>
      <c r="AQ8" s="793"/>
    </row>
    <row r="9" spans="1:43" x14ac:dyDescent="0.2">
      <c r="A9" s="830" t="s">
        <v>88</v>
      </c>
      <c r="B9" s="714">
        <v>21.600179672199999</v>
      </c>
      <c r="C9" s="714" t="s">
        <v>3</v>
      </c>
      <c r="D9" s="714" t="s">
        <v>3</v>
      </c>
      <c r="E9" s="782">
        <v>21.600179672199999</v>
      </c>
      <c r="F9" s="714">
        <v>21.600179672241211</v>
      </c>
      <c r="G9" s="714">
        <v>8.100067138671875</v>
      </c>
    </row>
    <row r="10" spans="1:43" x14ac:dyDescent="0.2">
      <c r="A10" s="830" t="s">
        <v>55</v>
      </c>
      <c r="B10" s="714">
        <v>16.055105209400001</v>
      </c>
      <c r="C10" s="714" t="s">
        <v>3</v>
      </c>
      <c r="D10" s="714" t="s">
        <v>3</v>
      </c>
      <c r="E10" s="782">
        <v>16.055105209400001</v>
      </c>
      <c r="F10" s="714">
        <v>16.055105209350586</v>
      </c>
      <c r="G10" s="714" t="s">
        <v>305</v>
      </c>
    </row>
    <row r="11" spans="1:43" s="798" customFormat="1" ht="3.75" customHeight="1" x14ac:dyDescent="0.2">
      <c r="A11" s="831"/>
      <c r="B11" s="805"/>
      <c r="C11" s="805"/>
      <c r="D11" s="805"/>
      <c r="E11" s="806"/>
      <c r="F11" s="805"/>
      <c r="G11" s="805"/>
      <c r="H11" s="790"/>
      <c r="I11" s="790"/>
      <c r="J11" s="790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790"/>
      <c r="AB11" s="790"/>
      <c r="AC11" s="790"/>
      <c r="AD11" s="790"/>
      <c r="AE11" s="790"/>
      <c r="AF11" s="790"/>
      <c r="AG11" s="790"/>
      <c r="AH11" s="790"/>
      <c r="AI11" s="790"/>
      <c r="AJ11" s="790"/>
      <c r="AK11" s="790"/>
      <c r="AL11" s="790"/>
      <c r="AM11" s="790"/>
      <c r="AN11" s="790"/>
      <c r="AO11" s="790"/>
      <c r="AP11" s="790"/>
      <c r="AQ11" s="790"/>
    </row>
    <row r="12" spans="1:43" s="798" customFormat="1" ht="15" customHeight="1" x14ac:dyDescent="0.2">
      <c r="A12" s="857" t="s">
        <v>113</v>
      </c>
      <c r="B12" s="753">
        <v>37.655284881599997</v>
      </c>
      <c r="C12" s="753" t="s">
        <v>3</v>
      </c>
      <c r="D12" s="753" t="s">
        <v>3</v>
      </c>
      <c r="E12" s="753">
        <v>37.655284881599997</v>
      </c>
      <c r="F12" s="753" t="s">
        <v>3</v>
      </c>
      <c r="G12" s="753">
        <v>8.5215130746364594</v>
      </c>
      <c r="H12" s="790"/>
      <c r="I12" s="790"/>
      <c r="J12" s="790"/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0"/>
      <c r="AE12" s="790"/>
      <c r="AF12" s="790"/>
      <c r="AG12" s="790"/>
      <c r="AH12" s="790"/>
      <c r="AI12" s="790"/>
      <c r="AJ12" s="790"/>
      <c r="AK12" s="790"/>
      <c r="AL12" s="790"/>
      <c r="AM12" s="790"/>
      <c r="AN12" s="790"/>
      <c r="AO12" s="790"/>
      <c r="AP12" s="790"/>
      <c r="AQ12" s="790"/>
    </row>
    <row r="13" spans="1:43" s="798" customFormat="1" ht="6" customHeight="1" x14ac:dyDescent="0.2">
      <c r="A13" s="831"/>
      <c r="B13" s="808"/>
      <c r="C13" s="808"/>
      <c r="D13" s="808"/>
      <c r="E13" s="808"/>
      <c r="F13" s="808"/>
      <c r="G13" s="809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0"/>
      <c r="AE13" s="790"/>
      <c r="AF13" s="790"/>
      <c r="AG13" s="790"/>
      <c r="AH13" s="790"/>
      <c r="AI13" s="790"/>
      <c r="AJ13" s="790"/>
      <c r="AK13" s="790"/>
      <c r="AL13" s="790"/>
      <c r="AM13" s="790"/>
      <c r="AN13" s="790"/>
      <c r="AO13" s="790"/>
      <c r="AP13" s="790"/>
      <c r="AQ13" s="790"/>
    </row>
    <row r="14" spans="1:43" s="794" customFormat="1" ht="19.5" customHeight="1" x14ac:dyDescent="0.3">
      <c r="A14" s="855" t="s">
        <v>66</v>
      </c>
      <c r="B14" s="799"/>
      <c r="C14" s="799"/>
      <c r="D14" s="799"/>
      <c r="E14" s="799"/>
      <c r="F14" s="799"/>
      <c r="G14" s="800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3"/>
      <c r="AK14" s="793"/>
      <c r="AL14" s="793"/>
      <c r="AM14" s="793"/>
      <c r="AN14" s="793"/>
      <c r="AO14" s="793"/>
      <c r="AP14" s="793"/>
      <c r="AQ14" s="793"/>
    </row>
    <row r="15" spans="1:43" s="796" customFormat="1" ht="3.75" customHeight="1" x14ac:dyDescent="0.2">
      <c r="A15" s="856"/>
      <c r="B15" s="802"/>
      <c r="C15" s="802"/>
      <c r="D15" s="802"/>
      <c r="E15" s="802"/>
      <c r="F15" s="802"/>
      <c r="G15" s="803"/>
      <c r="H15" s="793"/>
      <c r="I15" s="793"/>
      <c r="J15" s="793"/>
      <c r="K15" s="793"/>
      <c r="L15" s="793"/>
      <c r="M15" s="793"/>
      <c r="N15" s="793"/>
      <c r="O15" s="793"/>
      <c r="P15" s="793"/>
      <c r="Q15" s="793"/>
      <c r="R15" s="793"/>
      <c r="S15" s="793"/>
      <c r="T15" s="793"/>
      <c r="U15" s="793"/>
      <c r="V15" s="793"/>
      <c r="W15" s="793"/>
      <c r="X15" s="793"/>
      <c r="Y15" s="793"/>
      <c r="Z15" s="793"/>
      <c r="AA15" s="793"/>
      <c r="AB15" s="793"/>
      <c r="AC15" s="793"/>
      <c r="AD15" s="793"/>
      <c r="AE15" s="793"/>
      <c r="AF15" s="793"/>
      <c r="AG15" s="793"/>
      <c r="AH15" s="793"/>
      <c r="AI15" s="793"/>
      <c r="AJ15" s="793"/>
      <c r="AK15" s="793"/>
      <c r="AL15" s="793"/>
      <c r="AM15" s="793"/>
      <c r="AN15" s="793"/>
      <c r="AO15" s="793"/>
      <c r="AP15" s="793"/>
      <c r="AQ15" s="793"/>
    </row>
    <row r="16" spans="1:43" x14ac:dyDescent="0.2">
      <c r="A16" s="830" t="s">
        <v>53</v>
      </c>
      <c r="B16" s="714" t="s">
        <v>3</v>
      </c>
      <c r="C16" s="714">
        <v>16.055105209400001</v>
      </c>
      <c r="D16" s="714" t="s">
        <v>3</v>
      </c>
      <c r="E16" s="782">
        <v>16.055105209400001</v>
      </c>
      <c r="F16" s="714">
        <v>16.055105209350586</v>
      </c>
      <c r="G16" s="714" t="s">
        <v>305</v>
      </c>
    </row>
    <row r="17" spans="1:43" s="798" customFormat="1" ht="3.75" customHeight="1" x14ac:dyDescent="0.2">
      <c r="A17" s="831"/>
      <c r="B17" s="805"/>
      <c r="C17" s="805"/>
      <c r="D17" s="805"/>
      <c r="E17" s="806"/>
      <c r="F17" s="805"/>
      <c r="G17" s="805"/>
      <c r="H17" s="790"/>
      <c r="I17" s="790"/>
      <c r="J17" s="790"/>
      <c r="K17" s="790"/>
      <c r="L17" s="790"/>
      <c r="M17" s="790"/>
      <c r="N17" s="790"/>
      <c r="O17" s="790"/>
      <c r="P17" s="790"/>
      <c r="Q17" s="790"/>
      <c r="R17" s="790"/>
      <c r="S17" s="790"/>
      <c r="T17" s="790"/>
      <c r="U17" s="790"/>
      <c r="V17" s="790"/>
      <c r="W17" s="790"/>
      <c r="X17" s="790"/>
      <c r="Y17" s="790"/>
      <c r="Z17" s="790"/>
      <c r="AA17" s="790"/>
      <c r="AB17" s="790"/>
      <c r="AC17" s="790"/>
      <c r="AD17" s="790"/>
      <c r="AE17" s="790"/>
      <c r="AF17" s="790"/>
      <c r="AG17" s="790"/>
      <c r="AH17" s="790"/>
      <c r="AI17" s="790"/>
      <c r="AJ17" s="790"/>
      <c r="AK17" s="790"/>
      <c r="AL17" s="790"/>
      <c r="AM17" s="790"/>
      <c r="AN17" s="790"/>
      <c r="AO17" s="790"/>
      <c r="AP17" s="790"/>
      <c r="AQ17" s="790"/>
    </row>
    <row r="18" spans="1:43" s="798" customFormat="1" ht="15" customHeight="1" x14ac:dyDescent="0.2">
      <c r="A18" s="857" t="s">
        <v>111</v>
      </c>
      <c r="B18" s="753" t="s">
        <v>3</v>
      </c>
      <c r="C18" s="753">
        <v>16.055105209400001</v>
      </c>
      <c r="D18" s="753" t="s">
        <v>3</v>
      </c>
      <c r="E18" s="753">
        <v>16.055105209400001</v>
      </c>
      <c r="F18" s="753" t="s">
        <v>3</v>
      </c>
      <c r="G18" s="753" t="s">
        <v>305</v>
      </c>
      <c r="H18" s="790"/>
      <c r="I18" s="790"/>
      <c r="J18" s="790"/>
      <c r="K18" s="790"/>
      <c r="L18" s="790"/>
      <c r="M18" s="790"/>
      <c r="N18" s="790"/>
      <c r="O18" s="790"/>
      <c r="P18" s="790"/>
      <c r="Q18" s="790"/>
      <c r="R18" s="790"/>
      <c r="S18" s="790"/>
      <c r="T18" s="790"/>
      <c r="U18" s="790"/>
      <c r="V18" s="790"/>
      <c r="W18" s="790"/>
      <c r="X18" s="790"/>
      <c r="Y18" s="790"/>
      <c r="Z18" s="790"/>
      <c r="AA18" s="790"/>
      <c r="AB18" s="790"/>
      <c r="AC18" s="790"/>
      <c r="AD18" s="790"/>
      <c r="AE18" s="790"/>
      <c r="AF18" s="790"/>
      <c r="AG18" s="790"/>
      <c r="AH18" s="790"/>
      <c r="AI18" s="790"/>
      <c r="AJ18" s="790"/>
      <c r="AK18" s="790"/>
      <c r="AL18" s="790"/>
      <c r="AM18" s="790"/>
      <c r="AN18" s="790"/>
      <c r="AO18" s="790"/>
      <c r="AP18" s="790"/>
      <c r="AQ18" s="790"/>
    </row>
    <row r="19" spans="1:43" s="798" customFormat="1" ht="6" customHeight="1" x14ac:dyDescent="0.2">
      <c r="A19" s="831"/>
      <c r="B19" s="808"/>
      <c r="C19" s="808"/>
      <c r="D19" s="808"/>
      <c r="E19" s="808"/>
      <c r="F19" s="808"/>
      <c r="G19" s="809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790"/>
      <c r="AB19" s="790"/>
      <c r="AC19" s="790"/>
      <c r="AD19" s="790"/>
      <c r="AE19" s="790"/>
      <c r="AF19" s="790"/>
      <c r="AG19" s="790"/>
      <c r="AH19" s="790"/>
      <c r="AI19" s="790"/>
      <c r="AJ19" s="790"/>
      <c r="AK19" s="790"/>
      <c r="AL19" s="790"/>
      <c r="AM19" s="790"/>
      <c r="AN19" s="790"/>
      <c r="AO19" s="790"/>
      <c r="AP19" s="790"/>
      <c r="AQ19" s="790"/>
    </row>
    <row r="20" spans="1:43" s="794" customFormat="1" ht="19.5" customHeight="1" x14ac:dyDescent="0.3">
      <c r="A20" s="855" t="s">
        <v>69</v>
      </c>
      <c r="B20" s="799"/>
      <c r="C20" s="799"/>
      <c r="D20" s="799"/>
      <c r="E20" s="799"/>
      <c r="F20" s="799"/>
      <c r="G20" s="800"/>
      <c r="H20" s="793"/>
      <c r="I20" s="793"/>
      <c r="J20" s="793"/>
      <c r="K20" s="793"/>
      <c r="L20" s="793"/>
      <c r="M20" s="793"/>
      <c r="N20" s="793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3"/>
      <c r="AF20" s="793"/>
      <c r="AG20" s="793"/>
      <c r="AH20" s="793"/>
      <c r="AI20" s="793"/>
      <c r="AJ20" s="793"/>
      <c r="AK20" s="793"/>
      <c r="AL20" s="793"/>
      <c r="AM20" s="793"/>
      <c r="AN20" s="793"/>
      <c r="AO20" s="793"/>
      <c r="AP20" s="793"/>
      <c r="AQ20" s="793"/>
    </row>
    <row r="21" spans="1:43" s="796" customFormat="1" ht="3.75" customHeight="1" x14ac:dyDescent="0.2">
      <c r="A21" s="856"/>
      <c r="B21" s="802"/>
      <c r="C21" s="802"/>
      <c r="D21" s="802"/>
      <c r="E21" s="802"/>
      <c r="F21" s="802"/>
      <c r="G21" s="803"/>
      <c r="H21" s="793"/>
      <c r="I21" s="793"/>
      <c r="J21" s="793"/>
      <c r="K21" s="793"/>
      <c r="L21" s="793"/>
      <c r="M21" s="793"/>
      <c r="N21" s="793"/>
      <c r="O21" s="793"/>
      <c r="P21" s="793"/>
      <c r="Q21" s="793"/>
      <c r="R21" s="793"/>
      <c r="S21" s="793"/>
      <c r="T21" s="793"/>
      <c r="U21" s="793"/>
      <c r="V21" s="793"/>
      <c r="W21" s="793"/>
      <c r="X21" s="793"/>
      <c r="Y21" s="793"/>
      <c r="Z21" s="793"/>
      <c r="AA21" s="793"/>
      <c r="AB21" s="793"/>
      <c r="AC21" s="793"/>
      <c r="AD21" s="793"/>
      <c r="AE21" s="793"/>
      <c r="AF21" s="793"/>
      <c r="AG21" s="793"/>
      <c r="AH21" s="793"/>
      <c r="AI21" s="793"/>
      <c r="AJ21" s="793"/>
      <c r="AK21" s="793"/>
      <c r="AL21" s="793"/>
      <c r="AM21" s="793"/>
      <c r="AN21" s="793"/>
      <c r="AO21" s="793"/>
      <c r="AP21" s="793"/>
      <c r="AQ21" s="793"/>
    </row>
    <row r="22" spans="1:43" x14ac:dyDescent="0.2">
      <c r="A22" s="830" t="s">
        <v>254</v>
      </c>
      <c r="B22" s="714" t="s">
        <v>3</v>
      </c>
      <c r="C22" s="714" t="s">
        <v>3</v>
      </c>
      <c r="D22" s="775" t="s">
        <v>417</v>
      </c>
      <c r="E22" s="782" t="s">
        <v>417</v>
      </c>
      <c r="F22" s="714" t="s">
        <v>417</v>
      </c>
      <c r="G22" s="714" t="s">
        <v>3</v>
      </c>
    </row>
    <row r="23" spans="1:43" s="798" customFormat="1" ht="3.75" customHeight="1" x14ac:dyDescent="0.2">
      <c r="A23" s="831"/>
      <c r="B23" s="805"/>
      <c r="C23" s="805"/>
      <c r="D23" s="805"/>
      <c r="E23" s="806"/>
      <c r="F23" s="805"/>
      <c r="G23" s="805"/>
      <c r="H23" s="790"/>
      <c r="I23" s="790"/>
      <c r="J23" s="790"/>
      <c r="K23" s="790"/>
      <c r="L23" s="790"/>
      <c r="M23" s="790"/>
      <c r="N23" s="790"/>
      <c r="O23" s="790"/>
      <c r="P23" s="790"/>
      <c r="Q23" s="790"/>
      <c r="R23" s="790"/>
      <c r="S23" s="790"/>
      <c r="T23" s="790"/>
      <c r="U23" s="790"/>
      <c r="V23" s="790"/>
      <c r="W23" s="790"/>
      <c r="X23" s="790"/>
      <c r="Y23" s="790"/>
      <c r="Z23" s="790"/>
      <c r="AA23" s="790"/>
      <c r="AB23" s="790"/>
      <c r="AC23" s="790"/>
      <c r="AD23" s="790"/>
      <c r="AE23" s="790"/>
      <c r="AF23" s="790"/>
      <c r="AG23" s="790"/>
      <c r="AH23" s="790"/>
      <c r="AI23" s="790"/>
      <c r="AJ23" s="790"/>
      <c r="AK23" s="790"/>
      <c r="AL23" s="790"/>
      <c r="AM23" s="790"/>
      <c r="AN23" s="790"/>
      <c r="AO23" s="790"/>
      <c r="AP23" s="790"/>
      <c r="AQ23" s="790"/>
    </row>
    <row r="24" spans="1:43" s="798" customFormat="1" ht="15" customHeight="1" x14ac:dyDescent="0.2">
      <c r="A24" s="857" t="s">
        <v>253</v>
      </c>
      <c r="B24" s="753" t="s">
        <v>3</v>
      </c>
      <c r="C24" s="753" t="s">
        <v>3</v>
      </c>
      <c r="D24" s="753" t="s">
        <v>417</v>
      </c>
      <c r="E24" s="753" t="s">
        <v>417</v>
      </c>
      <c r="F24" s="753" t="s">
        <v>417</v>
      </c>
      <c r="G24" s="753" t="s">
        <v>3</v>
      </c>
      <c r="H24" s="790"/>
      <c r="I24" s="790"/>
      <c r="J24" s="790"/>
      <c r="K24" s="790"/>
      <c r="L24" s="790"/>
      <c r="M24" s="790"/>
      <c r="N24" s="790"/>
      <c r="O24" s="790"/>
      <c r="P24" s="790"/>
      <c r="Q24" s="790"/>
      <c r="R24" s="790"/>
      <c r="S24" s="790"/>
      <c r="T24" s="790"/>
      <c r="U24" s="790"/>
      <c r="V24" s="790"/>
      <c r="W24" s="790"/>
      <c r="X24" s="790"/>
      <c r="Y24" s="790"/>
      <c r="Z24" s="790"/>
      <c r="AA24" s="790"/>
      <c r="AB24" s="790"/>
      <c r="AC24" s="790"/>
      <c r="AD24" s="790"/>
      <c r="AE24" s="790"/>
      <c r="AF24" s="790"/>
      <c r="AG24" s="790"/>
      <c r="AH24" s="790"/>
      <c r="AI24" s="790"/>
      <c r="AJ24" s="790"/>
      <c r="AK24" s="790"/>
      <c r="AL24" s="790"/>
      <c r="AM24" s="790"/>
      <c r="AN24" s="790"/>
      <c r="AO24" s="790"/>
      <c r="AP24" s="790"/>
      <c r="AQ24" s="790"/>
    </row>
    <row r="25" spans="1:43" s="798" customFormat="1" ht="6" customHeight="1" x14ac:dyDescent="0.2">
      <c r="A25" s="221"/>
      <c r="B25" s="790"/>
      <c r="C25" s="790"/>
      <c r="D25" s="754"/>
      <c r="E25" s="754"/>
      <c r="F25" s="754"/>
      <c r="G25" s="754"/>
      <c r="H25" s="790"/>
      <c r="I25" s="790"/>
      <c r="J25" s="790"/>
      <c r="K25" s="790"/>
      <c r="L25" s="790"/>
      <c r="M25" s="790"/>
      <c r="N25" s="790"/>
      <c r="O25" s="790"/>
      <c r="P25" s="790"/>
      <c r="Q25" s="790"/>
      <c r="R25" s="790"/>
      <c r="S25" s="790"/>
      <c r="T25" s="790"/>
      <c r="U25" s="790"/>
      <c r="V25" s="790"/>
      <c r="W25" s="790"/>
      <c r="X25" s="790"/>
      <c r="Y25" s="790"/>
      <c r="Z25" s="790"/>
      <c r="AA25" s="790"/>
      <c r="AB25" s="790"/>
      <c r="AC25" s="790"/>
      <c r="AD25" s="790"/>
      <c r="AE25" s="790"/>
      <c r="AF25" s="790"/>
      <c r="AG25" s="790"/>
      <c r="AH25" s="790"/>
      <c r="AI25" s="790"/>
      <c r="AJ25" s="790"/>
      <c r="AK25" s="790"/>
      <c r="AL25" s="790"/>
      <c r="AM25" s="790"/>
      <c r="AN25" s="790"/>
      <c r="AO25" s="790"/>
      <c r="AP25" s="790"/>
      <c r="AQ25" s="790"/>
    </row>
    <row r="26" spans="1:43" s="790" customFormat="1" x14ac:dyDescent="0.2"/>
    <row r="27" spans="1:43" s="790" customFormat="1" x14ac:dyDescent="0.2"/>
    <row r="28" spans="1:43" s="790" customFormat="1" x14ac:dyDescent="0.2"/>
    <row r="29" spans="1:43" s="790" customFormat="1" x14ac:dyDescent="0.2"/>
    <row r="30" spans="1:43" s="790" customFormat="1" x14ac:dyDescent="0.2"/>
    <row r="31" spans="1:43" s="790" customFormat="1" x14ac:dyDescent="0.2"/>
    <row r="32" spans="1:43" s="790" customFormat="1" x14ac:dyDescent="0.2"/>
    <row r="33" s="790" customFormat="1" x14ac:dyDescent="0.2"/>
    <row r="34" s="790" customFormat="1" x14ac:dyDescent="0.2"/>
    <row r="35" s="790" customFormat="1" x14ac:dyDescent="0.2"/>
    <row r="36" s="790" customFormat="1" x14ac:dyDescent="0.2"/>
    <row r="37" s="790" customFormat="1" x14ac:dyDescent="0.2"/>
    <row r="38" s="790" customFormat="1" x14ac:dyDescent="0.2"/>
    <row r="39" s="790" customFormat="1" x14ac:dyDescent="0.2"/>
    <row r="40" s="790" customFormat="1" x14ac:dyDescent="0.2"/>
    <row r="41" s="790" customFormat="1" x14ac:dyDescent="0.2"/>
    <row r="42" s="790" customFormat="1" x14ac:dyDescent="0.2"/>
    <row r="43" s="790" customFormat="1" x14ac:dyDescent="0.2"/>
    <row r="44" s="790" customFormat="1" x14ac:dyDescent="0.2"/>
    <row r="45" s="790" customFormat="1" x14ac:dyDescent="0.2"/>
    <row r="46" s="790" customFormat="1" x14ac:dyDescent="0.2"/>
    <row r="47" s="790" customFormat="1" x14ac:dyDescent="0.2"/>
    <row r="48" s="790" customFormat="1" x14ac:dyDescent="0.2"/>
    <row r="49" s="790" customFormat="1" x14ac:dyDescent="0.2"/>
    <row r="50" s="790" customFormat="1" x14ac:dyDescent="0.2"/>
    <row r="51" s="790" customFormat="1" x14ac:dyDescent="0.2"/>
    <row r="52" s="790" customFormat="1" x14ac:dyDescent="0.2"/>
    <row r="53" s="790" customFormat="1" x14ac:dyDescent="0.2"/>
    <row r="54" s="790" customFormat="1" x14ac:dyDescent="0.2"/>
    <row r="55" s="790" customFormat="1" x14ac:dyDescent="0.2"/>
    <row r="56" s="790" customFormat="1" x14ac:dyDescent="0.2"/>
    <row r="57" s="790" customFormat="1" x14ac:dyDescent="0.2"/>
    <row r="58" s="790" customFormat="1" x14ac:dyDescent="0.2"/>
    <row r="59" s="790" customFormat="1" x14ac:dyDescent="0.2"/>
    <row r="60" s="790" customFormat="1" x14ac:dyDescent="0.2"/>
    <row r="61" s="790" customFormat="1" x14ac:dyDescent="0.2"/>
    <row r="62" s="790" customFormat="1" x14ac:dyDescent="0.2"/>
    <row r="63" s="790" customFormat="1" x14ac:dyDescent="0.2"/>
    <row r="64" s="790" customFormat="1" x14ac:dyDescent="0.2"/>
    <row r="65" s="790" customFormat="1" x14ac:dyDescent="0.2"/>
    <row r="66" s="790" customFormat="1" x14ac:dyDescent="0.2"/>
    <row r="67" s="790" customFormat="1" x14ac:dyDescent="0.2"/>
    <row r="68" s="790" customFormat="1" x14ac:dyDescent="0.2"/>
    <row r="69" s="790" customFormat="1" x14ac:dyDescent="0.2"/>
    <row r="70" s="790" customFormat="1" x14ac:dyDescent="0.2"/>
    <row r="71" s="790" customFormat="1" x14ac:dyDescent="0.2"/>
    <row r="72" s="790" customFormat="1" x14ac:dyDescent="0.2"/>
    <row r="73" s="790" customFormat="1" x14ac:dyDescent="0.2"/>
    <row r="74" s="790" customFormat="1" x14ac:dyDescent="0.2"/>
    <row r="75" s="790" customFormat="1" x14ac:dyDescent="0.2"/>
    <row r="76" s="790" customFormat="1" x14ac:dyDescent="0.2"/>
    <row r="77" s="790" customFormat="1" x14ac:dyDescent="0.2"/>
    <row r="78" s="790" customFormat="1" x14ac:dyDescent="0.2"/>
    <row r="79" s="790" customFormat="1" x14ac:dyDescent="0.2"/>
    <row r="80" s="790" customFormat="1" x14ac:dyDescent="0.2"/>
    <row r="81" s="790" customFormat="1" x14ac:dyDescent="0.2"/>
    <row r="82" s="790" customFormat="1" x14ac:dyDescent="0.2"/>
    <row r="83" s="790" customFormat="1" x14ac:dyDescent="0.2"/>
    <row r="84" s="790" customFormat="1" x14ac:dyDescent="0.2"/>
    <row r="85" s="790" customFormat="1" x14ac:dyDescent="0.2"/>
    <row r="86" s="790" customFormat="1" x14ac:dyDescent="0.2"/>
    <row r="87" s="790" customFormat="1" x14ac:dyDescent="0.2"/>
    <row r="88" s="790" customFormat="1" x14ac:dyDescent="0.2"/>
    <row r="89" s="790" customFormat="1" x14ac:dyDescent="0.2"/>
    <row r="90" s="790" customFormat="1" x14ac:dyDescent="0.2"/>
    <row r="91" s="790" customFormat="1" x14ac:dyDescent="0.2"/>
    <row r="92" s="790" customFormat="1" x14ac:dyDescent="0.2"/>
    <row r="93" s="790" customFormat="1" x14ac:dyDescent="0.2"/>
    <row r="94" s="790" customFormat="1" x14ac:dyDescent="0.2"/>
    <row r="95" s="790" customFormat="1" x14ac:dyDescent="0.2"/>
    <row r="96" s="790" customFormat="1" x14ac:dyDescent="0.2"/>
    <row r="97" s="790" customFormat="1" x14ac:dyDescent="0.2"/>
    <row r="98" s="790" customFormat="1" x14ac:dyDescent="0.2"/>
    <row r="99" s="790" customFormat="1" x14ac:dyDescent="0.2"/>
    <row r="100" s="790" customFormat="1" x14ac:dyDescent="0.2"/>
    <row r="101" s="790" customFormat="1" x14ac:dyDescent="0.2"/>
    <row r="102" s="790" customFormat="1" x14ac:dyDescent="0.2"/>
    <row r="103" s="790" customFormat="1" x14ac:dyDescent="0.2"/>
    <row r="104" s="790" customFormat="1" x14ac:dyDescent="0.2"/>
    <row r="105" s="790" customFormat="1" x14ac:dyDescent="0.2"/>
    <row r="106" s="790" customFormat="1" x14ac:dyDescent="0.2"/>
    <row r="107" s="790" customFormat="1" x14ac:dyDescent="0.2"/>
    <row r="108" s="790" customFormat="1" x14ac:dyDescent="0.2"/>
    <row r="109" s="790" customFormat="1" x14ac:dyDescent="0.2"/>
    <row r="110" s="790" customFormat="1" x14ac:dyDescent="0.2"/>
    <row r="111" s="790" customFormat="1" x14ac:dyDescent="0.2"/>
    <row r="112" s="790" customFormat="1" x14ac:dyDescent="0.2"/>
    <row r="113" s="790" customFormat="1" x14ac:dyDescent="0.2"/>
    <row r="114" s="790" customFormat="1" x14ac:dyDescent="0.2"/>
    <row r="115" s="790" customFormat="1" x14ac:dyDescent="0.2"/>
    <row r="116" s="790" customFormat="1" x14ac:dyDescent="0.2"/>
    <row r="117" s="790" customFormat="1" x14ac:dyDescent="0.2"/>
    <row r="118" s="790" customFormat="1" x14ac:dyDescent="0.2"/>
    <row r="119" s="790" customFormat="1" x14ac:dyDescent="0.2"/>
    <row r="120" s="790" customFormat="1" x14ac:dyDescent="0.2"/>
    <row r="121" s="790" customFormat="1" x14ac:dyDescent="0.2"/>
    <row r="122" s="790" customFormat="1" x14ac:dyDescent="0.2"/>
    <row r="123" s="790" customFormat="1" x14ac:dyDescent="0.2"/>
    <row r="124" s="790" customFormat="1" x14ac:dyDescent="0.2"/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N18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22.7109375" customWidth="1"/>
    <col min="2" max="7" width="14.7109375" customWidth="1"/>
    <col min="9" max="9" width="10.42578125" customWidth="1"/>
    <col min="10" max="10" width="9.85546875" customWidth="1"/>
    <col min="12" max="12" width="11.28515625" customWidth="1"/>
  </cols>
  <sheetData>
    <row r="1" spans="1:118" ht="15" customHeight="1" x14ac:dyDescent="0.2">
      <c r="A1" s="152" t="s">
        <v>418</v>
      </c>
      <c r="B1" s="151"/>
      <c r="C1" s="151"/>
      <c r="D1" s="151"/>
      <c r="E1" s="151"/>
      <c r="F1" s="151"/>
      <c r="G1" s="151"/>
      <c r="H1" s="89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</row>
    <row r="2" spans="1:118" ht="15" customHeight="1" x14ac:dyDescent="0.2">
      <c r="A2" s="152" t="s">
        <v>419</v>
      </c>
      <c r="B2" s="151"/>
      <c r="C2" s="151"/>
      <c r="D2" s="151"/>
      <c r="E2" s="151"/>
      <c r="F2" s="151"/>
      <c r="G2" s="151"/>
      <c r="H2" s="89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</row>
    <row r="3" spans="1:118" ht="15" customHeight="1" x14ac:dyDescent="0.2">
      <c r="A3" s="151"/>
      <c r="B3" s="151"/>
      <c r="C3" s="151"/>
      <c r="D3" s="151"/>
      <c r="E3" s="151"/>
      <c r="F3" s="151"/>
      <c r="G3" s="151"/>
      <c r="H3" s="89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</row>
    <row r="4" spans="1:118" ht="15" customHeight="1" x14ac:dyDescent="0.2">
      <c r="A4" s="151"/>
      <c r="B4" s="989" t="s">
        <v>93</v>
      </c>
      <c r="C4" s="989"/>
      <c r="D4" s="989"/>
      <c r="E4" s="989"/>
      <c r="F4" s="989"/>
      <c r="G4" s="153"/>
      <c r="H4" s="89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</row>
    <row r="5" spans="1:118" ht="3.75" customHeight="1" x14ac:dyDescent="0.2">
      <c r="A5" s="151"/>
      <c r="B5" s="151"/>
      <c r="C5" s="151"/>
      <c r="D5" s="151"/>
      <c r="E5" s="151"/>
      <c r="F5" s="151"/>
      <c r="G5" s="151"/>
      <c r="H5" s="89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</row>
    <row r="6" spans="1:118" x14ac:dyDescent="0.2">
      <c r="A6" s="988" t="s">
        <v>104</v>
      </c>
      <c r="B6" s="986" t="s">
        <v>95</v>
      </c>
      <c r="C6" s="986" t="s">
        <v>96</v>
      </c>
      <c r="D6" s="986" t="s">
        <v>97</v>
      </c>
      <c r="E6" s="986" t="s">
        <v>98</v>
      </c>
      <c r="F6" s="986" t="s">
        <v>99</v>
      </c>
      <c r="G6" s="986" t="s">
        <v>100</v>
      </c>
      <c r="H6" s="89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</row>
    <row r="7" spans="1:118" x14ac:dyDescent="0.2">
      <c r="A7" s="988"/>
      <c r="B7" s="986"/>
      <c r="C7" s="986"/>
      <c r="D7" s="986"/>
      <c r="E7" s="986"/>
      <c r="F7" s="986"/>
      <c r="G7" s="986"/>
      <c r="H7" s="89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</row>
    <row r="8" spans="1:118" ht="3.75" customHeight="1" x14ac:dyDescent="0.2">
      <c r="A8" s="145"/>
      <c r="B8" s="145"/>
      <c r="C8" s="145"/>
      <c r="D8" s="145"/>
      <c r="E8" s="145"/>
      <c r="F8" s="145"/>
      <c r="G8" s="145"/>
      <c r="H8" s="89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</row>
    <row r="9" spans="1:118" ht="12.75" customHeight="1" x14ac:dyDescent="0.2">
      <c r="A9" s="182" t="s">
        <v>64</v>
      </c>
      <c r="B9" s="140">
        <v>9089.1985569298267</v>
      </c>
      <c r="C9" s="140">
        <v>3144.7857719659805</v>
      </c>
      <c r="D9" s="140">
        <v>28940.554410167038</v>
      </c>
      <c r="E9" s="140">
        <v>15570.254232302308</v>
      </c>
      <c r="F9" s="140">
        <v>5728.0473704040051</v>
      </c>
      <c r="G9" s="141">
        <v>62472.840341769159</v>
      </c>
      <c r="H9" s="89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</row>
    <row r="10" spans="1:118" ht="12.75" customHeight="1" x14ac:dyDescent="0.2">
      <c r="A10" s="182" t="s">
        <v>106</v>
      </c>
      <c r="B10" s="140">
        <v>7700.2694174088538</v>
      </c>
      <c r="C10" s="140">
        <v>4344.6210376098752</v>
      </c>
      <c r="D10" s="140">
        <v>16557.929194837809</v>
      </c>
      <c r="E10" s="140">
        <v>8163.7309027500451</v>
      </c>
      <c r="F10" s="140">
        <v>4648.9205505605787</v>
      </c>
      <c r="G10" s="141">
        <v>41415.471103167161</v>
      </c>
      <c r="H10" s="89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</row>
    <row r="11" spans="1:118" ht="12.75" customHeight="1" x14ac:dyDescent="0.2">
      <c r="A11" s="182" t="s">
        <v>66</v>
      </c>
      <c r="B11" s="140">
        <v>62.445868212729692</v>
      </c>
      <c r="C11" s="140">
        <v>7.3886827565729618</v>
      </c>
      <c r="D11" s="140">
        <v>126.20658260397613</v>
      </c>
      <c r="E11" s="140">
        <v>12.243562042713165</v>
      </c>
      <c r="F11" s="140">
        <v>20.370042954571545</v>
      </c>
      <c r="G11" s="141">
        <v>228.6547385705635</v>
      </c>
      <c r="H11" s="89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</row>
    <row r="12" spans="1:118" ht="12.75" customHeight="1" x14ac:dyDescent="0.2">
      <c r="A12" s="182" t="s">
        <v>67</v>
      </c>
      <c r="B12" s="140">
        <v>34.181053996086121</v>
      </c>
      <c r="C12" s="140">
        <v>33.159270286560059</v>
      </c>
      <c r="D12" s="140">
        <v>112.08478987216949</v>
      </c>
      <c r="E12" s="140">
        <v>77.286924839019775</v>
      </c>
      <c r="F12" s="140" t="s">
        <v>3</v>
      </c>
      <c r="G12" s="141">
        <v>256.71203899383545</v>
      </c>
      <c r="H12" s="89"/>
      <c r="I12" s="81"/>
      <c r="J12" s="81"/>
      <c r="K12" s="82"/>
      <c r="L12" s="81"/>
      <c r="M12" s="81"/>
      <c r="N12" s="81"/>
      <c r="O12" s="81"/>
      <c r="P12" s="81"/>
      <c r="Q12" s="81"/>
      <c r="R12" s="81"/>
      <c r="S12" s="81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</row>
    <row r="13" spans="1:118" ht="12.75" customHeight="1" x14ac:dyDescent="0.2">
      <c r="A13" s="182" t="s">
        <v>118</v>
      </c>
      <c r="B13" s="140">
        <v>2174.3313518762589</v>
      </c>
      <c r="C13" s="140">
        <v>535.53749516606331</v>
      </c>
      <c r="D13" s="140">
        <v>6209.0729051679373</v>
      </c>
      <c r="E13" s="140">
        <v>3995.4164753705263</v>
      </c>
      <c r="F13" s="140">
        <v>1399.4105822257698</v>
      </c>
      <c r="G13" s="141">
        <v>14313.768809806556</v>
      </c>
      <c r="H13" s="89"/>
      <c r="I13" s="81"/>
      <c r="J13" s="81"/>
      <c r="K13" s="82"/>
      <c r="L13" s="81"/>
      <c r="M13" s="81"/>
      <c r="N13" s="81"/>
      <c r="O13" s="81"/>
      <c r="P13" s="81"/>
      <c r="Q13" s="81"/>
      <c r="R13" s="81"/>
      <c r="S13" s="81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</row>
    <row r="14" spans="1:118" ht="12.75" customHeight="1" x14ac:dyDescent="0.2">
      <c r="A14" s="182" t="s">
        <v>420</v>
      </c>
      <c r="B14" s="140" t="s">
        <v>3</v>
      </c>
      <c r="C14" s="140">
        <v>37.486347198486328</v>
      </c>
      <c r="D14" s="140">
        <v>261.79045581817627</v>
      </c>
      <c r="E14" s="140">
        <v>237.64383411407471</v>
      </c>
      <c r="F14" s="140">
        <v>152.16634941101074</v>
      </c>
      <c r="G14" s="141">
        <v>689.08698654174805</v>
      </c>
      <c r="H14" s="8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</row>
    <row r="15" spans="1:118" ht="12.75" customHeight="1" x14ac:dyDescent="0.2">
      <c r="A15" s="183" t="s">
        <v>69</v>
      </c>
      <c r="B15" s="324">
        <v>338.22154912352562</v>
      </c>
      <c r="C15" s="324">
        <v>134.00008738040924</v>
      </c>
      <c r="D15" s="324">
        <v>1010.5256011895835</v>
      </c>
      <c r="E15" s="324">
        <v>609.69497003033757</v>
      </c>
      <c r="F15" s="324">
        <v>178.40088865906</v>
      </c>
      <c r="G15" s="325">
        <v>2270.843096382916</v>
      </c>
      <c r="H15" s="89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</row>
    <row r="16" spans="1:118" s="15" customFormat="1" ht="3.75" customHeight="1" x14ac:dyDescent="0.2">
      <c r="A16" s="147"/>
      <c r="B16" s="326"/>
      <c r="C16" s="326"/>
      <c r="D16" s="326"/>
      <c r="E16" s="326"/>
      <c r="F16" s="326"/>
      <c r="G16" s="317"/>
      <c r="H16" s="8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</row>
    <row r="17" spans="1:118" x14ac:dyDescent="0.2">
      <c r="A17" s="181" t="s">
        <v>209</v>
      </c>
      <c r="B17" s="318">
        <v>19398.647797547281</v>
      </c>
      <c r="C17" s="318">
        <v>8236.9786923639476</v>
      </c>
      <c r="D17" s="318">
        <v>53218.16393965669</v>
      </c>
      <c r="E17" s="318">
        <v>28666.270901449025</v>
      </c>
      <c r="F17" s="318">
        <v>12127.315784214996</v>
      </c>
      <c r="G17" s="318">
        <v>121647.37711523194</v>
      </c>
      <c r="H17" s="89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</row>
    <row r="18" spans="1:118" x14ac:dyDescent="0.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</row>
  </sheetData>
  <mergeCells count="8">
    <mergeCell ref="G6:G7"/>
    <mergeCell ref="B4:F4"/>
    <mergeCell ref="A6:A7"/>
    <mergeCell ref="B6:B7"/>
    <mergeCell ref="C6:C7"/>
    <mergeCell ref="D6:D7"/>
    <mergeCell ref="E6:E7"/>
    <mergeCell ref="F6:F7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9"/>
  <sheetViews>
    <sheetView showGridLines="0" workbookViewId="0">
      <selection activeCell="I1" sqref="I1"/>
    </sheetView>
  </sheetViews>
  <sheetFormatPr defaultRowHeight="12.75" x14ac:dyDescent="0.2"/>
  <cols>
    <col min="1" max="1" width="40.7109375" style="236" customWidth="1"/>
    <col min="2" max="3" width="13.7109375" style="236" customWidth="1"/>
    <col min="4" max="6" width="8.7109375" style="236" customWidth="1"/>
    <col min="7" max="7" width="12.7109375" style="235" customWidth="1"/>
    <col min="8" max="8" width="7.140625" style="235" customWidth="1"/>
    <col min="9" max="9" width="12.28515625" style="235" customWidth="1"/>
    <col min="10" max="10" width="6.140625" style="235" customWidth="1"/>
    <col min="11" max="25" width="12.7109375" style="235" customWidth="1"/>
    <col min="26" max="29" width="12.7109375" style="236" customWidth="1"/>
    <col min="30" max="16384" width="9.140625" style="236"/>
  </cols>
  <sheetData>
    <row r="1" spans="1:25" s="225" customFormat="1" ht="15" customHeight="1" x14ac:dyDescent="0.2">
      <c r="A1" s="224" t="s">
        <v>466</v>
      </c>
    </row>
    <row r="2" spans="1:25" s="227" customFormat="1" ht="15" customHeight="1" x14ac:dyDescent="0.2">
      <c r="A2" s="226"/>
    </row>
    <row r="3" spans="1:25" s="227" customFormat="1" ht="15" customHeight="1" x14ac:dyDescent="0.2">
      <c r="A3" s="226"/>
      <c r="B3" s="998" t="s">
        <v>286</v>
      </c>
      <c r="C3" s="998"/>
    </row>
    <row r="4" spans="1:25" s="227" customFormat="1" ht="6" customHeight="1" x14ac:dyDescent="0.2">
      <c r="A4" s="226"/>
    </row>
    <row r="5" spans="1:25" s="211" customFormat="1" ht="36" customHeight="1" thickBot="1" x14ac:dyDescent="0.25">
      <c r="A5" s="210" t="s">
        <v>261</v>
      </c>
      <c r="B5" s="211" t="s">
        <v>279</v>
      </c>
      <c r="C5" s="211" t="s">
        <v>267</v>
      </c>
      <c r="D5" s="211" t="s">
        <v>443</v>
      </c>
      <c r="E5" s="211" t="s">
        <v>442</v>
      </c>
      <c r="F5" s="211" t="s">
        <v>262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 t="s">
        <v>270</v>
      </c>
      <c r="Y5" s="228"/>
    </row>
    <row r="6" spans="1:25" s="214" customFormat="1" ht="6" customHeight="1" thickTop="1" x14ac:dyDescent="0.2"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28"/>
    </row>
    <row r="7" spans="1:25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</row>
    <row r="8" spans="1:25" s="234" customFormat="1" ht="3.75" customHeight="1" x14ac:dyDescent="0.2">
      <c r="A8" s="232"/>
      <c r="B8" s="233"/>
      <c r="C8" s="233"/>
      <c r="D8" s="233"/>
      <c r="E8" s="233"/>
      <c r="F8" s="233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</row>
    <row r="9" spans="1:25" x14ac:dyDescent="0.2">
      <c r="A9" s="218" t="s">
        <v>20</v>
      </c>
      <c r="B9" s="709">
        <v>69.247535705600001</v>
      </c>
      <c r="C9" s="709" t="s">
        <v>3</v>
      </c>
      <c r="D9" s="748">
        <v>69.247535705600001</v>
      </c>
      <c r="E9" s="709">
        <v>69.247535705566406</v>
      </c>
      <c r="F9" s="709">
        <v>6.9247536659240723</v>
      </c>
    </row>
    <row r="10" spans="1:25" x14ac:dyDescent="0.2">
      <c r="A10" s="240" t="s">
        <v>24</v>
      </c>
      <c r="B10" s="768">
        <v>69.247535705600001</v>
      </c>
      <c r="C10" s="768" t="s">
        <v>3</v>
      </c>
      <c r="D10" s="769">
        <v>69.247535705600001</v>
      </c>
      <c r="E10" s="768">
        <v>69.247535705566406</v>
      </c>
      <c r="F10" s="768">
        <v>17.311883926391602</v>
      </c>
    </row>
    <row r="11" spans="1:25" s="237" customFormat="1" ht="3.75" customHeight="1" x14ac:dyDescent="0.2">
      <c r="A11" s="221"/>
      <c r="B11" s="751"/>
      <c r="C11" s="751"/>
      <c r="D11" s="752"/>
      <c r="E11" s="751"/>
      <c r="F11" s="751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</row>
    <row r="12" spans="1:25" s="237" customFormat="1" ht="15" customHeight="1" x14ac:dyDescent="0.2">
      <c r="A12" s="223" t="s">
        <v>109</v>
      </c>
      <c r="B12" s="767">
        <v>138.4950714112</v>
      </c>
      <c r="C12" s="767" t="s">
        <v>3</v>
      </c>
      <c r="D12" s="767">
        <v>138.4950714112</v>
      </c>
      <c r="E12" s="767" t="s">
        <v>3</v>
      </c>
      <c r="F12" s="767">
        <v>24.236637592315674</v>
      </c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</row>
    <row r="13" spans="1:25" s="237" customFormat="1" ht="9" customHeight="1" x14ac:dyDescent="0.2">
      <c r="A13" s="221"/>
      <c r="B13" s="754"/>
      <c r="C13" s="754"/>
      <c r="D13" s="754"/>
      <c r="E13" s="754"/>
      <c r="F13" s="754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</row>
    <row r="14" spans="1:25" s="231" customFormat="1" ht="19.5" customHeight="1" x14ac:dyDescent="0.3">
      <c r="A14" s="216" t="s">
        <v>106</v>
      </c>
      <c r="B14" s="755"/>
      <c r="C14" s="755"/>
      <c r="D14" s="755"/>
      <c r="E14" s="755"/>
      <c r="F14" s="755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</row>
    <row r="15" spans="1:25" s="234" customFormat="1" ht="3.75" customHeight="1" x14ac:dyDescent="0.2">
      <c r="A15" s="232"/>
      <c r="B15" s="756"/>
      <c r="C15" s="756"/>
      <c r="D15" s="756"/>
      <c r="E15" s="756"/>
      <c r="F15" s="756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</row>
    <row r="16" spans="1:25" x14ac:dyDescent="0.2">
      <c r="A16" s="218" t="s">
        <v>240</v>
      </c>
      <c r="B16" s="709" t="s">
        <v>3</v>
      </c>
      <c r="C16" s="709">
        <v>69.247535705600001</v>
      </c>
      <c r="D16" s="748">
        <v>69.247535705600001</v>
      </c>
      <c r="E16" s="709">
        <v>69.247535705566406</v>
      </c>
      <c r="F16" s="709">
        <v>43.279708862304688</v>
      </c>
    </row>
    <row r="17" spans="1:25" x14ac:dyDescent="0.2">
      <c r="A17" s="218" t="s">
        <v>44</v>
      </c>
      <c r="B17" s="709" t="s">
        <v>3</v>
      </c>
      <c r="C17" s="709">
        <v>69.247535705600001</v>
      </c>
      <c r="D17" s="748">
        <v>69.247535705600001</v>
      </c>
      <c r="E17" s="709">
        <v>69.247535705566406</v>
      </c>
      <c r="F17" s="709">
        <v>4.1548523902893066</v>
      </c>
    </row>
    <row r="18" spans="1:25" s="237" customFormat="1" ht="3.75" customHeight="1" x14ac:dyDescent="0.2">
      <c r="A18" s="221"/>
      <c r="B18" s="751"/>
      <c r="C18" s="751"/>
      <c r="D18" s="752"/>
      <c r="E18" s="751"/>
      <c r="F18" s="751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</row>
    <row r="19" spans="1:25" s="237" customFormat="1" ht="15" customHeight="1" x14ac:dyDescent="0.2">
      <c r="A19" s="238" t="s">
        <v>110</v>
      </c>
      <c r="B19" s="767" t="s">
        <v>3</v>
      </c>
      <c r="C19" s="767">
        <v>138.4950714112</v>
      </c>
      <c r="D19" s="767">
        <v>138.4950714112</v>
      </c>
      <c r="E19" s="767" t="s">
        <v>3</v>
      </c>
      <c r="F19" s="767">
        <v>47.434561252593994</v>
      </c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8"/>
  <sheetViews>
    <sheetView showGridLines="0" workbookViewId="0">
      <selection activeCell="H1" sqref="H1"/>
    </sheetView>
  </sheetViews>
  <sheetFormatPr defaultRowHeight="12.75" x14ac:dyDescent="0.2"/>
  <cols>
    <col min="1" max="1" width="45.7109375" style="236" customWidth="1"/>
    <col min="2" max="3" width="13.7109375" style="236" customWidth="1"/>
    <col min="4" max="6" width="8.7109375" style="236" customWidth="1"/>
    <col min="7" max="7" width="15.7109375" style="235" customWidth="1"/>
    <col min="8" max="22" width="12.7109375" style="235" customWidth="1"/>
    <col min="23" max="26" width="12.7109375" style="236" customWidth="1"/>
    <col min="27" max="16384" width="9.140625" style="236"/>
  </cols>
  <sheetData>
    <row r="1" spans="1:22" s="225" customFormat="1" ht="15" customHeight="1" x14ac:dyDescent="0.2">
      <c r="A1" s="224" t="s">
        <v>467</v>
      </c>
    </row>
    <row r="2" spans="1:22" s="227" customFormat="1" ht="15" customHeight="1" x14ac:dyDescent="0.2">
      <c r="A2" s="226"/>
    </row>
    <row r="3" spans="1:22" s="227" customFormat="1" ht="15" customHeight="1" x14ac:dyDescent="0.2">
      <c r="A3" s="226"/>
      <c r="B3" s="998" t="s">
        <v>286</v>
      </c>
      <c r="C3" s="998"/>
    </row>
    <row r="4" spans="1:22" s="227" customFormat="1" ht="6" customHeight="1" x14ac:dyDescent="0.2">
      <c r="A4" s="226"/>
    </row>
    <row r="5" spans="1:22" s="211" customFormat="1" ht="36" customHeight="1" thickBot="1" x14ac:dyDescent="0.25">
      <c r="A5" s="210" t="s">
        <v>261</v>
      </c>
      <c r="B5" s="211" t="s">
        <v>283</v>
      </c>
      <c r="C5" s="211" t="s">
        <v>279</v>
      </c>
      <c r="D5" s="211" t="s">
        <v>443</v>
      </c>
      <c r="E5" s="211" t="s">
        <v>442</v>
      </c>
      <c r="F5" s="211" t="s">
        <v>262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 t="s">
        <v>270</v>
      </c>
      <c r="V5" s="228"/>
    </row>
    <row r="6" spans="1:22" s="214" customFormat="1" ht="6" customHeight="1" thickTop="1" x14ac:dyDescent="0.2"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28"/>
    </row>
    <row r="7" spans="1:22" s="231" customFormat="1" ht="19.5" customHeight="1" x14ac:dyDescent="0.3">
      <c r="A7" s="216" t="s">
        <v>64</v>
      </c>
      <c r="B7" s="229"/>
      <c r="C7" s="229"/>
      <c r="D7" s="229"/>
      <c r="E7" s="229"/>
      <c r="F7" s="229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</row>
    <row r="8" spans="1:22" s="234" customFormat="1" ht="3.75" customHeight="1" x14ac:dyDescent="0.2">
      <c r="A8" s="232"/>
      <c r="B8" s="233"/>
      <c r="C8" s="233"/>
      <c r="D8" s="233"/>
      <c r="E8" s="233"/>
      <c r="F8" s="233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</row>
    <row r="9" spans="1:22" x14ac:dyDescent="0.2">
      <c r="A9" s="218" t="s">
        <v>85</v>
      </c>
      <c r="B9" s="713" t="s">
        <v>3</v>
      </c>
      <c r="C9" s="713">
        <v>341.7526798248</v>
      </c>
      <c r="D9" s="781">
        <v>341.7526798248</v>
      </c>
      <c r="E9" s="713">
        <v>341.7526798248291</v>
      </c>
      <c r="F9" s="713">
        <v>53.13176965713501</v>
      </c>
    </row>
    <row r="10" spans="1:22" x14ac:dyDescent="0.2">
      <c r="A10" s="245" t="s">
        <v>215</v>
      </c>
      <c r="B10" s="714" t="s">
        <v>3</v>
      </c>
      <c r="C10" s="714">
        <v>31.1120014191</v>
      </c>
      <c r="D10" s="782">
        <v>31.1120014191</v>
      </c>
      <c r="E10" s="714">
        <v>31.112001419067383</v>
      </c>
      <c r="F10" s="714">
        <v>8.0891199111938477</v>
      </c>
    </row>
    <row r="11" spans="1:22" x14ac:dyDescent="0.2">
      <c r="A11" s="245" t="s">
        <v>9</v>
      </c>
      <c r="B11" s="714" t="s">
        <v>3</v>
      </c>
      <c r="C11" s="714">
        <v>72.394515991199995</v>
      </c>
      <c r="D11" s="782">
        <v>72.394515991199995</v>
      </c>
      <c r="E11" s="714">
        <v>72.394515991210937</v>
      </c>
      <c r="F11" s="714">
        <v>2.2623293399810791</v>
      </c>
    </row>
    <row r="12" spans="1:22" x14ac:dyDescent="0.2">
      <c r="A12" s="245" t="s">
        <v>317</v>
      </c>
      <c r="B12" s="714">
        <v>62.224002838099999</v>
      </c>
      <c r="C12" s="714">
        <v>300.20020484920002</v>
      </c>
      <c r="D12" s="782">
        <v>362.42420768739998</v>
      </c>
      <c r="E12" s="714">
        <v>362.42420768737793</v>
      </c>
      <c r="F12" s="714">
        <v>88.661551952362061</v>
      </c>
    </row>
    <row r="13" spans="1:22" x14ac:dyDescent="0.2">
      <c r="A13" s="245" t="s">
        <v>17</v>
      </c>
      <c r="B13" s="714" t="s">
        <v>3</v>
      </c>
      <c r="C13" s="714">
        <v>91.279500961300002</v>
      </c>
      <c r="D13" s="782">
        <v>91.279500961300002</v>
      </c>
      <c r="E13" s="714">
        <v>91.279500961303711</v>
      </c>
      <c r="F13" s="714">
        <v>6.24634850025177</v>
      </c>
    </row>
    <row r="14" spans="1:22" x14ac:dyDescent="0.2">
      <c r="A14" s="245" t="s">
        <v>20</v>
      </c>
      <c r="B14" s="714">
        <v>187.7846107483</v>
      </c>
      <c r="C14" s="714">
        <v>489.76144981380003</v>
      </c>
      <c r="D14" s="782">
        <v>677.54606056210002</v>
      </c>
      <c r="E14" s="714">
        <v>605.63151168823242</v>
      </c>
      <c r="F14" s="714">
        <v>90.124598264694214</v>
      </c>
    </row>
    <row r="15" spans="1:22" x14ac:dyDescent="0.2">
      <c r="A15" s="245" t="s">
        <v>21</v>
      </c>
      <c r="B15" s="714" t="s">
        <v>3</v>
      </c>
      <c r="C15" s="714">
        <v>86.878780364999997</v>
      </c>
      <c r="D15" s="782">
        <v>86.878780364999997</v>
      </c>
      <c r="E15" s="714">
        <v>61.698282241821289</v>
      </c>
      <c r="F15" s="714">
        <v>13.950244903564453</v>
      </c>
    </row>
    <row r="16" spans="1:22" x14ac:dyDescent="0.2">
      <c r="A16" s="245" t="s">
        <v>24</v>
      </c>
      <c r="B16" s="714">
        <v>96.218219757100002</v>
      </c>
      <c r="C16" s="714">
        <v>213.67651176449999</v>
      </c>
      <c r="D16" s="782">
        <v>309.89473152160002</v>
      </c>
      <c r="E16" s="714">
        <v>292.89762306213379</v>
      </c>
      <c r="F16" s="714">
        <v>42.792771577835083</v>
      </c>
    </row>
    <row r="17" spans="1:22" s="237" customFormat="1" ht="3.75" customHeight="1" x14ac:dyDescent="0.2">
      <c r="A17" s="804"/>
      <c r="B17" s="805"/>
      <c r="C17" s="805"/>
      <c r="D17" s="806"/>
      <c r="E17" s="805"/>
      <c r="F17" s="80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</row>
    <row r="18" spans="1:22" s="237" customFormat="1" ht="15" customHeight="1" x14ac:dyDescent="0.2">
      <c r="A18" s="247" t="s">
        <v>109</v>
      </c>
      <c r="B18" s="753">
        <f>SUM(B12:B16)</f>
        <v>346.2268333435</v>
      </c>
      <c r="C18" s="753">
        <v>1627.0556449889002</v>
      </c>
      <c r="D18" s="753">
        <v>1973.2824783325002</v>
      </c>
      <c r="E18" s="753" t="s">
        <v>3</v>
      </c>
      <c r="F18" s="753">
        <v>305.25873410701752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</row>
    <row r="19" spans="1:22" s="235" customFormat="1" x14ac:dyDescent="0.2"/>
    <row r="20" spans="1:22" s="235" customFormat="1" x14ac:dyDescent="0.2"/>
    <row r="21" spans="1:22" s="235" customFormat="1" x14ac:dyDescent="0.2"/>
    <row r="22" spans="1:22" s="235" customFormat="1" x14ac:dyDescent="0.2"/>
    <row r="23" spans="1:22" s="235" customFormat="1" x14ac:dyDescent="0.2"/>
    <row r="24" spans="1:22" s="235" customFormat="1" x14ac:dyDescent="0.2"/>
    <row r="25" spans="1:22" s="235" customFormat="1" x14ac:dyDescent="0.2"/>
    <row r="26" spans="1:22" s="235" customFormat="1" x14ac:dyDescent="0.2"/>
    <row r="27" spans="1:22" s="235" customFormat="1" x14ac:dyDescent="0.2"/>
    <row r="28" spans="1:22" s="235" customFormat="1" x14ac:dyDescent="0.2"/>
  </sheetData>
  <mergeCells count="1">
    <mergeCell ref="B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1"/>
  <sheetViews>
    <sheetView showGridLines="0" workbookViewId="0">
      <selection activeCell="L1" sqref="L1"/>
    </sheetView>
  </sheetViews>
  <sheetFormatPr defaultRowHeight="12.75" x14ac:dyDescent="0.2"/>
  <cols>
    <col min="1" max="1" width="40.7109375" style="236" customWidth="1"/>
    <col min="2" max="2" width="9.7109375" style="236" customWidth="1"/>
    <col min="3" max="3" width="12.7109375" style="236" customWidth="1"/>
    <col min="4" max="4" width="9.7109375" style="236" customWidth="1"/>
    <col min="5" max="5" width="12.7109375" style="236" customWidth="1"/>
    <col min="6" max="6" width="9.7109375" style="236" customWidth="1"/>
    <col min="7" max="7" width="13.7109375" style="236" customWidth="1"/>
    <col min="8" max="8" width="9.7109375" style="236" customWidth="1"/>
    <col min="9" max="11" width="8.7109375" style="236" customWidth="1"/>
    <col min="12" max="24" width="12.7109375" style="235" customWidth="1"/>
    <col min="25" max="28" width="12.7109375" style="236" customWidth="1"/>
    <col min="29" max="16384" width="9.140625" style="236"/>
  </cols>
  <sheetData>
    <row r="1" spans="1:24" s="225" customFormat="1" ht="15" customHeight="1" x14ac:dyDescent="0.2">
      <c r="A1" s="224" t="s">
        <v>467</v>
      </c>
    </row>
    <row r="2" spans="1:24" s="227" customFormat="1" ht="15" customHeight="1" x14ac:dyDescent="0.2">
      <c r="A2" s="226"/>
    </row>
    <row r="3" spans="1:24" s="227" customFormat="1" ht="15" customHeight="1" x14ac:dyDescent="0.2">
      <c r="A3" s="226"/>
      <c r="B3" s="998" t="s">
        <v>286</v>
      </c>
      <c r="C3" s="998"/>
      <c r="D3" s="998"/>
      <c r="E3" s="998"/>
      <c r="F3" s="998"/>
      <c r="G3" s="998"/>
      <c r="H3" s="998"/>
    </row>
    <row r="4" spans="1:24" s="227" customFormat="1" ht="6" customHeight="1" x14ac:dyDescent="0.2">
      <c r="A4" s="226"/>
    </row>
    <row r="5" spans="1:24" s="211" customFormat="1" ht="36" customHeight="1" thickBot="1" x14ac:dyDescent="0.25">
      <c r="A5" s="210" t="s">
        <v>261</v>
      </c>
      <c r="B5" s="211" t="s">
        <v>368</v>
      </c>
      <c r="C5" s="211" t="s">
        <v>272</v>
      </c>
      <c r="D5" s="211" t="s">
        <v>266</v>
      </c>
      <c r="E5" s="211" t="s">
        <v>280</v>
      </c>
      <c r="F5" s="211" t="s">
        <v>284</v>
      </c>
      <c r="G5" s="211" t="s">
        <v>267</v>
      </c>
      <c r="H5" s="211" t="s">
        <v>385</v>
      </c>
      <c r="I5" s="211" t="s">
        <v>443</v>
      </c>
      <c r="J5" s="211" t="s">
        <v>442</v>
      </c>
      <c r="K5" s="211" t="s">
        <v>262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 t="s">
        <v>270</v>
      </c>
      <c r="X5" s="228"/>
    </row>
    <row r="6" spans="1:24" s="214" customFormat="1" ht="6" customHeight="1" thickTop="1" x14ac:dyDescent="0.2"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28"/>
    </row>
    <row r="7" spans="1:24" s="231" customFormat="1" ht="19.5" customHeight="1" x14ac:dyDescent="0.3">
      <c r="A7" s="216" t="s">
        <v>106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</row>
    <row r="8" spans="1:24" s="234" customFormat="1" ht="3.75" customHeight="1" x14ac:dyDescent="0.2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</row>
    <row r="9" spans="1:24" x14ac:dyDescent="0.2">
      <c r="A9" s="218" t="s">
        <v>229</v>
      </c>
      <c r="B9" s="709" t="s">
        <v>3</v>
      </c>
      <c r="C9" s="709">
        <v>56.656513214100002</v>
      </c>
      <c r="D9" s="709" t="s">
        <v>3</v>
      </c>
      <c r="E9" s="709" t="s">
        <v>3</v>
      </c>
      <c r="F9" s="709" t="s">
        <v>3</v>
      </c>
      <c r="G9" s="709" t="s">
        <v>3</v>
      </c>
      <c r="H9" s="709" t="s">
        <v>3</v>
      </c>
      <c r="I9" s="748">
        <v>56.656513214100002</v>
      </c>
      <c r="J9" s="709">
        <v>56.656513214111328</v>
      </c>
      <c r="K9" s="709">
        <v>48.764823913574219</v>
      </c>
    </row>
    <row r="10" spans="1:24" x14ac:dyDescent="0.2">
      <c r="A10" s="218" t="s">
        <v>322</v>
      </c>
      <c r="B10" s="709" t="s">
        <v>3</v>
      </c>
      <c r="C10" s="709">
        <v>45.595169067400001</v>
      </c>
      <c r="D10" s="709" t="s">
        <v>3</v>
      </c>
      <c r="E10" s="709" t="s">
        <v>3</v>
      </c>
      <c r="F10" s="709" t="s">
        <v>3</v>
      </c>
      <c r="G10" s="709" t="s">
        <v>3</v>
      </c>
      <c r="H10" s="709" t="s">
        <v>3</v>
      </c>
      <c r="I10" s="748">
        <v>45.595169067400001</v>
      </c>
      <c r="J10" s="709">
        <v>45.595169067382813</v>
      </c>
      <c r="K10" s="709">
        <v>6.8392753601074219</v>
      </c>
    </row>
    <row r="11" spans="1:24" x14ac:dyDescent="0.2">
      <c r="A11" s="218" t="s">
        <v>28</v>
      </c>
      <c r="B11" s="709" t="s">
        <v>3</v>
      </c>
      <c r="C11" s="709">
        <v>364.21006584169999</v>
      </c>
      <c r="D11" s="709" t="s">
        <v>3</v>
      </c>
      <c r="E11" s="709" t="s">
        <v>3</v>
      </c>
      <c r="F11" s="709" t="s">
        <v>3</v>
      </c>
      <c r="G11" s="709" t="s">
        <v>3</v>
      </c>
      <c r="H11" s="709" t="s">
        <v>3</v>
      </c>
      <c r="I11" s="748">
        <v>364.21006584169999</v>
      </c>
      <c r="J11" s="709">
        <v>364.2100658416748</v>
      </c>
      <c r="K11" s="709">
        <v>26.794893026351929</v>
      </c>
    </row>
    <row r="12" spans="1:24" x14ac:dyDescent="0.2">
      <c r="A12" s="218" t="s">
        <v>234</v>
      </c>
      <c r="B12" s="709" t="s">
        <v>3</v>
      </c>
      <c r="C12" s="709">
        <v>342.25493812560001</v>
      </c>
      <c r="D12" s="709" t="s">
        <v>3</v>
      </c>
      <c r="E12" s="709" t="s">
        <v>3</v>
      </c>
      <c r="F12" s="709" t="s">
        <v>3</v>
      </c>
      <c r="G12" s="709">
        <v>31.1120014191</v>
      </c>
      <c r="H12" s="709" t="s">
        <v>3</v>
      </c>
      <c r="I12" s="748">
        <v>373.36693954470002</v>
      </c>
      <c r="J12" s="709">
        <v>373.36693954467773</v>
      </c>
      <c r="K12" s="709">
        <v>483.98782730102539</v>
      </c>
    </row>
    <row r="13" spans="1:24" x14ac:dyDescent="0.2">
      <c r="A13" s="218" t="s">
        <v>235</v>
      </c>
      <c r="B13" s="709" t="s">
        <v>3</v>
      </c>
      <c r="C13" s="709">
        <v>194.71496582029999</v>
      </c>
      <c r="D13" s="709" t="s">
        <v>3</v>
      </c>
      <c r="E13" s="709" t="s">
        <v>3</v>
      </c>
      <c r="F13" s="709" t="s">
        <v>3</v>
      </c>
      <c r="G13" s="709" t="s">
        <v>3</v>
      </c>
      <c r="H13" s="709" t="s">
        <v>3</v>
      </c>
      <c r="I13" s="748">
        <v>194.71496582029999</v>
      </c>
      <c r="J13" s="709">
        <v>194.7149658203125</v>
      </c>
      <c r="K13" s="709">
        <v>2.920724630355835</v>
      </c>
    </row>
    <row r="14" spans="1:24" x14ac:dyDescent="0.2">
      <c r="A14" s="218" t="s">
        <v>35</v>
      </c>
      <c r="B14" s="709">
        <v>603.02339553829995</v>
      </c>
      <c r="C14" s="709">
        <v>27.069307327299999</v>
      </c>
      <c r="D14" s="709" t="s">
        <v>3</v>
      </c>
      <c r="E14" s="709">
        <v>105.4852390289</v>
      </c>
      <c r="F14" s="709">
        <v>16.997108459500001</v>
      </c>
      <c r="G14" s="709">
        <v>194.71496582029999</v>
      </c>
      <c r="H14" s="709" t="s">
        <v>3</v>
      </c>
      <c r="I14" s="748">
        <v>947.29001617430004</v>
      </c>
      <c r="J14" s="709">
        <v>721.46304893493652</v>
      </c>
      <c r="K14" s="709">
        <v>822.87248229980469</v>
      </c>
    </row>
    <row r="15" spans="1:24" x14ac:dyDescent="0.2">
      <c r="A15" s="218" t="s">
        <v>240</v>
      </c>
      <c r="B15" s="709" t="s">
        <v>3</v>
      </c>
      <c r="C15" s="709" t="s">
        <v>3</v>
      </c>
      <c r="D15" s="709" t="s">
        <v>3</v>
      </c>
      <c r="E15" s="709" t="s">
        <v>3</v>
      </c>
      <c r="F15" s="709" t="s">
        <v>3</v>
      </c>
      <c r="G15" s="709">
        <v>97.575014114400005</v>
      </c>
      <c r="H15" s="709" t="s">
        <v>3</v>
      </c>
      <c r="I15" s="748">
        <v>97.575014114400005</v>
      </c>
      <c r="J15" s="709">
        <v>97.575014114379883</v>
      </c>
      <c r="K15" s="709">
        <v>106.23095226287842</v>
      </c>
    </row>
    <row r="16" spans="1:24" x14ac:dyDescent="0.2">
      <c r="A16" s="218" t="s">
        <v>44</v>
      </c>
      <c r="B16" s="709" t="s">
        <v>3</v>
      </c>
      <c r="C16" s="709">
        <v>312.94784545900001</v>
      </c>
      <c r="D16" s="709" t="s">
        <v>3</v>
      </c>
      <c r="E16" s="709" t="s">
        <v>3</v>
      </c>
      <c r="F16" s="709" t="s">
        <v>3</v>
      </c>
      <c r="G16" s="709" t="s">
        <v>3</v>
      </c>
      <c r="H16" s="709">
        <v>134.6185188293</v>
      </c>
      <c r="I16" s="748">
        <v>447.56636428830001</v>
      </c>
      <c r="J16" s="709">
        <v>447.56636428833008</v>
      </c>
      <c r="K16" s="709">
        <v>34.309259176254272</v>
      </c>
    </row>
    <row r="17" spans="1:24" x14ac:dyDescent="0.2">
      <c r="A17" s="218" t="s">
        <v>45</v>
      </c>
      <c r="B17" s="709" t="s">
        <v>3</v>
      </c>
      <c r="C17" s="709">
        <v>112.118970871</v>
      </c>
      <c r="D17" s="709">
        <v>62.224002838099999</v>
      </c>
      <c r="E17" s="709" t="s">
        <v>3</v>
      </c>
      <c r="F17" s="709" t="s">
        <v>3</v>
      </c>
      <c r="G17" s="709">
        <v>17.6327991486</v>
      </c>
      <c r="H17" s="709">
        <v>54.281749725300003</v>
      </c>
      <c r="I17" s="748">
        <v>246.257522583</v>
      </c>
      <c r="J17" s="709">
        <v>246.25752258300781</v>
      </c>
      <c r="K17" s="709">
        <v>165.3972864151001</v>
      </c>
    </row>
    <row r="18" spans="1:24" x14ac:dyDescent="0.2">
      <c r="A18" s="218" t="s">
        <v>336</v>
      </c>
      <c r="B18" s="709" t="s">
        <v>3</v>
      </c>
      <c r="C18" s="709">
        <v>45.595169067400001</v>
      </c>
      <c r="D18" s="709" t="s">
        <v>3</v>
      </c>
      <c r="E18" s="709" t="s">
        <v>3</v>
      </c>
      <c r="F18" s="709" t="s">
        <v>3</v>
      </c>
      <c r="G18" s="709" t="s">
        <v>3</v>
      </c>
      <c r="H18" s="709" t="s">
        <v>3</v>
      </c>
      <c r="I18" s="748">
        <v>45.595169067400001</v>
      </c>
      <c r="J18" s="709">
        <v>45.595169067382813</v>
      </c>
      <c r="K18" s="709">
        <v>45.595169067382813</v>
      </c>
    </row>
    <row r="19" spans="1:24" s="237" customFormat="1" ht="3.75" customHeight="1" x14ac:dyDescent="0.2">
      <c r="A19" s="221"/>
      <c r="B19" s="751"/>
      <c r="C19" s="751"/>
      <c r="D19" s="751"/>
      <c r="E19" s="751"/>
      <c r="F19" s="751"/>
      <c r="G19" s="751"/>
      <c r="H19" s="751"/>
      <c r="I19" s="752"/>
      <c r="J19" s="751"/>
      <c r="K19" s="751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</row>
    <row r="20" spans="1:24" s="237" customFormat="1" ht="15" customHeight="1" x14ac:dyDescent="0.2">
      <c r="A20" s="238" t="s">
        <v>357</v>
      </c>
      <c r="B20" s="767">
        <v>603.02339553829995</v>
      </c>
      <c r="C20" s="767">
        <v>1501.1629447938003</v>
      </c>
      <c r="D20" s="767">
        <v>62.224002838099999</v>
      </c>
      <c r="E20" s="767">
        <v>105.4852390289</v>
      </c>
      <c r="F20" s="767">
        <v>16.997108459500001</v>
      </c>
      <c r="G20" s="767">
        <v>341.0347805024</v>
      </c>
      <c r="H20" s="767">
        <v>188.90026855460002</v>
      </c>
      <c r="I20" s="767">
        <v>2818.8277397156003</v>
      </c>
      <c r="J20" s="767" t="s">
        <v>3</v>
      </c>
      <c r="K20" s="767">
        <v>1743.7126934528351</v>
      </c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4" s="237" customFormat="1" ht="6" customHeight="1" x14ac:dyDescent="0.2">
      <c r="A21" s="221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</row>
    <row r="22" spans="1:24" s="235" customFormat="1" x14ac:dyDescent="0.2"/>
    <row r="23" spans="1:24" s="235" customFormat="1" x14ac:dyDescent="0.2"/>
    <row r="24" spans="1:24" s="235" customFormat="1" x14ac:dyDescent="0.2"/>
    <row r="25" spans="1:24" s="235" customFormat="1" x14ac:dyDescent="0.2"/>
    <row r="26" spans="1:24" s="235" customFormat="1" x14ac:dyDescent="0.2"/>
    <row r="27" spans="1:24" s="235" customFormat="1" x14ac:dyDescent="0.2"/>
    <row r="28" spans="1:24" s="235" customFormat="1" x14ac:dyDescent="0.2"/>
    <row r="29" spans="1:24" s="235" customFormat="1" x14ac:dyDescent="0.2"/>
    <row r="30" spans="1:24" s="235" customFormat="1" x14ac:dyDescent="0.2"/>
    <row r="31" spans="1:24" s="235" customFormat="1" x14ac:dyDescent="0.2"/>
  </sheetData>
  <mergeCells count="1">
    <mergeCell ref="B3:H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09"/>
  <sheetViews>
    <sheetView showGridLines="0" workbookViewId="0">
      <selection activeCell="K1" sqref="K1"/>
    </sheetView>
  </sheetViews>
  <sheetFormatPr defaultRowHeight="12.75" x14ac:dyDescent="0.2"/>
  <cols>
    <col min="1" max="1" width="36.7109375" style="797" customWidth="1"/>
    <col min="2" max="7" width="12.7109375" style="790" customWidth="1"/>
    <col min="8" max="10" width="8.7109375" style="797" customWidth="1"/>
    <col min="11" max="22" width="12.7109375" style="790" customWidth="1"/>
    <col min="23" max="26" width="12.7109375" style="797" customWidth="1"/>
    <col min="27" max="16384" width="9.140625" style="797"/>
  </cols>
  <sheetData>
    <row r="1" spans="1:22" s="791" customFormat="1" ht="15" customHeight="1" x14ac:dyDescent="0.2">
      <c r="A1" s="224" t="s">
        <v>468</v>
      </c>
    </row>
    <row r="2" spans="1:22" s="792" customFormat="1" ht="15" customHeight="1" x14ac:dyDescent="0.2">
      <c r="A2" s="226"/>
    </row>
    <row r="3" spans="1:22" s="792" customFormat="1" ht="15" customHeight="1" x14ac:dyDescent="0.2">
      <c r="A3" s="257"/>
      <c r="B3" s="1004" t="s">
        <v>286</v>
      </c>
      <c r="C3" s="1005"/>
      <c r="D3" s="1005"/>
      <c r="E3" s="1005"/>
      <c r="F3" s="1005"/>
      <c r="G3" s="1005"/>
      <c r="H3" s="811"/>
      <c r="I3" s="811"/>
      <c r="J3" s="812"/>
    </row>
    <row r="4" spans="1:22" s="792" customFormat="1" ht="6" customHeight="1" x14ac:dyDescent="0.2">
      <c r="A4" s="257"/>
      <c r="B4" s="818"/>
      <c r="C4" s="819"/>
      <c r="D4" s="819"/>
      <c r="E4" s="819"/>
      <c r="F4" s="819"/>
      <c r="G4" s="819"/>
      <c r="H4" s="820"/>
      <c r="I4" s="820"/>
      <c r="J4" s="821"/>
    </row>
    <row r="5" spans="1:22" s="211" customFormat="1" ht="36" customHeight="1" thickBot="1" x14ac:dyDescent="0.25">
      <c r="A5" s="823" t="s">
        <v>261</v>
      </c>
      <c r="B5" s="813" t="s">
        <v>369</v>
      </c>
      <c r="C5" s="813" t="s">
        <v>276</v>
      </c>
      <c r="D5" s="813" t="s">
        <v>378</v>
      </c>
      <c r="E5" s="813" t="s">
        <v>386</v>
      </c>
      <c r="F5" s="813" t="s">
        <v>379</v>
      </c>
      <c r="G5" s="813" t="s">
        <v>198</v>
      </c>
      <c r="H5" s="211" t="s">
        <v>443</v>
      </c>
      <c r="I5" s="211" t="s">
        <v>442</v>
      </c>
      <c r="J5" s="211" t="s">
        <v>262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 t="s">
        <v>367</v>
      </c>
      <c r="V5" s="228"/>
    </row>
    <row r="6" spans="1:22" s="214" customFormat="1" ht="6" customHeight="1" thickTop="1" x14ac:dyDescent="0.2">
      <c r="A6" s="814"/>
      <c r="B6" s="815"/>
      <c r="C6" s="815"/>
      <c r="D6" s="815"/>
      <c r="E6" s="815"/>
      <c r="F6" s="815"/>
      <c r="G6" s="815"/>
      <c r="H6" s="815"/>
      <c r="I6" s="815"/>
      <c r="J6" s="816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28"/>
    </row>
    <row r="7" spans="1:22" s="794" customFormat="1" ht="19.5" customHeight="1" x14ac:dyDescent="0.3">
      <c r="A7" s="810" t="s">
        <v>66</v>
      </c>
      <c r="B7" s="799"/>
      <c r="C7" s="799"/>
      <c r="D7" s="799"/>
      <c r="E7" s="799"/>
      <c r="F7" s="799"/>
      <c r="G7" s="799"/>
      <c r="H7" s="799"/>
      <c r="I7" s="799"/>
      <c r="J7" s="800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</row>
    <row r="8" spans="1:22" s="796" customFormat="1" ht="3.75" customHeight="1" x14ac:dyDescent="0.2">
      <c r="A8" s="801"/>
      <c r="B8" s="802"/>
      <c r="C8" s="802"/>
      <c r="D8" s="802"/>
      <c r="E8" s="802"/>
      <c r="F8" s="802"/>
      <c r="G8" s="802"/>
      <c r="H8" s="802"/>
      <c r="I8" s="802"/>
      <c r="J8" s="80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</row>
    <row r="9" spans="1:22" x14ac:dyDescent="0.2">
      <c r="A9" s="245" t="s">
        <v>50</v>
      </c>
      <c r="B9" s="714" t="s">
        <v>3</v>
      </c>
      <c r="C9" s="714">
        <v>45.595169067400001</v>
      </c>
      <c r="D9" s="714" t="s">
        <v>3</v>
      </c>
      <c r="E9" s="714" t="s">
        <v>3</v>
      </c>
      <c r="F9" s="714" t="s">
        <v>3</v>
      </c>
      <c r="G9" s="714" t="s">
        <v>3</v>
      </c>
      <c r="H9" s="782">
        <v>45.595169067400001</v>
      </c>
      <c r="I9" s="714">
        <v>45.595169067382813</v>
      </c>
      <c r="J9" s="714" t="s">
        <v>305</v>
      </c>
    </row>
    <row r="10" spans="1:22" x14ac:dyDescent="0.2">
      <c r="A10" s="245" t="s">
        <v>53</v>
      </c>
      <c r="B10" s="714" t="s">
        <v>3</v>
      </c>
      <c r="C10" s="714" t="s">
        <v>3</v>
      </c>
      <c r="D10" s="714" t="s">
        <v>3</v>
      </c>
      <c r="E10" s="714">
        <v>54.281749725300003</v>
      </c>
      <c r="F10" s="714" t="s">
        <v>3</v>
      </c>
      <c r="G10" s="714" t="s">
        <v>3</v>
      </c>
      <c r="H10" s="782">
        <v>54.281749725300003</v>
      </c>
      <c r="I10" s="714">
        <v>54.281749725341797</v>
      </c>
      <c r="J10" s="714" t="s">
        <v>305</v>
      </c>
    </row>
    <row r="11" spans="1:22" s="798" customFormat="1" ht="3.75" customHeight="1" x14ac:dyDescent="0.2">
      <c r="A11" s="804"/>
      <c r="B11" s="805"/>
      <c r="C11" s="805"/>
      <c r="D11" s="805"/>
      <c r="E11" s="805"/>
      <c r="F11" s="805"/>
      <c r="G11" s="805"/>
      <c r="H11" s="806"/>
      <c r="I11" s="805"/>
      <c r="J11" s="805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</row>
    <row r="12" spans="1:22" s="798" customFormat="1" ht="15" customHeight="1" x14ac:dyDescent="0.2">
      <c r="A12" s="247" t="s">
        <v>111</v>
      </c>
      <c r="B12" s="753" t="s">
        <v>3</v>
      </c>
      <c r="C12" s="753">
        <v>45.595169067400001</v>
      </c>
      <c r="D12" s="753" t="s">
        <v>3</v>
      </c>
      <c r="E12" s="753">
        <v>54.281749725300003</v>
      </c>
      <c r="F12" s="753" t="s">
        <v>3</v>
      </c>
      <c r="G12" s="753" t="s">
        <v>3</v>
      </c>
      <c r="H12" s="753">
        <v>99.876918792699996</v>
      </c>
      <c r="I12" s="753" t="s">
        <v>3</v>
      </c>
      <c r="J12" s="753">
        <v>0.66721966862678528</v>
      </c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</row>
    <row r="13" spans="1:22" s="798" customFormat="1" ht="6" customHeight="1" x14ac:dyDescent="0.2">
      <c r="A13" s="804"/>
      <c r="B13" s="808"/>
      <c r="C13" s="808"/>
      <c r="D13" s="808"/>
      <c r="E13" s="808"/>
      <c r="F13" s="808"/>
      <c r="G13" s="808"/>
      <c r="H13" s="808"/>
      <c r="I13" s="808"/>
      <c r="J13" s="809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</row>
    <row r="14" spans="1:22" s="794" customFormat="1" ht="19.5" customHeight="1" x14ac:dyDescent="0.3">
      <c r="A14" s="810" t="s">
        <v>68</v>
      </c>
      <c r="B14" s="799"/>
      <c r="C14" s="799"/>
      <c r="D14" s="799"/>
      <c r="E14" s="799"/>
      <c r="F14" s="799"/>
      <c r="G14" s="799"/>
      <c r="H14" s="799"/>
      <c r="I14" s="799"/>
      <c r="J14" s="800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</row>
    <row r="15" spans="1:22" s="796" customFormat="1" ht="3.75" customHeight="1" x14ac:dyDescent="0.2">
      <c r="A15" s="801"/>
      <c r="B15" s="802"/>
      <c r="C15" s="802"/>
      <c r="D15" s="802"/>
      <c r="E15" s="802"/>
      <c r="F15" s="802"/>
      <c r="G15" s="802"/>
      <c r="H15" s="802"/>
      <c r="I15" s="802"/>
      <c r="J15" s="803"/>
      <c r="K15" s="793"/>
      <c r="L15" s="793"/>
      <c r="M15" s="793"/>
      <c r="N15" s="793"/>
      <c r="O15" s="793"/>
      <c r="P15" s="793"/>
      <c r="Q15" s="793"/>
      <c r="R15" s="793"/>
      <c r="S15" s="793"/>
      <c r="T15" s="793"/>
      <c r="U15" s="793"/>
      <c r="V15" s="793"/>
    </row>
    <row r="16" spans="1:22" x14ac:dyDescent="0.2">
      <c r="A16" s="245" t="s">
        <v>247</v>
      </c>
      <c r="B16" s="714" t="s">
        <v>3</v>
      </c>
      <c r="C16" s="714" t="s">
        <v>3</v>
      </c>
      <c r="D16" s="714">
        <v>130.98892021180001</v>
      </c>
      <c r="E16" s="714" t="s">
        <v>3</v>
      </c>
      <c r="F16" s="714" t="s">
        <v>3</v>
      </c>
      <c r="G16" s="714" t="s">
        <v>3</v>
      </c>
      <c r="H16" s="782">
        <v>130.98892021180001</v>
      </c>
      <c r="I16" s="714">
        <v>130.98892021179199</v>
      </c>
      <c r="J16" s="714">
        <v>42.159910202026367</v>
      </c>
    </row>
    <row r="17" spans="1:22" s="798" customFormat="1" ht="3.75" customHeight="1" x14ac:dyDescent="0.2">
      <c r="A17" s="804"/>
      <c r="B17" s="805"/>
      <c r="C17" s="805"/>
      <c r="D17" s="805"/>
      <c r="E17" s="805"/>
      <c r="F17" s="805"/>
      <c r="G17" s="805"/>
      <c r="H17" s="806"/>
      <c r="I17" s="805"/>
      <c r="J17" s="805"/>
      <c r="K17" s="790"/>
      <c r="L17" s="790"/>
      <c r="M17" s="790"/>
      <c r="N17" s="790"/>
      <c r="O17" s="790"/>
      <c r="P17" s="790"/>
      <c r="Q17" s="790"/>
      <c r="R17" s="790"/>
      <c r="S17" s="790"/>
      <c r="T17" s="790"/>
      <c r="U17" s="790"/>
      <c r="V17" s="790"/>
    </row>
    <row r="18" spans="1:22" s="798" customFormat="1" ht="15" customHeight="1" x14ac:dyDescent="0.2">
      <c r="A18" s="247" t="s">
        <v>113</v>
      </c>
      <c r="B18" s="753" t="s">
        <v>3</v>
      </c>
      <c r="C18" s="753" t="s">
        <v>3</v>
      </c>
      <c r="D18" s="753">
        <v>130.98892021180001</v>
      </c>
      <c r="E18" s="753" t="s">
        <v>3</v>
      </c>
      <c r="F18" s="753" t="s">
        <v>3</v>
      </c>
      <c r="G18" s="753" t="s">
        <v>3</v>
      </c>
      <c r="H18" s="753">
        <v>130.98892021180001</v>
      </c>
      <c r="I18" s="753" t="s">
        <v>3</v>
      </c>
      <c r="J18" s="753">
        <v>42.159910202026367</v>
      </c>
      <c r="K18" s="790"/>
      <c r="L18" s="790"/>
      <c r="M18" s="790"/>
      <c r="N18" s="790"/>
      <c r="O18" s="790"/>
      <c r="P18" s="790"/>
      <c r="Q18" s="790"/>
      <c r="R18" s="790"/>
      <c r="S18" s="790"/>
      <c r="T18" s="790"/>
      <c r="U18" s="790"/>
      <c r="V18" s="790"/>
    </row>
    <row r="19" spans="1:22" s="798" customFormat="1" ht="6" customHeight="1" x14ac:dyDescent="0.2">
      <c r="A19" s="804"/>
      <c r="B19" s="808"/>
      <c r="C19" s="808"/>
      <c r="D19" s="808"/>
      <c r="E19" s="808"/>
      <c r="F19" s="808"/>
      <c r="G19" s="808"/>
      <c r="H19" s="808"/>
      <c r="I19" s="808"/>
      <c r="J19" s="809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</row>
    <row r="20" spans="1:22" s="794" customFormat="1" ht="19.5" customHeight="1" x14ac:dyDescent="0.3">
      <c r="A20" s="810" t="s">
        <v>67</v>
      </c>
      <c r="B20" s="799"/>
      <c r="C20" s="799"/>
      <c r="D20" s="799"/>
      <c r="E20" s="799"/>
      <c r="F20" s="799"/>
      <c r="G20" s="799"/>
      <c r="H20" s="799"/>
      <c r="I20" s="799"/>
      <c r="J20" s="800"/>
      <c r="K20" s="793"/>
      <c r="L20" s="793"/>
      <c r="M20" s="793"/>
      <c r="N20" s="793"/>
      <c r="O20" s="793"/>
      <c r="P20" s="793"/>
      <c r="Q20" s="793"/>
      <c r="R20" s="793"/>
      <c r="S20" s="793"/>
      <c r="T20" s="793"/>
      <c r="U20" s="793"/>
      <c r="V20" s="793"/>
    </row>
    <row r="21" spans="1:22" s="796" customFormat="1" ht="3.75" customHeight="1" x14ac:dyDescent="0.2">
      <c r="A21" s="801"/>
      <c r="B21" s="802"/>
      <c r="C21" s="802"/>
      <c r="D21" s="802"/>
      <c r="E21" s="802"/>
      <c r="F21" s="802"/>
      <c r="G21" s="802"/>
      <c r="H21" s="802"/>
      <c r="I21" s="802"/>
      <c r="J21" s="803"/>
      <c r="K21" s="793"/>
      <c r="L21" s="793"/>
      <c r="M21" s="793"/>
      <c r="N21" s="793"/>
      <c r="O21" s="793"/>
      <c r="P21" s="793"/>
      <c r="Q21" s="793"/>
      <c r="R21" s="793"/>
      <c r="S21" s="793"/>
      <c r="T21" s="793"/>
      <c r="U21" s="793"/>
      <c r="V21" s="793"/>
    </row>
    <row r="22" spans="1:22" x14ac:dyDescent="0.2">
      <c r="A22" s="245" t="s">
        <v>244</v>
      </c>
      <c r="B22" s="714" t="s">
        <v>3</v>
      </c>
      <c r="C22" s="714" t="s">
        <v>3</v>
      </c>
      <c r="D22" s="714" t="s">
        <v>3</v>
      </c>
      <c r="E22" s="714" t="s">
        <v>3</v>
      </c>
      <c r="F22" s="714" t="s">
        <v>3</v>
      </c>
      <c r="G22" s="714">
        <v>107.8191719055</v>
      </c>
      <c r="H22" s="782">
        <v>107.8191719055</v>
      </c>
      <c r="I22" s="714">
        <v>107.81917190551758</v>
      </c>
      <c r="J22" s="714">
        <v>15.023393154144287</v>
      </c>
    </row>
    <row r="23" spans="1:22" x14ac:dyDescent="0.2">
      <c r="A23" s="245" t="s">
        <v>243</v>
      </c>
      <c r="B23" s="714" t="s">
        <v>3</v>
      </c>
      <c r="C23" s="714" t="s">
        <v>3</v>
      </c>
      <c r="D23" s="714" t="s">
        <v>3</v>
      </c>
      <c r="E23" s="714" t="s">
        <v>3</v>
      </c>
      <c r="F23" s="714" t="s">
        <v>3</v>
      </c>
      <c r="G23" s="714">
        <v>300.20020484920002</v>
      </c>
      <c r="H23" s="782">
        <v>300.20020484920002</v>
      </c>
      <c r="I23" s="714">
        <v>300.20020484924316</v>
      </c>
      <c r="J23" s="714">
        <v>14.972232818603516</v>
      </c>
    </row>
    <row r="24" spans="1:22" s="798" customFormat="1" ht="3.75" customHeight="1" x14ac:dyDescent="0.2">
      <c r="A24" s="804"/>
      <c r="B24" s="805"/>
      <c r="C24" s="805"/>
      <c r="D24" s="805"/>
      <c r="E24" s="805"/>
      <c r="F24" s="805"/>
      <c r="G24" s="805"/>
      <c r="H24" s="806"/>
      <c r="I24" s="805"/>
      <c r="J24" s="805"/>
      <c r="K24" s="790"/>
      <c r="L24" s="790"/>
      <c r="M24" s="790"/>
      <c r="N24" s="790"/>
      <c r="O24" s="790"/>
      <c r="P24" s="790"/>
      <c r="Q24" s="790"/>
      <c r="R24" s="790"/>
      <c r="S24" s="790"/>
      <c r="T24" s="790"/>
      <c r="U24" s="790"/>
      <c r="V24" s="790"/>
    </row>
    <row r="25" spans="1:22" s="798" customFormat="1" ht="15" customHeight="1" x14ac:dyDescent="0.2">
      <c r="A25" s="247" t="s">
        <v>112</v>
      </c>
      <c r="B25" s="753" t="s">
        <v>3</v>
      </c>
      <c r="C25" s="753" t="s">
        <v>3</v>
      </c>
      <c r="D25" s="753" t="s">
        <v>3</v>
      </c>
      <c r="E25" s="753" t="s">
        <v>3</v>
      </c>
      <c r="F25" s="753" t="s">
        <v>3</v>
      </c>
      <c r="G25" s="753">
        <v>408.01937675470003</v>
      </c>
      <c r="H25" s="753">
        <v>408.01937675470003</v>
      </c>
      <c r="I25" s="753" t="s">
        <v>3</v>
      </c>
      <c r="J25" s="753">
        <v>29.995625972747803</v>
      </c>
      <c r="K25" s="790"/>
      <c r="L25" s="790"/>
      <c r="M25" s="790"/>
      <c r="N25" s="790"/>
      <c r="O25" s="790"/>
      <c r="P25" s="790"/>
      <c r="Q25" s="790"/>
      <c r="R25" s="790"/>
      <c r="S25" s="790"/>
      <c r="T25" s="790"/>
      <c r="U25" s="790"/>
      <c r="V25" s="790"/>
    </row>
    <row r="26" spans="1:22" s="798" customFormat="1" ht="6" customHeight="1" x14ac:dyDescent="0.2">
      <c r="A26" s="804"/>
      <c r="B26" s="808"/>
      <c r="C26" s="808"/>
      <c r="D26" s="808"/>
      <c r="E26" s="808"/>
      <c r="F26" s="808"/>
      <c r="G26" s="808"/>
      <c r="H26" s="808"/>
      <c r="I26" s="808"/>
      <c r="J26" s="809"/>
      <c r="K26" s="790"/>
      <c r="L26" s="790"/>
      <c r="M26" s="790"/>
      <c r="N26" s="790"/>
      <c r="O26" s="790"/>
      <c r="P26" s="790"/>
      <c r="Q26" s="790"/>
      <c r="R26" s="790"/>
      <c r="S26" s="790"/>
      <c r="T26" s="790"/>
      <c r="U26" s="790"/>
      <c r="V26" s="790"/>
    </row>
    <row r="27" spans="1:22" s="794" customFormat="1" ht="19.5" customHeight="1" x14ac:dyDescent="0.3">
      <c r="A27" s="810" t="s">
        <v>249</v>
      </c>
      <c r="B27" s="799"/>
      <c r="C27" s="799"/>
      <c r="D27" s="799"/>
      <c r="E27" s="799"/>
      <c r="F27" s="799"/>
      <c r="G27" s="799"/>
      <c r="H27" s="799"/>
      <c r="I27" s="799"/>
      <c r="J27" s="800"/>
      <c r="K27" s="793"/>
      <c r="L27" s="793"/>
      <c r="M27" s="793"/>
      <c r="N27" s="793"/>
      <c r="O27" s="793"/>
      <c r="P27" s="793"/>
      <c r="Q27" s="793"/>
      <c r="R27" s="793"/>
      <c r="S27" s="793"/>
      <c r="T27" s="793"/>
      <c r="U27" s="793"/>
      <c r="V27" s="793"/>
    </row>
    <row r="28" spans="1:22" s="796" customFormat="1" ht="3.75" customHeight="1" x14ac:dyDescent="0.2">
      <c r="A28" s="801"/>
      <c r="B28" s="802"/>
      <c r="C28" s="802"/>
      <c r="D28" s="802"/>
      <c r="E28" s="802"/>
      <c r="F28" s="802"/>
      <c r="G28" s="802"/>
      <c r="H28" s="802"/>
      <c r="I28" s="802"/>
      <c r="J28" s="803"/>
      <c r="K28" s="793"/>
      <c r="L28" s="793"/>
      <c r="M28" s="793"/>
      <c r="N28" s="793"/>
      <c r="O28" s="793"/>
      <c r="P28" s="793"/>
      <c r="Q28" s="793"/>
      <c r="R28" s="793"/>
      <c r="S28" s="793"/>
      <c r="T28" s="793"/>
      <c r="U28" s="793"/>
      <c r="V28" s="793"/>
    </row>
    <row r="29" spans="1:22" x14ac:dyDescent="0.2">
      <c r="A29" s="245" t="s">
        <v>175</v>
      </c>
      <c r="B29" s="714">
        <v>200.3298873901</v>
      </c>
      <c r="C29" s="714" t="s">
        <v>3</v>
      </c>
      <c r="D29" s="714" t="s">
        <v>3</v>
      </c>
      <c r="E29" s="714" t="s">
        <v>3</v>
      </c>
      <c r="F29" s="714" t="s">
        <v>3</v>
      </c>
      <c r="G29" s="714" t="s">
        <v>3</v>
      </c>
      <c r="H29" s="782">
        <v>200.3298873901</v>
      </c>
      <c r="I29" s="714">
        <v>200.32988739013672</v>
      </c>
      <c r="J29" s="714">
        <v>163.32571601867676</v>
      </c>
    </row>
    <row r="30" spans="1:22" s="798" customFormat="1" ht="3.75" customHeight="1" x14ac:dyDescent="0.2">
      <c r="A30" s="804"/>
      <c r="B30" s="805"/>
      <c r="C30" s="805"/>
      <c r="D30" s="805"/>
      <c r="E30" s="805"/>
      <c r="F30" s="805"/>
      <c r="G30" s="805"/>
      <c r="H30" s="806"/>
      <c r="I30" s="805"/>
      <c r="J30" s="805"/>
      <c r="K30" s="790"/>
      <c r="L30" s="790"/>
      <c r="M30" s="790"/>
      <c r="N30" s="790"/>
      <c r="O30" s="790"/>
      <c r="P30" s="790"/>
      <c r="Q30" s="790"/>
      <c r="R30" s="790"/>
      <c r="S30" s="790"/>
      <c r="T30" s="790"/>
      <c r="U30" s="790"/>
      <c r="V30" s="790"/>
    </row>
    <row r="31" spans="1:22" s="798" customFormat="1" ht="15" customHeight="1" x14ac:dyDescent="0.2">
      <c r="A31" s="247" t="s">
        <v>250</v>
      </c>
      <c r="B31" s="753">
        <v>200.3298873901</v>
      </c>
      <c r="C31" s="753" t="s">
        <v>3</v>
      </c>
      <c r="D31" s="753" t="s">
        <v>3</v>
      </c>
      <c r="E31" s="753" t="s">
        <v>3</v>
      </c>
      <c r="F31" s="753" t="s">
        <v>3</v>
      </c>
      <c r="G31" s="753" t="s">
        <v>3</v>
      </c>
      <c r="H31" s="753">
        <v>200.3298873901</v>
      </c>
      <c r="I31" s="753" t="s">
        <v>3</v>
      </c>
      <c r="J31" s="753">
        <v>163.32571601867676</v>
      </c>
      <c r="K31" s="790"/>
      <c r="L31" s="790"/>
      <c r="M31" s="790"/>
      <c r="N31" s="790"/>
      <c r="O31" s="790"/>
      <c r="P31" s="790"/>
      <c r="Q31" s="790"/>
      <c r="R31" s="790"/>
      <c r="S31" s="790"/>
      <c r="T31" s="790"/>
      <c r="U31" s="790"/>
      <c r="V31" s="790"/>
    </row>
    <row r="32" spans="1:22" s="798" customFormat="1" ht="6" customHeight="1" x14ac:dyDescent="0.2">
      <c r="A32" s="804"/>
      <c r="B32" s="808"/>
      <c r="C32" s="808"/>
      <c r="D32" s="808"/>
      <c r="E32" s="808"/>
      <c r="F32" s="808"/>
      <c r="G32" s="808"/>
      <c r="H32" s="808"/>
      <c r="I32" s="808"/>
      <c r="J32" s="809"/>
      <c r="K32" s="790"/>
      <c r="L32" s="790"/>
      <c r="M32" s="790"/>
      <c r="N32" s="790"/>
      <c r="O32" s="790"/>
      <c r="P32" s="790"/>
      <c r="Q32" s="790"/>
      <c r="R32" s="790"/>
      <c r="S32" s="790"/>
      <c r="T32" s="790"/>
      <c r="U32" s="790"/>
      <c r="V32" s="790"/>
    </row>
    <row r="33" spans="1:22" s="794" customFormat="1" ht="19.5" customHeight="1" x14ac:dyDescent="0.3">
      <c r="A33" s="810" t="s">
        <v>69</v>
      </c>
      <c r="B33" s="799"/>
      <c r="C33" s="799"/>
      <c r="D33" s="799"/>
      <c r="E33" s="799"/>
      <c r="F33" s="799"/>
      <c r="G33" s="799"/>
      <c r="H33" s="799"/>
      <c r="I33" s="799"/>
      <c r="J33" s="800"/>
      <c r="K33" s="793"/>
      <c r="L33" s="793"/>
      <c r="M33" s="793"/>
      <c r="N33" s="793"/>
      <c r="O33" s="793"/>
      <c r="P33" s="793"/>
      <c r="Q33" s="793"/>
      <c r="R33" s="793"/>
      <c r="S33" s="793"/>
      <c r="T33" s="793"/>
      <c r="U33" s="793"/>
      <c r="V33" s="793"/>
    </row>
    <row r="34" spans="1:22" s="796" customFormat="1" ht="3.75" customHeight="1" x14ac:dyDescent="0.2">
      <c r="A34" s="801"/>
      <c r="B34" s="802"/>
      <c r="C34" s="802"/>
      <c r="D34" s="802"/>
      <c r="E34" s="802"/>
      <c r="F34" s="802"/>
      <c r="G34" s="802"/>
      <c r="H34" s="802"/>
      <c r="I34" s="802"/>
      <c r="J34" s="803"/>
      <c r="K34" s="793"/>
      <c r="L34" s="793"/>
      <c r="M34" s="793"/>
      <c r="N34" s="793"/>
      <c r="O34" s="793"/>
      <c r="P34" s="793"/>
      <c r="Q34" s="793"/>
      <c r="R34" s="793"/>
      <c r="S34" s="793"/>
      <c r="T34" s="793"/>
      <c r="U34" s="793"/>
      <c r="V34" s="793"/>
    </row>
    <row r="35" spans="1:22" x14ac:dyDescent="0.2">
      <c r="A35" s="245" t="s">
        <v>203</v>
      </c>
      <c r="B35" s="714" t="s">
        <v>3</v>
      </c>
      <c r="C35" s="714" t="s">
        <v>3</v>
      </c>
      <c r="D35" s="714" t="s">
        <v>3</v>
      </c>
      <c r="E35" s="714" t="s">
        <v>3</v>
      </c>
      <c r="F35" s="714">
        <v>56.656513214100002</v>
      </c>
      <c r="G35" s="714" t="s">
        <v>3</v>
      </c>
      <c r="H35" s="782">
        <v>56.656513214100002</v>
      </c>
      <c r="I35" s="714">
        <v>56.656513214111328</v>
      </c>
      <c r="J35" s="714" t="s">
        <v>305</v>
      </c>
    </row>
    <row r="36" spans="1:22" x14ac:dyDescent="0.2">
      <c r="A36" s="245" t="s">
        <v>254</v>
      </c>
      <c r="B36" s="714" t="s">
        <v>3</v>
      </c>
      <c r="C36" s="714" t="s">
        <v>3</v>
      </c>
      <c r="D36" s="714" t="s">
        <v>3</v>
      </c>
      <c r="E36" s="714" t="s">
        <v>3</v>
      </c>
      <c r="F36" s="714">
        <v>31.1120014191</v>
      </c>
      <c r="G36" s="714" t="s">
        <v>3</v>
      </c>
      <c r="H36" s="782">
        <v>31.1120014191</v>
      </c>
      <c r="I36" s="714">
        <v>31.112001419067383</v>
      </c>
      <c r="J36" s="714" t="s">
        <v>3</v>
      </c>
    </row>
    <row r="37" spans="1:22" s="798" customFormat="1" ht="3.75" customHeight="1" x14ac:dyDescent="0.2">
      <c r="A37" s="804"/>
      <c r="B37" s="805"/>
      <c r="C37" s="805"/>
      <c r="D37" s="805"/>
      <c r="E37" s="805"/>
      <c r="F37" s="805"/>
      <c r="G37" s="805"/>
      <c r="H37" s="806"/>
      <c r="I37" s="805"/>
      <c r="J37" s="805"/>
      <c r="K37" s="790"/>
      <c r="L37" s="790"/>
      <c r="M37" s="790"/>
      <c r="N37" s="790"/>
      <c r="O37" s="790"/>
      <c r="P37" s="790"/>
      <c r="Q37" s="790"/>
      <c r="R37" s="790"/>
      <c r="S37" s="790"/>
      <c r="T37" s="790"/>
      <c r="U37" s="790"/>
      <c r="V37" s="790"/>
    </row>
    <row r="38" spans="1:22" s="798" customFormat="1" ht="15" customHeight="1" x14ac:dyDescent="0.2">
      <c r="A38" s="247" t="s">
        <v>253</v>
      </c>
      <c r="B38" s="753" t="s">
        <v>3</v>
      </c>
      <c r="C38" s="753" t="s">
        <v>3</v>
      </c>
      <c r="D38" s="753" t="s">
        <v>3</v>
      </c>
      <c r="E38" s="753" t="s">
        <v>3</v>
      </c>
      <c r="F38" s="753">
        <v>87.768514633199999</v>
      </c>
      <c r="G38" s="753" t="s">
        <v>3</v>
      </c>
      <c r="H38" s="753">
        <v>87.768514633199999</v>
      </c>
      <c r="I38" s="753" t="s">
        <v>3</v>
      </c>
      <c r="J38" s="753" t="s">
        <v>305</v>
      </c>
      <c r="K38" s="790"/>
      <c r="L38" s="790"/>
      <c r="M38" s="790"/>
      <c r="N38" s="790"/>
      <c r="O38" s="790"/>
      <c r="P38" s="790"/>
      <c r="Q38" s="790"/>
      <c r="R38" s="790"/>
      <c r="S38" s="790"/>
      <c r="T38" s="790"/>
      <c r="U38" s="790"/>
      <c r="V38" s="790"/>
    </row>
    <row r="39" spans="1:22" s="798" customFormat="1" ht="6" customHeight="1" x14ac:dyDescent="0.2">
      <c r="A39" s="221"/>
      <c r="B39" s="790"/>
      <c r="C39" s="790"/>
      <c r="D39" s="790"/>
      <c r="E39" s="790"/>
      <c r="F39" s="790"/>
      <c r="G39" s="790"/>
      <c r="H39" s="754"/>
      <c r="I39" s="754"/>
      <c r="J39" s="754"/>
      <c r="K39" s="790"/>
      <c r="L39" s="790"/>
      <c r="M39" s="790"/>
      <c r="N39" s="790"/>
      <c r="O39" s="790"/>
      <c r="P39" s="790"/>
      <c r="Q39" s="790"/>
      <c r="R39" s="790"/>
      <c r="S39" s="790"/>
      <c r="T39" s="790"/>
      <c r="U39" s="790"/>
      <c r="V39" s="790"/>
    </row>
    <row r="40" spans="1:22" s="790" customFormat="1" x14ac:dyDescent="0.2"/>
    <row r="41" spans="1:22" s="790" customFormat="1" x14ac:dyDescent="0.2"/>
    <row r="42" spans="1:22" s="790" customFormat="1" x14ac:dyDescent="0.2"/>
    <row r="43" spans="1:22" s="790" customFormat="1" x14ac:dyDescent="0.2"/>
    <row r="44" spans="1:22" s="790" customFormat="1" x14ac:dyDescent="0.2"/>
    <row r="45" spans="1:22" s="790" customFormat="1" x14ac:dyDescent="0.2"/>
    <row r="46" spans="1:22" s="790" customFormat="1" x14ac:dyDescent="0.2"/>
    <row r="47" spans="1:22" s="790" customFormat="1" x14ac:dyDescent="0.2"/>
    <row r="48" spans="1:22" s="790" customFormat="1" x14ac:dyDescent="0.2"/>
    <row r="49" s="790" customFormat="1" x14ac:dyDescent="0.2"/>
    <row r="50" s="790" customFormat="1" x14ac:dyDescent="0.2"/>
    <row r="51" s="790" customFormat="1" x14ac:dyDescent="0.2"/>
    <row r="52" s="790" customFormat="1" x14ac:dyDescent="0.2"/>
    <row r="53" s="790" customFormat="1" x14ac:dyDescent="0.2"/>
    <row r="54" s="790" customFormat="1" x14ac:dyDescent="0.2"/>
    <row r="55" s="790" customFormat="1" x14ac:dyDescent="0.2"/>
    <row r="56" s="790" customFormat="1" x14ac:dyDescent="0.2"/>
    <row r="57" s="790" customFormat="1" x14ac:dyDescent="0.2"/>
    <row r="58" s="790" customFormat="1" x14ac:dyDescent="0.2"/>
    <row r="59" s="790" customFormat="1" x14ac:dyDescent="0.2"/>
    <row r="60" s="790" customFormat="1" x14ac:dyDescent="0.2"/>
    <row r="61" s="790" customFormat="1" x14ac:dyDescent="0.2"/>
    <row r="62" s="790" customFormat="1" x14ac:dyDescent="0.2"/>
    <row r="63" s="790" customFormat="1" x14ac:dyDescent="0.2"/>
    <row r="64" s="790" customFormat="1" x14ac:dyDescent="0.2"/>
    <row r="65" s="790" customFormat="1" x14ac:dyDescent="0.2"/>
    <row r="66" s="790" customFormat="1" x14ac:dyDescent="0.2"/>
    <row r="67" s="790" customFormat="1" x14ac:dyDescent="0.2"/>
    <row r="68" s="790" customFormat="1" x14ac:dyDescent="0.2"/>
    <row r="69" s="790" customFormat="1" x14ac:dyDescent="0.2"/>
    <row r="70" s="790" customFormat="1" x14ac:dyDescent="0.2"/>
    <row r="71" s="790" customFormat="1" x14ac:dyDescent="0.2"/>
    <row r="72" s="790" customFormat="1" x14ac:dyDescent="0.2"/>
    <row r="73" s="790" customFormat="1" x14ac:dyDescent="0.2"/>
    <row r="74" s="790" customFormat="1" x14ac:dyDescent="0.2"/>
    <row r="75" s="790" customFormat="1" x14ac:dyDescent="0.2"/>
    <row r="76" s="790" customFormat="1" x14ac:dyDescent="0.2"/>
    <row r="77" s="790" customFormat="1" x14ac:dyDescent="0.2"/>
    <row r="78" s="790" customFormat="1" x14ac:dyDescent="0.2"/>
    <row r="79" s="790" customFormat="1" x14ac:dyDescent="0.2"/>
    <row r="80" s="790" customFormat="1" x14ac:dyDescent="0.2"/>
    <row r="81" s="790" customFormat="1" x14ac:dyDescent="0.2"/>
    <row r="82" s="790" customFormat="1" x14ac:dyDescent="0.2"/>
    <row r="83" s="790" customFormat="1" x14ac:dyDescent="0.2"/>
    <row r="84" s="790" customFormat="1" x14ac:dyDescent="0.2"/>
    <row r="85" s="790" customFormat="1" x14ac:dyDescent="0.2"/>
    <row r="86" s="790" customFormat="1" x14ac:dyDescent="0.2"/>
    <row r="87" s="790" customFormat="1" x14ac:dyDescent="0.2"/>
    <row r="88" s="790" customFormat="1" x14ac:dyDescent="0.2"/>
    <row r="89" s="790" customFormat="1" x14ac:dyDescent="0.2"/>
    <row r="90" s="790" customFormat="1" x14ac:dyDescent="0.2"/>
    <row r="91" s="790" customFormat="1" x14ac:dyDescent="0.2"/>
    <row r="92" s="790" customFormat="1" x14ac:dyDescent="0.2"/>
    <row r="93" s="790" customFormat="1" x14ac:dyDescent="0.2"/>
    <row r="94" s="790" customFormat="1" x14ac:dyDescent="0.2"/>
    <row r="95" s="790" customFormat="1" x14ac:dyDescent="0.2"/>
    <row r="96" s="790" customFormat="1" x14ac:dyDescent="0.2"/>
    <row r="97" s="790" customFormat="1" x14ac:dyDescent="0.2"/>
    <row r="98" s="790" customFormat="1" x14ac:dyDescent="0.2"/>
    <row r="99" s="790" customFormat="1" x14ac:dyDescent="0.2"/>
    <row r="100" s="790" customFormat="1" x14ac:dyDescent="0.2"/>
    <row r="101" s="790" customFormat="1" x14ac:dyDescent="0.2"/>
    <row r="102" s="790" customFormat="1" x14ac:dyDescent="0.2"/>
    <row r="103" s="790" customFormat="1" x14ac:dyDescent="0.2"/>
    <row r="104" s="790" customFormat="1" x14ac:dyDescent="0.2"/>
    <row r="105" s="790" customFormat="1" x14ac:dyDescent="0.2"/>
    <row r="106" s="790" customFormat="1" x14ac:dyDescent="0.2"/>
    <row r="107" s="790" customFormat="1" x14ac:dyDescent="0.2"/>
    <row r="108" s="790" customFormat="1" x14ac:dyDescent="0.2"/>
    <row r="109" s="790" customFormat="1" x14ac:dyDescent="0.2"/>
  </sheetData>
  <sortState columnSort="1" ref="B5:G38">
    <sortCondition ref="B5:G5"/>
  </sortState>
  <mergeCells count="1">
    <mergeCell ref="B3:G3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135"/>
  <sheetViews>
    <sheetView showGridLines="0" workbookViewId="0">
      <selection activeCell="N1" sqref="N1"/>
    </sheetView>
  </sheetViews>
  <sheetFormatPr defaultRowHeight="12.75" x14ac:dyDescent="0.2"/>
  <cols>
    <col min="1" max="1" width="33.7109375" style="20" customWidth="1"/>
    <col min="2" max="2" width="9.7109375" style="20" customWidth="1"/>
    <col min="3" max="3" width="9.7109375" style="20" bestFit="1" customWidth="1"/>
    <col min="4" max="6" width="8.7109375" style="20" customWidth="1"/>
    <col min="7" max="7" width="10.28515625" style="20" bestFit="1" customWidth="1"/>
    <col min="8" max="8" width="13.28515625" style="20" bestFit="1" customWidth="1"/>
    <col min="9" max="9" width="7.7109375" style="20" customWidth="1"/>
    <col min="10" max="10" width="9.42578125" style="20" customWidth="1"/>
    <col min="11" max="13" width="8.7109375" style="20" customWidth="1"/>
    <col min="14" max="56" width="12.7109375" style="63" customWidth="1"/>
    <col min="57" max="60" width="12.7109375" style="20" customWidth="1"/>
    <col min="61" max="16384" width="9.140625" style="20"/>
  </cols>
  <sheetData>
    <row r="1" spans="1:56" s="250" customFormat="1" ht="15" customHeight="1" x14ac:dyDescent="0.2">
      <c r="A1" s="224" t="s">
        <v>469</v>
      </c>
    </row>
    <row r="2" spans="1:56" s="250" customFormat="1" ht="15" customHeight="1" x14ac:dyDescent="0.2">
      <c r="A2" s="249"/>
    </row>
    <row r="3" spans="1:56" s="250" customFormat="1" ht="15" customHeight="1" x14ac:dyDescent="0.2">
      <c r="A3" s="251"/>
      <c r="B3" s="999" t="s">
        <v>286</v>
      </c>
      <c r="C3" s="1001"/>
      <c r="D3" s="1001"/>
      <c r="E3" s="1001"/>
      <c r="F3" s="1001"/>
      <c r="G3" s="1001"/>
      <c r="H3" s="1001"/>
      <c r="I3" s="1001"/>
      <c r="J3" s="1001"/>
      <c r="K3" s="252"/>
      <c r="L3" s="252"/>
      <c r="M3" s="252"/>
    </row>
    <row r="4" spans="1:56" s="250" customFormat="1" ht="6" customHeight="1" x14ac:dyDescent="0.2">
      <c r="A4" s="251"/>
      <c r="B4" s="827"/>
      <c r="C4" s="828"/>
      <c r="D4" s="828"/>
      <c r="E4" s="828"/>
      <c r="F4" s="828"/>
      <c r="G4" s="828"/>
      <c r="H4" s="828"/>
      <c r="I4" s="828"/>
      <c r="K4" s="252"/>
      <c r="L4" s="252"/>
      <c r="M4" s="252"/>
    </row>
    <row r="5" spans="1:56" s="211" customFormat="1" ht="36" customHeight="1" thickBot="1" x14ac:dyDescent="0.25">
      <c r="A5" s="824" t="s">
        <v>261</v>
      </c>
      <c r="B5" s="265" t="s">
        <v>196</v>
      </c>
      <c r="C5" s="211" t="s">
        <v>368</v>
      </c>
      <c r="D5" s="211" t="s">
        <v>279</v>
      </c>
      <c r="E5" s="211" t="s">
        <v>276</v>
      </c>
      <c r="F5" s="211" t="s">
        <v>272</v>
      </c>
      <c r="G5" s="211" t="s">
        <v>280</v>
      </c>
      <c r="H5" s="211" t="s">
        <v>267</v>
      </c>
      <c r="I5" s="211" t="s">
        <v>275</v>
      </c>
      <c r="J5" s="211" t="s">
        <v>379</v>
      </c>
      <c r="K5" s="211" t="s">
        <v>443</v>
      </c>
      <c r="L5" s="211" t="s">
        <v>442</v>
      </c>
      <c r="M5" s="211" t="s">
        <v>262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 t="s">
        <v>287</v>
      </c>
      <c r="BD5" s="15"/>
    </row>
    <row r="6" spans="1:56" s="214" customFormat="1" ht="6" customHeight="1" thickTop="1" x14ac:dyDescent="0.2">
      <c r="B6" s="266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15"/>
    </row>
    <row r="7" spans="1:56" s="217" customFormat="1" ht="19.5" customHeight="1" x14ac:dyDescent="0.3">
      <c r="A7" s="825" t="s">
        <v>64</v>
      </c>
      <c r="B7" s="267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15"/>
    </row>
    <row r="8" spans="1:56" s="214" customFormat="1" ht="3.75" customHeight="1" x14ac:dyDescent="0.2">
      <c r="B8" s="266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</row>
    <row r="9" spans="1:56" x14ac:dyDescent="0.2">
      <c r="A9" s="218" t="s">
        <v>314</v>
      </c>
      <c r="B9" s="713" t="s">
        <v>3</v>
      </c>
      <c r="C9" s="713" t="s">
        <v>3</v>
      </c>
      <c r="D9" s="713">
        <v>21.7137737274</v>
      </c>
      <c r="E9" s="713" t="s">
        <v>3</v>
      </c>
      <c r="F9" s="713" t="s">
        <v>3</v>
      </c>
      <c r="G9" s="713" t="s">
        <v>3</v>
      </c>
      <c r="H9" s="713" t="s">
        <v>3</v>
      </c>
      <c r="I9" s="713" t="s">
        <v>3</v>
      </c>
      <c r="J9" s="713" t="s">
        <v>3</v>
      </c>
      <c r="K9" s="781">
        <v>21.7137737274</v>
      </c>
      <c r="L9" s="713">
        <v>21.713773727416992</v>
      </c>
      <c r="M9" s="713">
        <v>5.8019180297851562</v>
      </c>
      <c r="BC9" s="63" t="s">
        <v>285</v>
      </c>
    </row>
    <row r="10" spans="1:56" x14ac:dyDescent="0.2">
      <c r="A10" s="245" t="s">
        <v>4</v>
      </c>
      <c r="B10" s="714" t="s">
        <v>3</v>
      </c>
      <c r="C10" s="714" t="s">
        <v>3</v>
      </c>
      <c r="D10" s="714">
        <v>26.1726679802</v>
      </c>
      <c r="E10" s="714" t="s">
        <v>3</v>
      </c>
      <c r="F10" s="714" t="s">
        <v>3</v>
      </c>
      <c r="G10" s="714" t="s">
        <v>3</v>
      </c>
      <c r="H10" s="714" t="s">
        <v>3</v>
      </c>
      <c r="I10" s="714" t="s">
        <v>3</v>
      </c>
      <c r="J10" s="714" t="s">
        <v>3</v>
      </c>
      <c r="K10" s="782">
        <v>26.1726679802</v>
      </c>
      <c r="L10" s="714">
        <v>26.172667980194092</v>
      </c>
      <c r="M10" s="714">
        <v>27.243714094161987</v>
      </c>
    </row>
    <row r="11" spans="1:56" x14ac:dyDescent="0.2">
      <c r="A11" s="245" t="s">
        <v>188</v>
      </c>
      <c r="B11" s="714" t="s">
        <v>3</v>
      </c>
      <c r="C11" s="714" t="s">
        <v>3</v>
      </c>
      <c r="D11" s="714">
        <v>138.4326810837</v>
      </c>
      <c r="E11" s="714" t="s">
        <v>3</v>
      </c>
      <c r="F11" s="714" t="s">
        <v>3</v>
      </c>
      <c r="G11" s="714" t="s">
        <v>3</v>
      </c>
      <c r="H11" s="714" t="s">
        <v>3</v>
      </c>
      <c r="I11" s="714" t="s">
        <v>3</v>
      </c>
      <c r="J11" s="714" t="s">
        <v>3</v>
      </c>
      <c r="K11" s="782">
        <v>138.4326810837</v>
      </c>
      <c r="L11" s="714">
        <v>79.407397747039795</v>
      </c>
      <c r="M11" s="714">
        <v>112.93163776397705</v>
      </c>
    </row>
    <row r="12" spans="1:56" x14ac:dyDescent="0.2">
      <c r="A12" s="245" t="s">
        <v>24</v>
      </c>
      <c r="B12" s="714" t="s">
        <v>3</v>
      </c>
      <c r="C12" s="714" t="s">
        <v>3</v>
      </c>
      <c r="D12" s="714">
        <v>4.4588942528000004</v>
      </c>
      <c r="E12" s="714" t="s">
        <v>3</v>
      </c>
      <c r="F12" s="714" t="s">
        <v>3</v>
      </c>
      <c r="G12" s="714" t="s">
        <v>3</v>
      </c>
      <c r="H12" s="714" t="s">
        <v>3</v>
      </c>
      <c r="I12" s="714" t="s">
        <v>3</v>
      </c>
      <c r="J12" s="714" t="s">
        <v>3</v>
      </c>
      <c r="K12" s="782">
        <v>4.4588942528000004</v>
      </c>
      <c r="L12" s="714">
        <v>4.4588942527770996</v>
      </c>
      <c r="M12" s="714">
        <v>0.83604371547698975</v>
      </c>
    </row>
    <row r="13" spans="1:56" s="253" customFormat="1" ht="3.75" customHeight="1" x14ac:dyDescent="0.2">
      <c r="A13" s="804"/>
      <c r="B13" s="805"/>
      <c r="C13" s="805"/>
      <c r="D13" s="805"/>
      <c r="E13" s="805"/>
      <c r="F13" s="805"/>
      <c r="G13" s="805"/>
      <c r="H13" s="805"/>
      <c r="I13" s="805"/>
      <c r="J13" s="805"/>
      <c r="K13" s="806"/>
      <c r="L13" s="805"/>
      <c r="M13" s="805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</row>
    <row r="14" spans="1:56" s="253" customFormat="1" ht="15" customHeight="1" x14ac:dyDescent="0.2">
      <c r="A14" s="247" t="s">
        <v>109</v>
      </c>
      <c r="B14" s="753" t="s">
        <v>3</v>
      </c>
      <c r="C14" s="753" t="s">
        <v>3</v>
      </c>
      <c r="D14" s="753">
        <v>190.77801704410001</v>
      </c>
      <c r="E14" s="753" t="s">
        <v>3</v>
      </c>
      <c r="F14" s="753" t="s">
        <v>3</v>
      </c>
      <c r="G14" s="753" t="s">
        <v>3</v>
      </c>
      <c r="H14" s="753" t="s">
        <v>3</v>
      </c>
      <c r="I14" s="753" t="s">
        <v>3</v>
      </c>
      <c r="J14" s="753" t="s">
        <v>3</v>
      </c>
      <c r="K14" s="753">
        <v>190.77801704410001</v>
      </c>
      <c r="L14" s="753" t="s">
        <v>3</v>
      </c>
      <c r="M14" s="753">
        <v>146.81331360340118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</row>
    <row r="15" spans="1:56" s="253" customFormat="1" ht="9" customHeight="1" x14ac:dyDescent="0.2">
      <c r="A15" s="804"/>
      <c r="B15" s="808"/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</row>
    <row r="16" spans="1:56" s="255" customFormat="1" ht="19.5" customHeight="1" x14ac:dyDescent="0.3">
      <c r="A16" s="810" t="s">
        <v>106</v>
      </c>
      <c r="B16" s="839"/>
      <c r="C16" s="839"/>
      <c r="D16" s="839"/>
      <c r="E16" s="839"/>
      <c r="F16" s="839"/>
      <c r="G16" s="839"/>
      <c r="H16" s="839"/>
      <c r="I16" s="839"/>
      <c r="J16" s="839"/>
      <c r="K16" s="839"/>
      <c r="L16" s="839"/>
      <c r="M16" s="840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</row>
    <row r="17" spans="1:56" s="256" customFormat="1" ht="3.75" customHeight="1" x14ac:dyDescent="0.2">
      <c r="A17" s="871"/>
      <c r="B17" s="841"/>
      <c r="C17" s="841"/>
      <c r="D17" s="841"/>
      <c r="E17" s="841"/>
      <c r="F17" s="841"/>
      <c r="G17" s="841"/>
      <c r="H17" s="841"/>
      <c r="I17" s="841"/>
      <c r="J17" s="841"/>
      <c r="K17" s="841"/>
      <c r="L17" s="841"/>
      <c r="M17" s="842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</row>
    <row r="18" spans="1:56" x14ac:dyDescent="0.2">
      <c r="A18" s="245" t="s">
        <v>202</v>
      </c>
      <c r="B18" s="714">
        <v>31.476009368900002</v>
      </c>
      <c r="C18" s="714" t="s">
        <v>3</v>
      </c>
      <c r="D18" s="714" t="s">
        <v>3</v>
      </c>
      <c r="E18" s="714" t="s">
        <v>3</v>
      </c>
      <c r="F18" s="714">
        <v>52.781509399400001</v>
      </c>
      <c r="G18" s="714" t="s">
        <v>3</v>
      </c>
      <c r="H18" s="714" t="s">
        <v>3</v>
      </c>
      <c r="I18" s="714" t="s">
        <v>3</v>
      </c>
      <c r="J18" s="714" t="s">
        <v>3</v>
      </c>
      <c r="K18" s="782">
        <v>84.257518768300002</v>
      </c>
      <c r="L18" s="714">
        <v>84.257518768310547</v>
      </c>
      <c r="M18" s="714">
        <v>89.867771148681641</v>
      </c>
    </row>
    <row r="19" spans="1:56" x14ac:dyDescent="0.2">
      <c r="A19" s="245" t="s">
        <v>322</v>
      </c>
      <c r="B19" s="714" t="s">
        <v>3</v>
      </c>
      <c r="C19" s="714" t="s">
        <v>3</v>
      </c>
      <c r="D19" s="714" t="s">
        <v>3</v>
      </c>
      <c r="E19" s="714" t="s">
        <v>3</v>
      </c>
      <c r="F19" s="714">
        <v>15.2001771927</v>
      </c>
      <c r="G19" s="714" t="s">
        <v>3</v>
      </c>
      <c r="H19" s="714" t="s">
        <v>3</v>
      </c>
      <c r="I19" s="714" t="s">
        <v>3</v>
      </c>
      <c r="J19" s="714" t="s">
        <v>3</v>
      </c>
      <c r="K19" s="782">
        <v>15.2001771927</v>
      </c>
      <c r="L19" s="714">
        <v>15.200177192687988</v>
      </c>
      <c r="M19" s="714">
        <v>2.736032247543335</v>
      </c>
    </row>
    <row r="20" spans="1:56" x14ac:dyDescent="0.2">
      <c r="A20" s="245" t="s">
        <v>31</v>
      </c>
      <c r="B20" s="775" t="s">
        <v>3</v>
      </c>
      <c r="C20" s="775">
        <v>63.539839267700003</v>
      </c>
      <c r="D20" s="775" t="s">
        <v>3</v>
      </c>
      <c r="E20" s="775" t="s">
        <v>3</v>
      </c>
      <c r="F20" s="775" t="s">
        <v>3</v>
      </c>
      <c r="G20" s="714" t="s">
        <v>3</v>
      </c>
      <c r="H20" s="714" t="s">
        <v>3</v>
      </c>
      <c r="I20" s="714" t="s">
        <v>3</v>
      </c>
      <c r="J20" s="714" t="s">
        <v>3</v>
      </c>
      <c r="K20" s="782">
        <v>63.539839267700003</v>
      </c>
      <c r="L20" s="714">
        <v>63.539839267730713</v>
      </c>
      <c r="M20" s="714">
        <v>35.507121801376343</v>
      </c>
    </row>
    <row r="21" spans="1:56" x14ac:dyDescent="0.2">
      <c r="A21" s="245" t="s">
        <v>35</v>
      </c>
      <c r="B21" s="775" t="s">
        <v>3</v>
      </c>
      <c r="C21" s="775">
        <v>57.240403652200001</v>
      </c>
      <c r="D21" s="775" t="s">
        <v>3</v>
      </c>
      <c r="E21" s="775" t="s">
        <v>3</v>
      </c>
      <c r="F21" s="775" t="s">
        <v>3</v>
      </c>
      <c r="G21" s="714" t="s">
        <v>3</v>
      </c>
      <c r="H21" s="714">
        <v>52.781509399400001</v>
      </c>
      <c r="I21" s="714" t="s">
        <v>3</v>
      </c>
      <c r="J21" s="714" t="s">
        <v>3</v>
      </c>
      <c r="K21" s="782">
        <v>110.0219130516</v>
      </c>
      <c r="L21" s="714">
        <v>57.240403652191162</v>
      </c>
      <c r="M21" s="714">
        <v>52.698990345001221</v>
      </c>
    </row>
    <row r="22" spans="1:56" x14ac:dyDescent="0.2">
      <c r="A22" s="245" t="s">
        <v>238</v>
      </c>
      <c r="B22" s="775" t="s">
        <v>3</v>
      </c>
      <c r="C22" s="775" t="s">
        <v>3</v>
      </c>
      <c r="D22" s="775" t="s">
        <v>3</v>
      </c>
      <c r="E22" s="775" t="s">
        <v>3</v>
      </c>
      <c r="F22" s="775">
        <v>77.623399734499998</v>
      </c>
      <c r="G22" s="714" t="s">
        <v>3</v>
      </c>
      <c r="H22" s="714" t="s">
        <v>3</v>
      </c>
      <c r="I22" s="714">
        <v>6.2437739372000003</v>
      </c>
      <c r="J22" s="714" t="s">
        <v>3</v>
      </c>
      <c r="K22" s="782">
        <v>83.867173671700002</v>
      </c>
      <c r="L22" s="714">
        <v>83.867173671722412</v>
      </c>
      <c r="M22" s="714">
        <v>84.810245037078857</v>
      </c>
    </row>
    <row r="23" spans="1:56" x14ac:dyDescent="0.2">
      <c r="A23" s="245" t="s">
        <v>37</v>
      </c>
      <c r="B23" s="775" t="s">
        <v>3</v>
      </c>
      <c r="C23" s="775" t="s">
        <v>3</v>
      </c>
      <c r="D23" s="775" t="s">
        <v>3</v>
      </c>
      <c r="E23" s="775" t="s">
        <v>3</v>
      </c>
      <c r="F23" s="775" t="s">
        <v>3</v>
      </c>
      <c r="G23" s="714">
        <v>4.4588942528000004</v>
      </c>
      <c r="H23" s="714" t="s">
        <v>3</v>
      </c>
      <c r="I23" s="714" t="s">
        <v>3</v>
      </c>
      <c r="J23" s="714" t="s">
        <v>3</v>
      </c>
      <c r="K23" s="782">
        <v>4.4588942528000004</v>
      </c>
      <c r="L23" s="714">
        <v>4.4588942527770996</v>
      </c>
      <c r="M23" s="714">
        <v>5.0162558555603027</v>
      </c>
    </row>
    <row r="24" spans="1:56" x14ac:dyDescent="0.2">
      <c r="A24" s="245" t="s">
        <v>42</v>
      </c>
      <c r="B24" s="775" t="s">
        <v>3</v>
      </c>
      <c r="C24" s="775" t="s">
        <v>3</v>
      </c>
      <c r="D24" s="775" t="s">
        <v>3</v>
      </c>
      <c r="E24" s="775" t="s">
        <v>3</v>
      </c>
      <c r="F24" s="775">
        <v>4.4588942528000004</v>
      </c>
      <c r="G24" s="714" t="s">
        <v>3</v>
      </c>
      <c r="H24" s="714" t="s">
        <v>3</v>
      </c>
      <c r="I24" s="714" t="s">
        <v>3</v>
      </c>
      <c r="J24" s="714" t="s">
        <v>3</v>
      </c>
      <c r="K24" s="782">
        <v>4.4588942528000004</v>
      </c>
      <c r="L24" s="714">
        <v>4.4588942527770996</v>
      </c>
      <c r="M24" s="714">
        <v>5.8835115432739258</v>
      </c>
    </row>
    <row r="25" spans="1:56" x14ac:dyDescent="0.2">
      <c r="A25" s="245" t="s">
        <v>45</v>
      </c>
      <c r="B25" s="775" t="s">
        <v>3</v>
      </c>
      <c r="C25" s="775" t="s">
        <v>3</v>
      </c>
      <c r="D25" s="775" t="s">
        <v>3</v>
      </c>
      <c r="E25" s="775" t="s">
        <v>3</v>
      </c>
      <c r="F25" s="775">
        <v>21.7137737274</v>
      </c>
      <c r="G25" s="714" t="s">
        <v>3</v>
      </c>
      <c r="H25" s="714" t="s">
        <v>3</v>
      </c>
      <c r="I25" s="714" t="s">
        <v>3</v>
      </c>
      <c r="J25" s="714" t="s">
        <v>3</v>
      </c>
      <c r="K25" s="782">
        <v>21.7137737274</v>
      </c>
      <c r="L25" s="714">
        <v>21.713773727416992</v>
      </c>
      <c r="M25" s="714">
        <v>18.239570617675781</v>
      </c>
    </row>
    <row r="26" spans="1:56" s="253" customFormat="1" ht="3.75" customHeight="1" x14ac:dyDescent="0.2">
      <c r="A26" s="804"/>
      <c r="B26" s="805"/>
      <c r="C26" s="805"/>
      <c r="D26" s="805"/>
      <c r="E26" s="805"/>
      <c r="F26" s="805"/>
      <c r="G26" s="805"/>
      <c r="H26" s="805"/>
      <c r="I26" s="805"/>
      <c r="J26" s="805"/>
      <c r="K26" s="806"/>
      <c r="L26" s="805"/>
      <c r="M26" s="805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</row>
    <row r="27" spans="1:56" s="253" customFormat="1" ht="15" customHeight="1" x14ac:dyDescent="0.2">
      <c r="A27" s="247" t="s">
        <v>110</v>
      </c>
      <c r="B27" s="753">
        <v>31.476009368900002</v>
      </c>
      <c r="C27" s="753">
        <v>120.7802429199</v>
      </c>
      <c r="D27" s="753" t="s">
        <v>3</v>
      </c>
      <c r="E27" s="753" t="s">
        <v>3</v>
      </c>
      <c r="F27" s="753">
        <v>171.77775430680001</v>
      </c>
      <c r="G27" s="753">
        <v>4.4588942528000004</v>
      </c>
      <c r="H27" s="753">
        <v>52.781509399400001</v>
      </c>
      <c r="I27" s="753">
        <v>6.2437739372000003</v>
      </c>
      <c r="J27" s="753" t="s">
        <v>3</v>
      </c>
      <c r="K27" s="753">
        <v>387.51818418500005</v>
      </c>
      <c r="L27" s="753" t="s">
        <v>3</v>
      </c>
      <c r="M27" s="753">
        <v>294.75949859619141</v>
      </c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</row>
    <row r="28" spans="1:56" s="253" customFormat="1" ht="9" customHeight="1" x14ac:dyDescent="0.2">
      <c r="A28" s="804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9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</row>
    <row r="29" spans="1:56" s="255" customFormat="1" ht="19.5" customHeight="1" x14ac:dyDescent="0.3">
      <c r="A29" s="810" t="s">
        <v>66</v>
      </c>
      <c r="B29" s="839"/>
      <c r="C29" s="839"/>
      <c r="D29" s="839"/>
      <c r="E29" s="839"/>
      <c r="F29" s="839"/>
      <c r="G29" s="839"/>
      <c r="H29" s="839"/>
      <c r="I29" s="839"/>
      <c r="J29" s="839"/>
      <c r="K29" s="839"/>
      <c r="L29" s="839"/>
      <c r="M29" s="840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</row>
    <row r="30" spans="1:56" s="256" customFormat="1" ht="3.75" customHeight="1" x14ac:dyDescent="0.2">
      <c r="A30" s="871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2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</row>
    <row r="31" spans="1:56" x14ac:dyDescent="0.2">
      <c r="A31" s="245" t="s">
        <v>53</v>
      </c>
      <c r="B31" s="714" t="s">
        <v>3</v>
      </c>
      <c r="C31" s="714" t="s">
        <v>3</v>
      </c>
      <c r="D31" s="714" t="s">
        <v>3</v>
      </c>
      <c r="E31" s="714">
        <v>52.781509399400001</v>
      </c>
      <c r="F31" s="714" t="s">
        <v>3</v>
      </c>
      <c r="G31" s="714" t="s">
        <v>3</v>
      </c>
      <c r="H31" s="714" t="s">
        <v>3</v>
      </c>
      <c r="I31" s="714" t="s">
        <v>3</v>
      </c>
      <c r="J31" s="714" t="s">
        <v>3</v>
      </c>
      <c r="K31" s="782">
        <v>52.781509399400001</v>
      </c>
      <c r="L31" s="714">
        <v>52.781509399414062</v>
      </c>
      <c r="M31" s="714" t="s">
        <v>305</v>
      </c>
    </row>
    <row r="32" spans="1:56" s="253" customFormat="1" ht="3.75" customHeight="1" x14ac:dyDescent="0.2">
      <c r="A32" s="804"/>
      <c r="B32" s="805"/>
      <c r="C32" s="805"/>
      <c r="D32" s="805"/>
      <c r="E32" s="805"/>
      <c r="F32" s="805"/>
      <c r="G32" s="805"/>
      <c r="H32" s="805"/>
      <c r="I32" s="805"/>
      <c r="J32" s="805"/>
      <c r="K32" s="806"/>
      <c r="L32" s="805"/>
      <c r="M32" s="805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</row>
    <row r="33" spans="1:56" s="253" customFormat="1" ht="12.75" customHeight="1" x14ac:dyDescent="0.2">
      <c r="A33" s="247" t="s">
        <v>111</v>
      </c>
      <c r="B33" s="753" t="s">
        <v>3</v>
      </c>
      <c r="C33" s="753" t="s">
        <v>3</v>
      </c>
      <c r="D33" s="753" t="s">
        <v>3</v>
      </c>
      <c r="E33" s="753">
        <v>52.781509399400001</v>
      </c>
      <c r="F33" s="753" t="s">
        <v>3</v>
      </c>
      <c r="G33" s="753" t="s">
        <v>3</v>
      </c>
      <c r="H33" s="753" t="s">
        <v>3</v>
      </c>
      <c r="I33" s="753" t="s">
        <v>3</v>
      </c>
      <c r="J33" s="753" t="s">
        <v>3</v>
      </c>
      <c r="K33" s="753">
        <v>52.781509399400001</v>
      </c>
      <c r="L33" s="753" t="s">
        <v>3</v>
      </c>
      <c r="M33" s="753" t="s">
        <v>305</v>
      </c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</row>
    <row r="34" spans="1:56" s="253" customFormat="1" ht="9" customHeight="1" x14ac:dyDescent="0.2">
      <c r="A34" s="804"/>
      <c r="B34" s="808"/>
      <c r="C34" s="808"/>
      <c r="D34" s="808"/>
      <c r="E34" s="808"/>
      <c r="F34" s="808"/>
      <c r="G34" s="808"/>
      <c r="H34" s="808"/>
      <c r="I34" s="808"/>
      <c r="J34" s="808"/>
      <c r="K34" s="808"/>
      <c r="L34" s="808"/>
      <c r="M34" s="809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</row>
    <row r="35" spans="1:56" s="255" customFormat="1" ht="19.5" customHeight="1" x14ac:dyDescent="0.3">
      <c r="A35" s="810" t="s">
        <v>69</v>
      </c>
      <c r="B35" s="839"/>
      <c r="C35" s="839"/>
      <c r="D35" s="839"/>
      <c r="E35" s="839"/>
      <c r="F35" s="839"/>
      <c r="G35" s="839"/>
      <c r="H35" s="839"/>
      <c r="I35" s="839"/>
      <c r="J35" s="839"/>
      <c r="K35" s="839"/>
      <c r="L35" s="839"/>
      <c r="M35" s="840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</row>
    <row r="36" spans="1:56" s="256" customFormat="1" ht="3.75" customHeight="1" x14ac:dyDescent="0.2">
      <c r="A36" s="871"/>
      <c r="B36" s="841"/>
      <c r="C36" s="841"/>
      <c r="D36" s="841"/>
      <c r="E36" s="841"/>
      <c r="F36" s="841"/>
      <c r="G36" s="841"/>
      <c r="H36" s="841"/>
      <c r="I36" s="841"/>
      <c r="J36" s="841"/>
      <c r="K36" s="841"/>
      <c r="L36" s="841"/>
      <c r="M36" s="842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</row>
    <row r="37" spans="1:56" x14ac:dyDescent="0.2">
      <c r="A37" s="245" t="s">
        <v>203</v>
      </c>
      <c r="B37" s="714" t="s">
        <v>3</v>
      </c>
      <c r="C37" s="714" t="s">
        <v>3</v>
      </c>
      <c r="D37" s="714" t="s">
        <v>3</v>
      </c>
      <c r="E37" s="714" t="s">
        <v>3</v>
      </c>
      <c r="F37" s="714" t="s">
        <v>3</v>
      </c>
      <c r="G37" s="714" t="s">
        <v>3</v>
      </c>
      <c r="H37" s="714" t="s">
        <v>3</v>
      </c>
      <c r="I37" s="714" t="s">
        <v>3</v>
      </c>
      <c r="J37" s="714">
        <v>9.3907527924000007</v>
      </c>
      <c r="K37" s="782">
        <v>9.3907527924000007</v>
      </c>
      <c r="L37" s="714">
        <v>9.3907527923583984</v>
      </c>
      <c r="M37" s="714">
        <v>1.0614742338657379</v>
      </c>
    </row>
    <row r="38" spans="1:56" s="253" customFormat="1" ht="3.75" customHeight="1" x14ac:dyDescent="0.2">
      <c r="A38" s="804"/>
      <c r="B38" s="805"/>
      <c r="C38" s="805"/>
      <c r="D38" s="805"/>
      <c r="E38" s="805"/>
      <c r="F38" s="805"/>
      <c r="G38" s="805"/>
      <c r="H38" s="805"/>
      <c r="I38" s="805"/>
      <c r="J38" s="805"/>
      <c r="K38" s="806"/>
      <c r="L38" s="805"/>
      <c r="M38" s="805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</row>
    <row r="39" spans="1:56" s="253" customFormat="1" ht="15" customHeight="1" x14ac:dyDescent="0.2">
      <c r="A39" s="247" t="s">
        <v>253</v>
      </c>
      <c r="B39" s="753" t="s">
        <v>3</v>
      </c>
      <c r="C39" s="753" t="s">
        <v>3</v>
      </c>
      <c r="D39" s="753" t="s">
        <v>3</v>
      </c>
      <c r="E39" s="753" t="s">
        <v>3</v>
      </c>
      <c r="F39" s="753" t="s">
        <v>3</v>
      </c>
      <c r="G39" s="753" t="s">
        <v>3</v>
      </c>
      <c r="H39" s="753" t="s">
        <v>3</v>
      </c>
      <c r="I39" s="753" t="s">
        <v>3</v>
      </c>
      <c r="J39" s="753">
        <v>9.3907527924000007</v>
      </c>
      <c r="K39" s="753">
        <v>9.3907527924000007</v>
      </c>
      <c r="L39" s="753" t="s">
        <v>3</v>
      </c>
      <c r="M39" s="753">
        <v>1.0614742338657379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</row>
    <row r="40" spans="1:56" s="253" customFormat="1" ht="6" customHeight="1" x14ac:dyDescent="0.2">
      <c r="A40" s="221"/>
      <c r="B40" s="268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</row>
    <row r="41" spans="1:56" s="63" customFormat="1" x14ac:dyDescent="0.2"/>
    <row r="42" spans="1:56" s="63" customFormat="1" x14ac:dyDescent="0.2"/>
    <row r="43" spans="1:56" s="63" customFormat="1" x14ac:dyDescent="0.2"/>
    <row r="44" spans="1:56" s="63" customFormat="1" x14ac:dyDescent="0.2"/>
    <row r="45" spans="1:56" s="63" customFormat="1" x14ac:dyDescent="0.2"/>
    <row r="46" spans="1:56" s="63" customFormat="1" x14ac:dyDescent="0.2"/>
    <row r="47" spans="1:56" s="63" customFormat="1" x14ac:dyDescent="0.2"/>
    <row r="48" spans="1:56" s="63" customFormat="1" x14ac:dyDescent="0.2"/>
    <row r="49" s="63" customFormat="1" x14ac:dyDescent="0.2"/>
    <row r="50" s="63" customFormat="1" x14ac:dyDescent="0.2"/>
    <row r="51" s="63" customFormat="1" x14ac:dyDescent="0.2"/>
    <row r="52" s="63" customFormat="1" x14ac:dyDescent="0.2"/>
    <row r="53" s="63" customFormat="1" x14ac:dyDescent="0.2"/>
    <row r="54" s="63" customFormat="1" x14ac:dyDescent="0.2"/>
    <row r="55" s="63" customFormat="1" x14ac:dyDescent="0.2"/>
    <row r="56" s="63" customFormat="1" x14ac:dyDescent="0.2"/>
    <row r="57" s="63" customFormat="1" x14ac:dyDescent="0.2"/>
    <row r="58" s="63" customFormat="1" x14ac:dyDescent="0.2"/>
    <row r="59" s="63" customFormat="1" x14ac:dyDescent="0.2"/>
    <row r="60" s="63" customFormat="1" x14ac:dyDescent="0.2"/>
    <row r="61" s="63" customFormat="1" x14ac:dyDescent="0.2"/>
    <row r="62" s="63" customFormat="1" x14ac:dyDescent="0.2"/>
    <row r="63" s="63" customFormat="1" x14ac:dyDescent="0.2"/>
    <row r="64" s="63" customFormat="1" x14ac:dyDescent="0.2"/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145"/>
  <sheetViews>
    <sheetView showGridLines="0" workbookViewId="0">
      <selection activeCell="L1" sqref="L1"/>
    </sheetView>
  </sheetViews>
  <sheetFormatPr defaultRowHeight="12.75" x14ac:dyDescent="0.2"/>
  <cols>
    <col min="1" max="1" width="36.7109375" style="712" customWidth="1"/>
    <col min="2" max="5" width="9.7109375" style="712" customWidth="1"/>
    <col min="6" max="6" width="10.7109375" style="712" customWidth="1"/>
    <col min="7" max="7" width="13.7109375" style="712" customWidth="1"/>
    <col min="8" max="8" width="9.7109375" style="712" customWidth="1"/>
    <col min="9" max="11" width="8.7109375" style="712" customWidth="1"/>
    <col min="12" max="50" width="12.7109375" style="740" customWidth="1"/>
    <col min="51" max="54" width="12.7109375" style="712" customWidth="1"/>
    <col min="55" max="16384" width="9.140625" style="712"/>
  </cols>
  <sheetData>
    <row r="1" spans="1:50" s="757" customFormat="1" ht="15" customHeight="1" x14ac:dyDescent="0.2">
      <c r="A1" s="272" t="s">
        <v>470</v>
      </c>
    </row>
    <row r="2" spans="1:50" s="758" customFormat="1" ht="15" customHeight="1" x14ac:dyDescent="0.2">
      <c r="A2" s="249"/>
    </row>
    <row r="3" spans="1:50" s="758" customFormat="1" ht="15" customHeight="1" x14ac:dyDescent="0.2">
      <c r="A3" s="251"/>
      <c r="B3" s="999" t="s">
        <v>286</v>
      </c>
      <c r="C3" s="1001"/>
      <c r="D3" s="1001"/>
      <c r="E3" s="1001"/>
      <c r="F3" s="1001"/>
      <c r="G3" s="1001"/>
      <c r="H3" s="1001"/>
      <c r="I3" s="850"/>
      <c r="J3" s="850"/>
      <c r="K3" s="850"/>
    </row>
    <row r="4" spans="1:50" s="758" customFormat="1" ht="6" customHeight="1" x14ac:dyDescent="0.2">
      <c r="A4" s="251"/>
      <c r="B4" s="851"/>
      <c r="C4" s="852"/>
      <c r="D4" s="852"/>
      <c r="E4" s="852"/>
      <c r="F4" s="852"/>
      <c r="G4" s="852"/>
      <c r="H4" s="852"/>
      <c r="I4" s="850"/>
      <c r="J4" s="850"/>
      <c r="K4" s="850"/>
    </row>
    <row r="5" spans="1:50" s="211" customFormat="1" ht="36" customHeight="1" thickBot="1" x14ac:dyDescent="0.25">
      <c r="A5" s="824" t="s">
        <v>261</v>
      </c>
      <c r="B5" s="265" t="s">
        <v>199</v>
      </c>
      <c r="C5" s="211" t="s">
        <v>368</v>
      </c>
      <c r="D5" s="211" t="s">
        <v>272</v>
      </c>
      <c r="E5" s="211" t="s">
        <v>266</v>
      </c>
      <c r="F5" s="211" t="s">
        <v>280</v>
      </c>
      <c r="G5" s="211" t="s">
        <v>267</v>
      </c>
      <c r="H5" s="211" t="s">
        <v>379</v>
      </c>
      <c r="I5" s="211" t="s">
        <v>443</v>
      </c>
      <c r="J5" s="211" t="s">
        <v>442</v>
      </c>
      <c r="K5" s="211" t="s">
        <v>262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 t="s">
        <v>372</v>
      </c>
      <c r="AX5" s="15"/>
    </row>
    <row r="6" spans="1:50" s="214" customFormat="1" ht="6" customHeight="1" thickTop="1" x14ac:dyDescent="0.2">
      <c r="B6" s="266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15"/>
    </row>
    <row r="7" spans="1:50" s="217" customFormat="1" ht="19.5" customHeight="1" x14ac:dyDescent="0.3">
      <c r="A7" s="825" t="s">
        <v>64</v>
      </c>
      <c r="B7" s="267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15"/>
    </row>
    <row r="8" spans="1:50" s="214" customFormat="1" ht="3.75" customHeight="1" x14ac:dyDescent="0.2">
      <c r="B8" s="266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</row>
    <row r="9" spans="1:50" x14ac:dyDescent="0.2">
      <c r="A9" s="218" t="s">
        <v>213</v>
      </c>
      <c r="B9" s="713">
        <v>6.5135951042000002</v>
      </c>
      <c r="C9" s="713" t="s">
        <v>3</v>
      </c>
      <c r="D9" s="713" t="s">
        <v>3</v>
      </c>
      <c r="E9" s="713" t="s">
        <v>3</v>
      </c>
      <c r="F9" s="713" t="s">
        <v>3</v>
      </c>
      <c r="G9" s="713" t="s">
        <v>3</v>
      </c>
      <c r="H9" s="713" t="s">
        <v>3</v>
      </c>
      <c r="I9" s="781">
        <v>6.5135951042000002</v>
      </c>
      <c r="J9" s="713">
        <v>3.2567975521087646</v>
      </c>
      <c r="K9" s="713">
        <v>2.7357101440429687</v>
      </c>
    </row>
    <row r="10" spans="1:50" x14ac:dyDescent="0.2">
      <c r="A10" s="245" t="s">
        <v>5</v>
      </c>
      <c r="B10" s="714">
        <v>75.046996593499998</v>
      </c>
      <c r="C10" s="714" t="s">
        <v>3</v>
      </c>
      <c r="D10" s="714" t="s">
        <v>3</v>
      </c>
      <c r="E10" s="714" t="s">
        <v>3</v>
      </c>
      <c r="F10" s="714" t="s">
        <v>3</v>
      </c>
      <c r="G10" s="714" t="s">
        <v>3</v>
      </c>
      <c r="H10" s="714" t="s">
        <v>3</v>
      </c>
      <c r="I10" s="782">
        <v>75.046996593499998</v>
      </c>
      <c r="J10" s="714">
        <v>37.523498296737671</v>
      </c>
      <c r="K10" s="714">
        <v>6.0037598609924316</v>
      </c>
    </row>
    <row r="11" spans="1:50" x14ac:dyDescent="0.2">
      <c r="A11" s="245" t="s">
        <v>7</v>
      </c>
      <c r="B11" s="714">
        <v>6.5135951042000002</v>
      </c>
      <c r="C11" s="714" t="s">
        <v>3</v>
      </c>
      <c r="D11" s="714" t="s">
        <v>3</v>
      </c>
      <c r="E11" s="714" t="s">
        <v>3</v>
      </c>
      <c r="F11" s="714" t="s">
        <v>3</v>
      </c>
      <c r="G11" s="714" t="s">
        <v>3</v>
      </c>
      <c r="H11" s="714" t="s">
        <v>3</v>
      </c>
      <c r="I11" s="782">
        <v>6.5135951042000002</v>
      </c>
      <c r="J11" s="714">
        <v>3.2567975521087646</v>
      </c>
      <c r="K11" s="714">
        <v>7.0835399627685547</v>
      </c>
    </row>
    <row r="12" spans="1:50" x14ac:dyDescent="0.2">
      <c r="A12" s="245" t="s">
        <v>228</v>
      </c>
      <c r="B12" s="714">
        <v>6.5135951042000002</v>
      </c>
      <c r="C12" s="714" t="s">
        <v>3</v>
      </c>
      <c r="D12" s="714" t="s">
        <v>3</v>
      </c>
      <c r="E12" s="714" t="s">
        <v>3</v>
      </c>
      <c r="F12" s="714" t="s">
        <v>3</v>
      </c>
      <c r="G12" s="714" t="s">
        <v>3</v>
      </c>
      <c r="H12" s="714" t="s">
        <v>3</v>
      </c>
      <c r="I12" s="782">
        <v>6.5135951042000002</v>
      </c>
      <c r="J12" s="714">
        <v>3.2567975521087646</v>
      </c>
      <c r="K12" s="714">
        <v>7.3277945518493652</v>
      </c>
    </row>
    <row r="13" spans="1:50" x14ac:dyDescent="0.2">
      <c r="A13" s="245" t="s">
        <v>119</v>
      </c>
      <c r="B13" s="714">
        <v>122.2987232208</v>
      </c>
      <c r="C13" s="714" t="s">
        <v>3</v>
      </c>
      <c r="D13" s="714" t="s">
        <v>3</v>
      </c>
      <c r="E13" s="714" t="s">
        <v>3</v>
      </c>
      <c r="F13" s="714" t="s">
        <v>3</v>
      </c>
      <c r="G13" s="714" t="s">
        <v>3</v>
      </c>
      <c r="H13" s="714" t="s">
        <v>3</v>
      </c>
      <c r="I13" s="782">
        <v>122.2987232208</v>
      </c>
      <c r="J13" s="714">
        <v>40.766241073608398</v>
      </c>
      <c r="K13" s="714">
        <v>110.06885147094727</v>
      </c>
    </row>
    <row r="14" spans="1:50" x14ac:dyDescent="0.2">
      <c r="A14" s="245" t="s">
        <v>13</v>
      </c>
      <c r="B14" s="714">
        <v>344.67413330080001</v>
      </c>
      <c r="C14" s="714" t="s">
        <v>3</v>
      </c>
      <c r="D14" s="714" t="s">
        <v>3</v>
      </c>
      <c r="E14" s="714" t="s">
        <v>3</v>
      </c>
      <c r="F14" s="714" t="s">
        <v>3</v>
      </c>
      <c r="G14" s="714" t="s">
        <v>3</v>
      </c>
      <c r="H14" s="714" t="s">
        <v>3</v>
      </c>
      <c r="I14" s="782">
        <v>344.67413330080001</v>
      </c>
      <c r="J14" s="714">
        <v>97.642735958099365</v>
      </c>
      <c r="K14" s="714">
        <v>48.143740922212601</v>
      </c>
    </row>
    <row r="15" spans="1:50" x14ac:dyDescent="0.2">
      <c r="A15" s="245" t="s">
        <v>120</v>
      </c>
      <c r="B15" s="714">
        <v>223.40010023120001</v>
      </c>
      <c r="C15" s="714" t="s">
        <v>3</v>
      </c>
      <c r="D15" s="714" t="s">
        <v>3</v>
      </c>
      <c r="E15" s="714" t="s">
        <v>3</v>
      </c>
      <c r="F15" s="714" t="s">
        <v>3</v>
      </c>
      <c r="G15" s="714" t="s">
        <v>3</v>
      </c>
      <c r="H15" s="714" t="s">
        <v>3</v>
      </c>
      <c r="I15" s="782">
        <v>223.40010023120001</v>
      </c>
      <c r="J15" s="714">
        <v>84.803334474563599</v>
      </c>
      <c r="K15" s="714">
        <v>237.33205270767212</v>
      </c>
    </row>
    <row r="16" spans="1:50" x14ac:dyDescent="0.2">
      <c r="A16" s="245" t="s">
        <v>16</v>
      </c>
      <c r="B16" s="714">
        <v>258.84571027760001</v>
      </c>
      <c r="C16" s="714" t="s">
        <v>3</v>
      </c>
      <c r="D16" s="714" t="s">
        <v>3</v>
      </c>
      <c r="E16" s="714" t="s">
        <v>3</v>
      </c>
      <c r="F16" s="714" t="s">
        <v>3</v>
      </c>
      <c r="G16" s="714" t="s">
        <v>3</v>
      </c>
      <c r="H16" s="714" t="s">
        <v>3</v>
      </c>
      <c r="I16" s="782">
        <v>258.84571027760001</v>
      </c>
      <c r="J16" s="714">
        <v>60.119237661361694</v>
      </c>
      <c r="K16" s="714">
        <v>38.501176595687866</v>
      </c>
    </row>
    <row r="17" spans="1:50" x14ac:dyDescent="0.2">
      <c r="A17" s="245" t="s">
        <v>319</v>
      </c>
      <c r="B17" s="714">
        <v>6.5135951042000002</v>
      </c>
      <c r="C17" s="714" t="s">
        <v>3</v>
      </c>
      <c r="D17" s="714" t="s">
        <v>3</v>
      </c>
      <c r="E17" s="714" t="s">
        <v>3</v>
      </c>
      <c r="F17" s="714" t="s">
        <v>3</v>
      </c>
      <c r="G17" s="714" t="s">
        <v>3</v>
      </c>
      <c r="H17" s="714" t="s">
        <v>3</v>
      </c>
      <c r="I17" s="782">
        <v>6.5135951042000002</v>
      </c>
      <c r="J17" s="714">
        <v>3.2567975521087646</v>
      </c>
      <c r="K17" s="714" t="s">
        <v>305</v>
      </c>
    </row>
    <row r="18" spans="1:50" s="760" customFormat="1" ht="3.75" customHeight="1" x14ac:dyDescent="0.2">
      <c r="A18" s="804"/>
      <c r="B18" s="805"/>
      <c r="C18" s="805"/>
      <c r="D18" s="805"/>
      <c r="E18" s="805"/>
      <c r="F18" s="805"/>
      <c r="G18" s="805"/>
      <c r="H18" s="805"/>
      <c r="I18" s="806"/>
      <c r="J18" s="805"/>
      <c r="K18" s="805"/>
      <c r="L18" s="740"/>
      <c r="M18" s="740"/>
      <c r="N18" s="740"/>
      <c r="O18" s="740"/>
      <c r="P18" s="740"/>
      <c r="Q18" s="740"/>
      <c r="R18" s="740"/>
      <c r="S18" s="740"/>
      <c r="T18" s="740"/>
      <c r="U18" s="740"/>
      <c r="V18" s="740"/>
      <c r="W18" s="740"/>
      <c r="X18" s="740"/>
      <c r="Y18" s="740"/>
      <c r="Z18" s="740"/>
      <c r="AA18" s="740"/>
      <c r="AB18" s="740"/>
      <c r="AC18" s="740"/>
      <c r="AD18" s="740"/>
      <c r="AE18" s="740"/>
      <c r="AF18" s="740"/>
      <c r="AG18" s="740"/>
      <c r="AH18" s="740"/>
      <c r="AI18" s="740"/>
      <c r="AJ18" s="740"/>
      <c r="AK18" s="740"/>
      <c r="AL18" s="740"/>
      <c r="AM18" s="740"/>
      <c r="AN18" s="740"/>
      <c r="AO18" s="740"/>
      <c r="AP18" s="740"/>
      <c r="AQ18" s="740"/>
      <c r="AR18" s="740"/>
      <c r="AS18" s="740"/>
      <c r="AT18" s="740"/>
      <c r="AU18" s="740"/>
      <c r="AV18" s="740"/>
      <c r="AW18" s="740"/>
      <c r="AX18" s="740"/>
    </row>
    <row r="19" spans="1:50" s="760" customFormat="1" ht="15" customHeight="1" x14ac:dyDescent="0.2">
      <c r="A19" s="247" t="s">
        <v>109</v>
      </c>
      <c r="B19" s="753">
        <v>1050.3200440407002</v>
      </c>
      <c r="C19" s="753" t="s">
        <v>3</v>
      </c>
      <c r="D19" s="753" t="s">
        <v>3</v>
      </c>
      <c r="E19" s="753" t="s">
        <v>3</v>
      </c>
      <c r="F19" s="753" t="s">
        <v>3</v>
      </c>
      <c r="G19" s="753" t="s">
        <v>3</v>
      </c>
      <c r="H19" s="753" t="s">
        <v>3</v>
      </c>
      <c r="I19" s="753">
        <v>1050.3200440407002</v>
      </c>
      <c r="J19" s="753" t="s">
        <v>3</v>
      </c>
      <c r="K19" s="753">
        <v>457.29433014243841</v>
      </c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0"/>
      <c r="AA19" s="740"/>
      <c r="AB19" s="740"/>
      <c r="AC19" s="740"/>
      <c r="AD19" s="740"/>
      <c r="AE19" s="740"/>
      <c r="AF19" s="740"/>
      <c r="AG19" s="740"/>
      <c r="AH19" s="740"/>
      <c r="AI19" s="740"/>
      <c r="AJ19" s="740"/>
      <c r="AK19" s="740"/>
      <c r="AL19" s="740"/>
      <c r="AM19" s="740"/>
      <c r="AN19" s="740"/>
      <c r="AO19" s="740"/>
      <c r="AP19" s="740"/>
      <c r="AQ19" s="740"/>
      <c r="AR19" s="740"/>
      <c r="AS19" s="740"/>
      <c r="AT19" s="740"/>
      <c r="AU19" s="740"/>
      <c r="AV19" s="740"/>
      <c r="AW19" s="740"/>
      <c r="AX19" s="740"/>
    </row>
    <row r="20" spans="1:50" s="760" customFormat="1" ht="6" customHeight="1" x14ac:dyDescent="0.2">
      <c r="A20" s="804"/>
      <c r="B20" s="808"/>
      <c r="C20" s="808"/>
      <c r="D20" s="808"/>
      <c r="E20" s="808"/>
      <c r="F20" s="808"/>
      <c r="G20" s="808"/>
      <c r="H20" s="808"/>
      <c r="I20" s="808"/>
      <c r="J20" s="808"/>
      <c r="K20" s="809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0"/>
      <c r="AA20" s="740"/>
      <c r="AB20" s="740"/>
      <c r="AC20" s="740"/>
      <c r="AD20" s="740"/>
      <c r="AE20" s="740"/>
      <c r="AF20" s="740"/>
      <c r="AG20" s="740"/>
      <c r="AH20" s="740"/>
      <c r="AI20" s="740"/>
      <c r="AJ20" s="740"/>
      <c r="AK20" s="740"/>
      <c r="AL20" s="740"/>
      <c r="AM20" s="740"/>
      <c r="AN20" s="740"/>
      <c r="AO20" s="740"/>
      <c r="AP20" s="740"/>
      <c r="AQ20" s="740"/>
      <c r="AR20" s="740"/>
      <c r="AS20" s="740"/>
      <c r="AT20" s="740"/>
      <c r="AU20" s="740"/>
      <c r="AV20" s="740"/>
      <c r="AW20" s="740"/>
      <c r="AX20" s="740"/>
    </row>
    <row r="21" spans="1:50" s="762" customFormat="1" ht="19.5" customHeight="1" x14ac:dyDescent="0.3">
      <c r="A21" s="810" t="s">
        <v>373</v>
      </c>
      <c r="B21" s="839"/>
      <c r="C21" s="839"/>
      <c r="D21" s="839"/>
      <c r="E21" s="839"/>
      <c r="F21" s="839"/>
      <c r="G21" s="839"/>
      <c r="H21" s="839"/>
      <c r="I21" s="839"/>
      <c r="J21" s="839"/>
      <c r="K21" s="840"/>
      <c r="L21" s="761"/>
      <c r="M21" s="761"/>
      <c r="N21" s="761"/>
      <c r="O21" s="761"/>
      <c r="P21" s="761"/>
      <c r="Q21" s="761"/>
      <c r="R21" s="761"/>
      <c r="S21" s="761"/>
      <c r="T21" s="761"/>
      <c r="U21" s="761"/>
      <c r="V21" s="761"/>
      <c r="W21" s="761"/>
      <c r="X21" s="761"/>
      <c r="Y21" s="761"/>
      <c r="Z21" s="761"/>
      <c r="AA21" s="761"/>
      <c r="AB21" s="761"/>
      <c r="AC21" s="761"/>
      <c r="AD21" s="761"/>
      <c r="AE21" s="761"/>
      <c r="AF21" s="761"/>
      <c r="AG21" s="761"/>
      <c r="AH21" s="761"/>
      <c r="AI21" s="761"/>
      <c r="AJ21" s="761"/>
      <c r="AK21" s="761"/>
      <c r="AL21" s="761"/>
      <c r="AM21" s="761"/>
      <c r="AN21" s="761"/>
      <c r="AO21" s="761"/>
      <c r="AP21" s="761"/>
      <c r="AQ21" s="761"/>
      <c r="AR21" s="761"/>
      <c r="AS21" s="761"/>
      <c r="AT21" s="761"/>
      <c r="AU21" s="761"/>
      <c r="AV21" s="761"/>
      <c r="AW21" s="761"/>
      <c r="AX21" s="761"/>
    </row>
    <row r="22" spans="1:50" s="763" customFormat="1" ht="3.75" customHeight="1" x14ac:dyDescent="0.2">
      <c r="A22" s="843"/>
      <c r="B22" s="841"/>
      <c r="C22" s="841"/>
      <c r="D22" s="841"/>
      <c r="E22" s="841"/>
      <c r="F22" s="841"/>
      <c r="G22" s="841"/>
      <c r="H22" s="841"/>
      <c r="I22" s="841"/>
      <c r="J22" s="841"/>
      <c r="K22" s="842"/>
      <c r="L22" s="761"/>
      <c r="M22" s="761"/>
      <c r="N22" s="761"/>
      <c r="O22" s="761"/>
      <c r="P22" s="761"/>
      <c r="Q22" s="761"/>
      <c r="R22" s="761"/>
      <c r="S22" s="761"/>
      <c r="T22" s="761"/>
      <c r="U22" s="761"/>
      <c r="V22" s="761"/>
      <c r="W22" s="761"/>
      <c r="X22" s="761"/>
      <c r="Y22" s="761"/>
      <c r="Z22" s="761"/>
      <c r="AA22" s="761"/>
      <c r="AB22" s="761"/>
      <c r="AC22" s="761"/>
      <c r="AD22" s="761"/>
      <c r="AE22" s="761"/>
      <c r="AF22" s="761"/>
      <c r="AG22" s="761"/>
      <c r="AH22" s="761"/>
      <c r="AI22" s="761"/>
      <c r="AJ22" s="761"/>
      <c r="AK22" s="761"/>
      <c r="AL22" s="761"/>
      <c r="AM22" s="761"/>
      <c r="AN22" s="761"/>
      <c r="AO22" s="761"/>
      <c r="AP22" s="761"/>
      <c r="AQ22" s="761"/>
      <c r="AR22" s="761"/>
      <c r="AS22" s="761"/>
      <c r="AT22" s="761"/>
      <c r="AU22" s="761"/>
      <c r="AV22" s="761"/>
      <c r="AW22" s="761"/>
      <c r="AX22" s="761"/>
    </row>
    <row r="23" spans="1:50" x14ac:dyDescent="0.2">
      <c r="A23" s="245" t="s">
        <v>31</v>
      </c>
      <c r="B23" s="714" t="s">
        <v>3</v>
      </c>
      <c r="C23" s="714">
        <v>18.742460727699999</v>
      </c>
      <c r="D23" s="714">
        <v>97.628681182899996</v>
      </c>
      <c r="E23" s="714" t="s">
        <v>3</v>
      </c>
      <c r="F23" s="714" t="s">
        <v>3</v>
      </c>
      <c r="G23" s="714">
        <v>3.2567975521000001</v>
      </c>
      <c r="H23" s="714" t="s">
        <v>3</v>
      </c>
      <c r="I23" s="782">
        <v>119.6279394627</v>
      </c>
      <c r="J23" s="714">
        <v>66.632832765579224</v>
      </c>
      <c r="K23" s="714">
        <v>83.884272009134293</v>
      </c>
    </row>
    <row r="24" spans="1:50" x14ac:dyDescent="0.2">
      <c r="A24" s="245" t="s">
        <v>35</v>
      </c>
      <c r="B24" s="714" t="s">
        <v>3</v>
      </c>
      <c r="C24" s="714" t="s">
        <v>3</v>
      </c>
      <c r="D24" s="714" t="s">
        <v>3</v>
      </c>
      <c r="E24" s="714">
        <v>34.266700744600001</v>
      </c>
      <c r="F24" s="714">
        <v>40.7662410736</v>
      </c>
      <c r="G24" s="714">
        <v>6.5135951042000002</v>
      </c>
      <c r="H24" s="714" t="s">
        <v>3</v>
      </c>
      <c r="I24" s="782">
        <v>81.546536922499996</v>
      </c>
      <c r="J24" s="714">
        <v>81.546536922454834</v>
      </c>
      <c r="K24" s="714">
        <v>122.72834300994873</v>
      </c>
    </row>
    <row r="25" spans="1:50" x14ac:dyDescent="0.2">
      <c r="A25" s="245" t="s">
        <v>37</v>
      </c>
      <c r="B25" s="714" t="s">
        <v>3</v>
      </c>
      <c r="C25" s="714" t="s">
        <v>3</v>
      </c>
      <c r="D25" s="714" t="s">
        <v>3</v>
      </c>
      <c r="E25" s="714" t="s">
        <v>3</v>
      </c>
      <c r="F25" s="714" t="s">
        <v>3</v>
      </c>
      <c r="G25" s="714">
        <v>3.2567975521000001</v>
      </c>
      <c r="H25" s="714" t="s">
        <v>3</v>
      </c>
      <c r="I25" s="782">
        <v>3.2567975521000001</v>
      </c>
      <c r="J25" s="714">
        <v>3.2567975521087646</v>
      </c>
      <c r="K25" s="714">
        <v>4.3966770172119141</v>
      </c>
    </row>
    <row r="26" spans="1:50" x14ac:dyDescent="0.2">
      <c r="A26" s="245" t="s">
        <v>40</v>
      </c>
      <c r="B26" s="714" t="s">
        <v>3</v>
      </c>
      <c r="C26" s="714" t="s">
        <v>3</v>
      </c>
      <c r="D26" s="714">
        <v>131.89538192750001</v>
      </c>
      <c r="E26" s="714" t="s">
        <v>3</v>
      </c>
      <c r="F26" s="714" t="s">
        <v>3</v>
      </c>
      <c r="G26" s="714" t="s">
        <v>3</v>
      </c>
      <c r="H26" s="714" t="s">
        <v>3</v>
      </c>
      <c r="I26" s="782">
        <v>131.89538192750001</v>
      </c>
      <c r="J26" s="714">
        <v>91.129140853881836</v>
      </c>
      <c r="K26" s="714">
        <v>87.923810005187988</v>
      </c>
    </row>
    <row r="27" spans="1:50" x14ac:dyDescent="0.2">
      <c r="A27" s="245" t="s">
        <v>46</v>
      </c>
      <c r="B27" s="714" t="s">
        <v>3</v>
      </c>
      <c r="C27" s="714" t="s">
        <v>3</v>
      </c>
      <c r="D27" s="714" t="s">
        <v>3</v>
      </c>
      <c r="E27" s="714" t="s">
        <v>3</v>
      </c>
      <c r="F27" s="714" t="s">
        <v>3</v>
      </c>
      <c r="G27" s="714">
        <v>9.7703926563000003</v>
      </c>
      <c r="H27" s="714" t="s">
        <v>3</v>
      </c>
      <c r="I27" s="782">
        <v>9.7703926563000003</v>
      </c>
      <c r="J27" s="714">
        <v>9.7703926563262939</v>
      </c>
      <c r="K27" s="714">
        <v>23.298283576965332</v>
      </c>
    </row>
    <row r="28" spans="1:50" s="760" customFormat="1" ht="3.75" customHeight="1" x14ac:dyDescent="0.2">
      <c r="A28" s="804"/>
      <c r="B28" s="805"/>
      <c r="C28" s="805"/>
      <c r="D28" s="805"/>
      <c r="E28" s="805"/>
      <c r="F28" s="805"/>
      <c r="G28" s="805"/>
      <c r="H28" s="805"/>
      <c r="I28" s="806"/>
      <c r="J28" s="805"/>
      <c r="K28" s="805"/>
      <c r="L28" s="740"/>
      <c r="M28" s="740"/>
      <c r="N28" s="740"/>
      <c r="O28" s="740"/>
      <c r="P28" s="740"/>
      <c r="Q28" s="740"/>
      <c r="R28" s="740"/>
      <c r="S28" s="740"/>
      <c r="T28" s="740"/>
      <c r="U28" s="740"/>
      <c r="V28" s="740"/>
      <c r="W28" s="740"/>
      <c r="X28" s="740"/>
      <c r="Y28" s="740"/>
      <c r="Z28" s="740"/>
      <c r="AA28" s="740"/>
      <c r="AB28" s="740"/>
      <c r="AC28" s="740"/>
      <c r="AD28" s="740"/>
      <c r="AE28" s="740"/>
      <c r="AF28" s="740"/>
      <c r="AG28" s="740"/>
      <c r="AH28" s="740"/>
      <c r="AI28" s="740"/>
      <c r="AJ28" s="740"/>
      <c r="AK28" s="740"/>
      <c r="AL28" s="740"/>
      <c r="AM28" s="740"/>
      <c r="AN28" s="740"/>
      <c r="AO28" s="740"/>
      <c r="AP28" s="740"/>
      <c r="AQ28" s="740"/>
      <c r="AR28" s="740"/>
      <c r="AS28" s="740"/>
      <c r="AT28" s="740"/>
      <c r="AU28" s="740"/>
      <c r="AV28" s="740"/>
      <c r="AW28" s="740"/>
      <c r="AX28" s="740"/>
    </row>
    <row r="29" spans="1:50" s="760" customFormat="1" ht="15" customHeight="1" x14ac:dyDescent="0.2">
      <c r="A29" s="247" t="s">
        <v>357</v>
      </c>
      <c r="B29" s="753" t="s">
        <v>3</v>
      </c>
      <c r="C29" s="753">
        <v>18.742460727699999</v>
      </c>
      <c r="D29" s="753">
        <v>229.52406311039999</v>
      </c>
      <c r="E29" s="753">
        <v>34.266700744600001</v>
      </c>
      <c r="F29" s="753">
        <v>40.7662410736</v>
      </c>
      <c r="G29" s="753">
        <v>22.797582864700001</v>
      </c>
      <c r="H29" s="753" t="s">
        <v>3</v>
      </c>
      <c r="I29" s="753">
        <v>346.09704852110002</v>
      </c>
      <c r="J29" s="753" t="s">
        <v>3</v>
      </c>
      <c r="K29" s="753">
        <v>322.23138561844826</v>
      </c>
      <c r="L29" s="740"/>
      <c r="M29" s="740"/>
      <c r="N29" s="740"/>
      <c r="O29" s="740"/>
      <c r="P29" s="740"/>
      <c r="Q29" s="740"/>
      <c r="R29" s="740"/>
      <c r="S29" s="740"/>
      <c r="T29" s="740"/>
      <c r="U29" s="740"/>
      <c r="V29" s="740"/>
      <c r="W29" s="740"/>
      <c r="X29" s="740"/>
      <c r="Y29" s="740"/>
      <c r="Z29" s="740"/>
      <c r="AA29" s="740"/>
      <c r="AB29" s="740"/>
      <c r="AC29" s="740"/>
      <c r="AD29" s="740"/>
      <c r="AE29" s="740"/>
      <c r="AF29" s="740"/>
      <c r="AG29" s="740"/>
      <c r="AH29" s="740"/>
      <c r="AI29" s="740"/>
      <c r="AJ29" s="740"/>
      <c r="AK29" s="740"/>
      <c r="AL29" s="740"/>
      <c r="AM29" s="740"/>
      <c r="AN29" s="740"/>
      <c r="AO29" s="740"/>
      <c r="AP29" s="740"/>
      <c r="AQ29" s="740"/>
      <c r="AR29" s="740"/>
      <c r="AS29" s="740"/>
      <c r="AT29" s="740"/>
      <c r="AU29" s="740"/>
      <c r="AV29" s="740"/>
      <c r="AW29" s="740"/>
      <c r="AX29" s="740"/>
    </row>
    <row r="30" spans="1:50" s="760" customFormat="1" ht="6" customHeight="1" x14ac:dyDescent="0.2">
      <c r="A30" s="804"/>
      <c r="B30" s="808"/>
      <c r="C30" s="808"/>
      <c r="D30" s="808"/>
      <c r="E30" s="808"/>
      <c r="F30" s="808"/>
      <c r="G30" s="808"/>
      <c r="H30" s="808"/>
      <c r="I30" s="808"/>
      <c r="J30" s="808"/>
      <c r="K30" s="809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0"/>
      <c r="AJ30" s="740"/>
      <c r="AK30" s="740"/>
      <c r="AL30" s="740"/>
      <c r="AM30" s="740"/>
      <c r="AN30" s="740"/>
      <c r="AO30" s="740"/>
      <c r="AP30" s="740"/>
      <c r="AQ30" s="740"/>
      <c r="AR30" s="740"/>
      <c r="AS30" s="740"/>
      <c r="AT30" s="740"/>
      <c r="AU30" s="740"/>
      <c r="AV30" s="740"/>
      <c r="AW30" s="740"/>
      <c r="AX30" s="740"/>
    </row>
    <row r="31" spans="1:50" s="762" customFormat="1" ht="19.5" customHeight="1" x14ac:dyDescent="0.3">
      <c r="A31" s="810" t="s">
        <v>69</v>
      </c>
      <c r="B31" s="839"/>
      <c r="C31" s="839"/>
      <c r="D31" s="839"/>
      <c r="E31" s="839"/>
      <c r="F31" s="839"/>
      <c r="G31" s="839"/>
      <c r="H31" s="839"/>
      <c r="I31" s="839"/>
      <c r="J31" s="839"/>
      <c r="K31" s="840"/>
      <c r="L31" s="761"/>
      <c r="M31" s="761"/>
      <c r="N31" s="761"/>
      <c r="O31" s="761"/>
      <c r="P31" s="761"/>
      <c r="Q31" s="761"/>
      <c r="R31" s="761"/>
      <c r="S31" s="761"/>
      <c r="T31" s="761"/>
      <c r="U31" s="761"/>
      <c r="V31" s="761"/>
      <c r="W31" s="761"/>
      <c r="X31" s="761"/>
      <c r="Y31" s="761"/>
      <c r="Z31" s="761"/>
      <c r="AA31" s="761"/>
      <c r="AB31" s="761"/>
      <c r="AC31" s="761"/>
      <c r="AD31" s="761"/>
      <c r="AE31" s="761"/>
      <c r="AF31" s="761"/>
      <c r="AG31" s="761"/>
      <c r="AH31" s="761"/>
      <c r="AI31" s="761"/>
      <c r="AJ31" s="761"/>
      <c r="AK31" s="761"/>
      <c r="AL31" s="761"/>
      <c r="AM31" s="761"/>
      <c r="AN31" s="761"/>
      <c r="AO31" s="761"/>
      <c r="AP31" s="761"/>
      <c r="AQ31" s="761"/>
      <c r="AR31" s="761"/>
      <c r="AS31" s="761"/>
      <c r="AT31" s="761"/>
      <c r="AU31" s="761"/>
      <c r="AV31" s="761"/>
      <c r="AW31" s="761"/>
      <c r="AX31" s="761"/>
    </row>
    <row r="32" spans="1:50" s="763" customFormat="1" ht="3.75" customHeight="1" x14ac:dyDescent="0.2">
      <c r="A32" s="843"/>
      <c r="B32" s="841"/>
      <c r="C32" s="841"/>
      <c r="D32" s="841"/>
      <c r="E32" s="841"/>
      <c r="F32" s="841"/>
      <c r="G32" s="841"/>
      <c r="H32" s="841"/>
      <c r="I32" s="841"/>
      <c r="J32" s="841"/>
      <c r="K32" s="842"/>
      <c r="L32" s="761"/>
      <c r="M32" s="761"/>
      <c r="N32" s="761"/>
      <c r="O32" s="761"/>
      <c r="P32" s="761"/>
      <c r="Q32" s="761"/>
      <c r="R32" s="761"/>
      <c r="S32" s="761"/>
      <c r="T32" s="761"/>
      <c r="U32" s="761"/>
      <c r="V32" s="761"/>
      <c r="W32" s="761"/>
      <c r="X32" s="761"/>
      <c r="Y32" s="761"/>
      <c r="Z32" s="761"/>
      <c r="AA32" s="761"/>
      <c r="AB32" s="761"/>
      <c r="AC32" s="761"/>
      <c r="AD32" s="761"/>
      <c r="AE32" s="761"/>
      <c r="AF32" s="761"/>
      <c r="AG32" s="761"/>
      <c r="AH32" s="761"/>
      <c r="AI32" s="761"/>
      <c r="AJ32" s="761"/>
      <c r="AK32" s="761"/>
      <c r="AL32" s="761"/>
      <c r="AM32" s="761"/>
      <c r="AN32" s="761"/>
      <c r="AO32" s="761"/>
      <c r="AP32" s="761"/>
      <c r="AQ32" s="761"/>
      <c r="AR32" s="761"/>
      <c r="AS32" s="761"/>
      <c r="AT32" s="761"/>
      <c r="AU32" s="761"/>
      <c r="AV32" s="761"/>
      <c r="AW32" s="761"/>
      <c r="AX32" s="761"/>
    </row>
    <row r="33" spans="1:50" x14ac:dyDescent="0.2">
      <c r="A33" s="245" t="s">
        <v>60</v>
      </c>
      <c r="B33" s="714" t="s">
        <v>3</v>
      </c>
      <c r="C33" s="714" t="s">
        <v>3</v>
      </c>
      <c r="D33" s="714" t="s">
        <v>3</v>
      </c>
      <c r="E33" s="714" t="s">
        <v>3</v>
      </c>
      <c r="F33" s="714" t="s">
        <v>3</v>
      </c>
      <c r="G33" s="714" t="s">
        <v>3</v>
      </c>
      <c r="H33" s="714">
        <v>19.3529965878</v>
      </c>
      <c r="I33" s="782">
        <v>19.3529965878</v>
      </c>
      <c r="J33" s="714">
        <v>19.352996587753296</v>
      </c>
      <c r="K33" s="714">
        <v>0.71733788400888443</v>
      </c>
    </row>
    <row r="34" spans="1:50" x14ac:dyDescent="0.2">
      <c r="A34" s="245" t="s">
        <v>191</v>
      </c>
      <c r="B34" s="714" t="s">
        <v>3</v>
      </c>
      <c r="C34" s="714" t="s">
        <v>3</v>
      </c>
      <c r="D34" s="714" t="s">
        <v>3</v>
      </c>
      <c r="E34" s="714" t="s">
        <v>3</v>
      </c>
      <c r="F34" s="714" t="s">
        <v>3</v>
      </c>
      <c r="G34" s="714" t="s">
        <v>3</v>
      </c>
      <c r="H34" s="714">
        <v>40.7662410736</v>
      </c>
      <c r="I34" s="782">
        <v>40.7662410736</v>
      </c>
      <c r="J34" s="714">
        <v>40.766241073608398</v>
      </c>
      <c r="K34" s="714">
        <v>25.184249877929688</v>
      </c>
    </row>
    <row r="35" spans="1:50" s="760" customFormat="1" ht="3.75" customHeight="1" x14ac:dyDescent="0.2">
      <c r="A35" s="804"/>
      <c r="B35" s="805"/>
      <c r="C35" s="805"/>
      <c r="D35" s="805"/>
      <c r="E35" s="805"/>
      <c r="F35" s="805"/>
      <c r="G35" s="805"/>
      <c r="H35" s="805"/>
      <c r="I35" s="806"/>
      <c r="J35" s="805"/>
      <c r="K35" s="805"/>
      <c r="L35" s="740"/>
      <c r="M35" s="740"/>
      <c r="N35" s="740"/>
      <c r="O35" s="740"/>
      <c r="P35" s="740"/>
      <c r="Q35" s="740"/>
      <c r="R35" s="740"/>
      <c r="S35" s="740"/>
      <c r="T35" s="740"/>
      <c r="U35" s="740"/>
      <c r="V35" s="740"/>
      <c r="W35" s="740"/>
      <c r="X35" s="740"/>
      <c r="Y35" s="740"/>
      <c r="Z35" s="740"/>
      <c r="AA35" s="740"/>
      <c r="AB35" s="740"/>
      <c r="AC35" s="740"/>
      <c r="AD35" s="740"/>
      <c r="AE35" s="740"/>
      <c r="AF35" s="740"/>
      <c r="AG35" s="740"/>
      <c r="AH35" s="740"/>
      <c r="AI35" s="740"/>
      <c r="AJ35" s="740"/>
      <c r="AK35" s="740"/>
      <c r="AL35" s="740"/>
      <c r="AM35" s="740"/>
      <c r="AN35" s="740"/>
      <c r="AO35" s="740"/>
      <c r="AP35" s="740"/>
      <c r="AQ35" s="740"/>
      <c r="AR35" s="740"/>
      <c r="AS35" s="740"/>
      <c r="AT35" s="740"/>
      <c r="AU35" s="740"/>
      <c r="AV35" s="740"/>
      <c r="AW35" s="740"/>
      <c r="AX35" s="740"/>
    </row>
    <row r="36" spans="1:50" s="760" customFormat="1" ht="15" customHeight="1" x14ac:dyDescent="0.2">
      <c r="A36" s="247" t="s">
        <v>253</v>
      </c>
      <c r="B36" s="753" t="s">
        <v>3</v>
      </c>
      <c r="C36" s="753" t="s">
        <v>3</v>
      </c>
      <c r="D36" s="753" t="s">
        <v>3</v>
      </c>
      <c r="E36" s="753" t="s">
        <v>3</v>
      </c>
      <c r="F36" s="753" t="s">
        <v>3</v>
      </c>
      <c r="G36" s="753" t="s">
        <v>3</v>
      </c>
      <c r="H36" s="753">
        <v>60.1192376614</v>
      </c>
      <c r="I36" s="753">
        <v>60.1192376614</v>
      </c>
      <c r="J36" s="753" t="s">
        <v>3</v>
      </c>
      <c r="K36" s="753">
        <v>25.901587761938572</v>
      </c>
      <c r="L36" s="740"/>
      <c r="M36" s="740"/>
      <c r="N36" s="740"/>
      <c r="O36" s="740"/>
      <c r="P36" s="740"/>
      <c r="Q36" s="740"/>
      <c r="R36" s="740"/>
      <c r="S36" s="740"/>
      <c r="T36" s="740"/>
      <c r="U36" s="740"/>
      <c r="V36" s="740"/>
      <c r="W36" s="740"/>
      <c r="X36" s="740"/>
      <c r="Y36" s="740"/>
      <c r="Z36" s="740"/>
      <c r="AA36" s="740"/>
      <c r="AB36" s="740"/>
      <c r="AC36" s="740"/>
      <c r="AD36" s="740"/>
      <c r="AE36" s="740"/>
      <c r="AF36" s="740"/>
      <c r="AG36" s="740"/>
      <c r="AH36" s="740"/>
      <c r="AI36" s="740"/>
      <c r="AJ36" s="740"/>
      <c r="AK36" s="740"/>
      <c r="AL36" s="740"/>
      <c r="AM36" s="740"/>
      <c r="AN36" s="740"/>
      <c r="AO36" s="740"/>
      <c r="AP36" s="740"/>
      <c r="AQ36" s="740"/>
      <c r="AR36" s="740"/>
      <c r="AS36" s="740"/>
      <c r="AT36" s="740"/>
      <c r="AU36" s="740"/>
      <c r="AV36" s="740"/>
      <c r="AW36" s="740"/>
      <c r="AX36" s="740"/>
    </row>
    <row r="37" spans="1:50" s="760" customFormat="1" ht="6" customHeight="1" x14ac:dyDescent="0.2">
      <c r="A37" s="221"/>
      <c r="B37" s="754"/>
      <c r="C37" s="754"/>
      <c r="D37" s="754"/>
      <c r="E37" s="754"/>
      <c r="F37" s="754"/>
      <c r="G37" s="754"/>
      <c r="H37" s="754"/>
      <c r="I37" s="754"/>
      <c r="J37" s="754"/>
      <c r="K37" s="754"/>
      <c r="L37" s="740"/>
      <c r="M37" s="740"/>
      <c r="N37" s="740"/>
      <c r="O37" s="740"/>
      <c r="P37" s="740"/>
      <c r="Q37" s="740"/>
      <c r="R37" s="740"/>
      <c r="S37" s="740"/>
      <c r="T37" s="740"/>
      <c r="U37" s="740"/>
      <c r="V37" s="740"/>
      <c r="W37" s="740"/>
      <c r="X37" s="740"/>
      <c r="Y37" s="740"/>
      <c r="Z37" s="740"/>
      <c r="AA37" s="740"/>
      <c r="AB37" s="740"/>
      <c r="AC37" s="740"/>
      <c r="AD37" s="740"/>
      <c r="AE37" s="740"/>
      <c r="AF37" s="740"/>
      <c r="AG37" s="740"/>
      <c r="AH37" s="740"/>
      <c r="AI37" s="740"/>
      <c r="AJ37" s="740"/>
      <c r="AK37" s="740"/>
      <c r="AL37" s="740"/>
      <c r="AM37" s="740"/>
      <c r="AN37" s="740"/>
      <c r="AO37" s="740"/>
      <c r="AP37" s="740"/>
      <c r="AQ37" s="740"/>
      <c r="AR37" s="740"/>
      <c r="AS37" s="740"/>
      <c r="AT37" s="740"/>
      <c r="AU37" s="740"/>
      <c r="AV37" s="740"/>
      <c r="AW37" s="740"/>
      <c r="AX37" s="740"/>
    </row>
    <row r="38" spans="1:50" s="740" customFormat="1" x14ac:dyDescent="0.2"/>
    <row r="39" spans="1:50" s="740" customFormat="1" x14ac:dyDescent="0.2"/>
    <row r="40" spans="1:50" s="740" customFormat="1" x14ac:dyDescent="0.2"/>
    <row r="41" spans="1:50" s="740" customFormat="1" x14ac:dyDescent="0.2"/>
    <row r="42" spans="1:50" s="740" customFormat="1" x14ac:dyDescent="0.2"/>
    <row r="43" spans="1:50" s="740" customFormat="1" x14ac:dyDescent="0.2"/>
    <row r="44" spans="1:50" s="740" customFormat="1" x14ac:dyDescent="0.2"/>
    <row r="45" spans="1:50" s="740" customFormat="1" x14ac:dyDescent="0.2"/>
    <row r="46" spans="1:50" s="740" customFormat="1" x14ac:dyDescent="0.2"/>
    <row r="47" spans="1:50" s="740" customFormat="1" x14ac:dyDescent="0.2"/>
    <row r="48" spans="1:50" s="740" customFormat="1" x14ac:dyDescent="0.2"/>
    <row r="49" s="740" customFormat="1" x14ac:dyDescent="0.2"/>
    <row r="50" s="740" customFormat="1" x14ac:dyDescent="0.2"/>
    <row r="51" s="740" customFormat="1" x14ac:dyDescent="0.2"/>
    <row r="52" s="740" customFormat="1" x14ac:dyDescent="0.2"/>
    <row r="53" s="740" customFormat="1" x14ac:dyDescent="0.2"/>
    <row r="54" s="740" customFormat="1" x14ac:dyDescent="0.2"/>
    <row r="55" s="740" customFormat="1" x14ac:dyDescent="0.2"/>
    <row r="56" s="740" customFormat="1" x14ac:dyDescent="0.2"/>
    <row r="57" s="740" customFormat="1" x14ac:dyDescent="0.2"/>
    <row r="58" s="740" customFormat="1" x14ac:dyDescent="0.2"/>
    <row r="59" s="740" customFormat="1" x14ac:dyDescent="0.2"/>
    <row r="60" s="740" customFormat="1" x14ac:dyDescent="0.2"/>
    <row r="61" s="740" customFormat="1" x14ac:dyDescent="0.2"/>
    <row r="62" s="740" customFormat="1" x14ac:dyDescent="0.2"/>
    <row r="63" s="740" customFormat="1" x14ac:dyDescent="0.2"/>
    <row r="64" s="740" customFormat="1" x14ac:dyDescent="0.2"/>
    <row r="65" s="740" customFormat="1" x14ac:dyDescent="0.2"/>
    <row r="66" s="740" customFormat="1" x14ac:dyDescent="0.2"/>
    <row r="67" s="740" customFormat="1" x14ac:dyDescent="0.2"/>
    <row r="68" s="740" customFormat="1" x14ac:dyDescent="0.2"/>
    <row r="69" s="740" customFormat="1" x14ac:dyDescent="0.2"/>
    <row r="70" s="740" customFormat="1" x14ac:dyDescent="0.2"/>
    <row r="71" s="740" customFormat="1" x14ac:dyDescent="0.2"/>
    <row r="72" s="740" customFormat="1" x14ac:dyDescent="0.2"/>
    <row r="73" s="740" customFormat="1" x14ac:dyDescent="0.2"/>
    <row r="74" s="740" customFormat="1" x14ac:dyDescent="0.2"/>
    <row r="75" s="740" customFormat="1" x14ac:dyDescent="0.2"/>
    <row r="76" s="740" customFormat="1" x14ac:dyDescent="0.2"/>
    <row r="77" s="740" customFormat="1" x14ac:dyDescent="0.2"/>
    <row r="78" s="740" customFormat="1" x14ac:dyDescent="0.2"/>
    <row r="79" s="740" customFormat="1" x14ac:dyDescent="0.2"/>
    <row r="80" s="740" customFormat="1" x14ac:dyDescent="0.2"/>
    <row r="81" s="740" customFormat="1" x14ac:dyDescent="0.2"/>
    <row r="82" s="740" customFormat="1" x14ac:dyDescent="0.2"/>
    <row r="83" s="740" customFormat="1" x14ac:dyDescent="0.2"/>
    <row r="84" s="740" customFormat="1" x14ac:dyDescent="0.2"/>
    <row r="85" s="740" customFormat="1" x14ac:dyDescent="0.2"/>
    <row r="86" s="740" customFormat="1" x14ac:dyDescent="0.2"/>
    <row r="87" s="740" customFormat="1" x14ac:dyDescent="0.2"/>
    <row r="88" s="740" customFormat="1" x14ac:dyDescent="0.2"/>
    <row r="89" s="740" customFormat="1" x14ac:dyDescent="0.2"/>
    <row r="90" s="740" customFormat="1" x14ac:dyDescent="0.2"/>
    <row r="91" s="740" customFormat="1" x14ac:dyDescent="0.2"/>
    <row r="92" s="740" customFormat="1" x14ac:dyDescent="0.2"/>
    <row r="93" s="740" customFormat="1" x14ac:dyDescent="0.2"/>
    <row r="94" s="740" customFormat="1" x14ac:dyDescent="0.2"/>
    <row r="95" s="740" customFormat="1" x14ac:dyDescent="0.2"/>
    <row r="96" s="740" customFormat="1" x14ac:dyDescent="0.2"/>
    <row r="97" s="740" customFormat="1" x14ac:dyDescent="0.2"/>
    <row r="98" s="740" customFormat="1" x14ac:dyDescent="0.2"/>
    <row r="99" s="740" customFormat="1" x14ac:dyDescent="0.2"/>
    <row r="100" s="740" customFormat="1" x14ac:dyDescent="0.2"/>
    <row r="101" s="740" customFormat="1" x14ac:dyDescent="0.2"/>
    <row r="102" s="740" customFormat="1" x14ac:dyDescent="0.2"/>
    <row r="103" s="740" customFormat="1" x14ac:dyDescent="0.2"/>
    <row r="104" s="740" customFormat="1" x14ac:dyDescent="0.2"/>
    <row r="105" s="740" customFormat="1" x14ac:dyDescent="0.2"/>
    <row r="106" s="740" customFormat="1" x14ac:dyDescent="0.2"/>
    <row r="107" s="740" customFormat="1" x14ac:dyDescent="0.2"/>
    <row r="108" s="740" customFormat="1" x14ac:dyDescent="0.2"/>
    <row r="109" s="740" customFormat="1" x14ac:dyDescent="0.2"/>
    <row r="110" s="740" customFormat="1" x14ac:dyDescent="0.2"/>
    <row r="111" s="740" customFormat="1" x14ac:dyDescent="0.2"/>
    <row r="112" s="740" customFormat="1" x14ac:dyDescent="0.2"/>
    <row r="113" s="740" customFormat="1" x14ac:dyDescent="0.2"/>
    <row r="114" s="740" customFormat="1" x14ac:dyDescent="0.2"/>
    <row r="115" s="740" customFormat="1" x14ac:dyDescent="0.2"/>
    <row r="116" s="740" customFormat="1" x14ac:dyDescent="0.2"/>
    <row r="117" s="740" customFormat="1" x14ac:dyDescent="0.2"/>
    <row r="118" s="740" customFormat="1" x14ac:dyDescent="0.2"/>
    <row r="119" s="740" customFormat="1" x14ac:dyDescent="0.2"/>
    <row r="120" s="740" customFormat="1" x14ac:dyDescent="0.2"/>
    <row r="121" s="740" customFormat="1" x14ac:dyDescent="0.2"/>
    <row r="122" s="740" customFormat="1" x14ac:dyDescent="0.2"/>
    <row r="123" s="740" customFormat="1" x14ac:dyDescent="0.2"/>
    <row r="124" s="740" customFormat="1" x14ac:dyDescent="0.2"/>
    <row r="125" s="740" customFormat="1" x14ac:dyDescent="0.2"/>
    <row r="126" s="740" customFormat="1" x14ac:dyDescent="0.2"/>
    <row r="127" s="740" customFormat="1" x14ac:dyDescent="0.2"/>
    <row r="128" s="740" customFormat="1" x14ac:dyDescent="0.2"/>
    <row r="129" s="740" customFormat="1" x14ac:dyDescent="0.2"/>
    <row r="130" s="740" customFormat="1" x14ac:dyDescent="0.2"/>
    <row r="131" s="740" customFormat="1" x14ac:dyDescent="0.2"/>
    <row r="132" s="740" customFormat="1" x14ac:dyDescent="0.2"/>
    <row r="133" s="740" customFormat="1" x14ac:dyDescent="0.2"/>
    <row r="134" s="740" customFormat="1" x14ac:dyDescent="0.2"/>
    <row r="135" s="740" customFormat="1" x14ac:dyDescent="0.2"/>
    <row r="136" s="740" customFormat="1" x14ac:dyDescent="0.2"/>
    <row r="137" s="740" customFormat="1" x14ac:dyDescent="0.2"/>
    <row r="138" s="740" customFormat="1" x14ac:dyDescent="0.2"/>
    <row r="139" s="740" customFormat="1" x14ac:dyDescent="0.2"/>
    <row r="140" s="740" customFormat="1" x14ac:dyDescent="0.2"/>
    <row r="141" s="740" customFormat="1" x14ac:dyDescent="0.2"/>
    <row r="142" s="740" customFormat="1" x14ac:dyDescent="0.2"/>
    <row r="143" s="740" customFormat="1" x14ac:dyDescent="0.2"/>
    <row r="144" s="740" customFormat="1" x14ac:dyDescent="0.2"/>
    <row r="145" s="740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9"/>
  <sheetViews>
    <sheetView showGridLines="0" workbookViewId="0">
      <selection activeCell="J1" sqref="J1"/>
    </sheetView>
  </sheetViews>
  <sheetFormatPr defaultRowHeight="12.75" x14ac:dyDescent="0.2"/>
  <cols>
    <col min="1" max="1" width="36.5703125" style="248" bestFit="1" customWidth="1"/>
    <col min="2" max="3" width="13.7109375" style="248" customWidth="1"/>
    <col min="4" max="6" width="8.7109375" style="248" customWidth="1"/>
    <col min="7" max="8" width="9.140625" style="248"/>
    <col min="9" max="9" width="5.5703125" style="248" customWidth="1"/>
    <col min="10" max="10" width="9.140625" style="248"/>
    <col min="11" max="11" width="7.85546875" style="248" customWidth="1"/>
    <col min="12" max="16384" width="9.140625" style="248"/>
  </cols>
  <sheetData>
    <row r="1" spans="1:6" ht="15" customHeight="1" x14ac:dyDescent="0.2">
      <c r="A1" s="224" t="s">
        <v>471</v>
      </c>
      <c r="B1" s="227"/>
      <c r="C1" s="227"/>
      <c r="D1" s="227"/>
      <c r="E1" s="227"/>
      <c r="F1" s="227"/>
    </row>
    <row r="2" spans="1:6" ht="15" customHeight="1" x14ac:dyDescent="0.2">
      <c r="A2" s="226"/>
      <c r="B2" s="227"/>
      <c r="C2" s="227"/>
      <c r="D2" s="227"/>
      <c r="E2" s="227"/>
      <c r="F2" s="227"/>
    </row>
    <row r="3" spans="1:6" ht="15" customHeight="1" x14ac:dyDescent="0.2">
      <c r="A3" s="259"/>
      <c r="B3" s="999" t="s">
        <v>286</v>
      </c>
      <c r="C3" s="1001"/>
      <c r="D3" s="260"/>
      <c r="E3" s="829"/>
      <c r="F3" s="829"/>
    </row>
    <row r="4" spans="1:6" ht="6" customHeight="1" x14ac:dyDescent="0.2">
      <c r="A4" s="257"/>
      <c r="B4" s="262"/>
      <c r="C4" s="280"/>
      <c r="D4" s="280"/>
      <c r="E4" s="829"/>
      <c r="F4" s="829"/>
    </row>
    <row r="5" spans="1:6" ht="36" customHeight="1" thickBot="1" x14ac:dyDescent="0.25">
      <c r="A5" s="824" t="s">
        <v>261</v>
      </c>
      <c r="B5" s="265" t="s">
        <v>199</v>
      </c>
      <c r="C5" s="211" t="s">
        <v>370</v>
      </c>
      <c r="D5" s="211" t="s">
        <v>443</v>
      </c>
      <c r="E5" s="211" t="s">
        <v>442</v>
      </c>
      <c r="F5" s="211" t="s">
        <v>262</v>
      </c>
    </row>
    <row r="6" spans="1:6" ht="6" customHeight="1" thickTop="1" x14ac:dyDescent="0.2">
      <c r="A6" s="214"/>
      <c r="B6" s="266"/>
      <c r="C6" s="214"/>
      <c r="D6" s="214"/>
      <c r="E6" s="214"/>
      <c r="F6" s="214"/>
    </row>
    <row r="7" spans="1:6" ht="18.75" x14ac:dyDescent="0.3">
      <c r="A7" s="825" t="s">
        <v>64</v>
      </c>
      <c r="B7" s="267"/>
      <c r="C7" s="215"/>
      <c r="D7" s="215"/>
      <c r="E7" s="215"/>
      <c r="F7" s="215"/>
    </row>
    <row r="8" spans="1:6" ht="3.75" customHeight="1" x14ac:dyDescent="0.2">
      <c r="A8" s="214"/>
      <c r="B8" s="266"/>
      <c r="C8" s="214"/>
      <c r="D8" s="214"/>
      <c r="E8" s="214"/>
      <c r="F8" s="214"/>
    </row>
    <row r="9" spans="1:6" x14ac:dyDescent="0.2">
      <c r="A9" s="218" t="s">
        <v>213</v>
      </c>
      <c r="B9" s="713">
        <v>1696.4463028908001</v>
      </c>
      <c r="C9" s="713" t="s">
        <v>3</v>
      </c>
      <c r="D9" s="781">
        <v>1696.4463028908001</v>
      </c>
      <c r="E9" s="713">
        <v>862.25621843338013</v>
      </c>
      <c r="F9" s="713">
        <v>709.14577555656433</v>
      </c>
    </row>
    <row r="10" spans="1:6" x14ac:dyDescent="0.2">
      <c r="A10" s="245" t="s">
        <v>85</v>
      </c>
      <c r="B10" s="714">
        <v>50.755523681600003</v>
      </c>
      <c r="C10" s="714" t="s">
        <v>3</v>
      </c>
      <c r="D10" s="782">
        <v>50.755523681600003</v>
      </c>
      <c r="E10" s="714">
        <v>50.755523681640625</v>
      </c>
      <c r="F10" s="714">
        <v>31.722202301025391</v>
      </c>
    </row>
    <row r="11" spans="1:6" x14ac:dyDescent="0.2">
      <c r="A11" s="245" t="s">
        <v>310</v>
      </c>
      <c r="B11" s="714">
        <v>111.05308532710001</v>
      </c>
      <c r="C11" s="714" t="s">
        <v>3</v>
      </c>
      <c r="D11" s="782">
        <v>111.05308532710001</v>
      </c>
      <c r="E11" s="714">
        <v>111.05308532714844</v>
      </c>
      <c r="F11" s="714">
        <v>29.151433944702148</v>
      </c>
    </row>
    <row r="12" spans="1:6" x14ac:dyDescent="0.2">
      <c r="A12" s="245" t="s">
        <v>170</v>
      </c>
      <c r="B12" s="714">
        <v>981.85907745359998</v>
      </c>
      <c r="C12" s="714" t="s">
        <v>3</v>
      </c>
      <c r="D12" s="782">
        <v>981.85907745359998</v>
      </c>
      <c r="E12" s="714">
        <v>290.68745040893555</v>
      </c>
      <c r="F12" s="714">
        <v>1127.174201965332</v>
      </c>
    </row>
    <row r="13" spans="1:6" x14ac:dyDescent="0.2">
      <c r="A13" s="245" t="s">
        <v>4</v>
      </c>
      <c r="B13" s="714">
        <v>484.92948913570001</v>
      </c>
      <c r="C13" s="714" t="s">
        <v>3</v>
      </c>
      <c r="D13" s="782">
        <v>484.92948913570001</v>
      </c>
      <c r="E13" s="714">
        <v>195.48017883300781</v>
      </c>
      <c r="F13" s="714">
        <v>484.92948913574219</v>
      </c>
    </row>
    <row r="14" spans="1:6" x14ac:dyDescent="0.2">
      <c r="A14" s="245" t="s">
        <v>5</v>
      </c>
      <c r="B14" s="714">
        <v>4965.1147375107003</v>
      </c>
      <c r="C14" s="714" t="s">
        <v>3</v>
      </c>
      <c r="D14" s="782">
        <v>4965.1147375107003</v>
      </c>
      <c r="E14" s="714">
        <v>1613.9141345024109</v>
      </c>
      <c r="F14" s="714">
        <v>382.32440477609634</v>
      </c>
    </row>
    <row r="15" spans="1:6" x14ac:dyDescent="0.2">
      <c r="A15" s="245" t="s">
        <v>6</v>
      </c>
      <c r="B15" s="714">
        <v>3780.288564682</v>
      </c>
      <c r="C15" s="714" t="s">
        <v>3</v>
      </c>
      <c r="D15" s="782">
        <v>3780.288564682</v>
      </c>
      <c r="E15" s="714">
        <v>831.69416618347168</v>
      </c>
      <c r="F15" s="714">
        <v>346.77789127826691</v>
      </c>
    </row>
    <row r="16" spans="1:6" x14ac:dyDescent="0.2">
      <c r="A16" s="830" t="s">
        <v>324</v>
      </c>
      <c r="B16" s="714">
        <v>48.232730865500002</v>
      </c>
      <c r="C16" s="714" t="s">
        <v>3</v>
      </c>
      <c r="D16" s="776">
        <v>48.232730865500002</v>
      </c>
      <c r="E16" s="714">
        <v>48.232730865478516</v>
      </c>
      <c r="F16" s="714">
        <v>11.918742179870605</v>
      </c>
    </row>
    <row r="17" spans="1:6" x14ac:dyDescent="0.2">
      <c r="A17" s="245" t="s">
        <v>7</v>
      </c>
      <c r="B17" s="714">
        <v>3064.3343834877001</v>
      </c>
      <c r="C17" s="714" t="s">
        <v>3</v>
      </c>
      <c r="D17" s="782">
        <v>3064.3343834877001</v>
      </c>
      <c r="E17" s="714">
        <v>1219.1620869636536</v>
      </c>
      <c r="F17" s="714">
        <v>3652.0012485980988</v>
      </c>
    </row>
    <row r="18" spans="1:6" x14ac:dyDescent="0.2">
      <c r="A18" s="245" t="s">
        <v>228</v>
      </c>
      <c r="B18" s="714">
        <v>2360.9535779952998</v>
      </c>
      <c r="C18" s="714" t="s">
        <v>3</v>
      </c>
      <c r="D18" s="782">
        <v>2360.9535779952998</v>
      </c>
      <c r="E18" s="714">
        <v>976.815110206604</v>
      </c>
      <c r="F18" s="714">
        <v>2633.3364763259888</v>
      </c>
    </row>
    <row r="19" spans="1:6" x14ac:dyDescent="0.2">
      <c r="A19" s="245" t="s">
        <v>219</v>
      </c>
      <c r="B19" s="714">
        <v>136.68217468259999</v>
      </c>
      <c r="C19" s="714" t="s">
        <v>3</v>
      </c>
      <c r="D19" s="782">
        <v>136.68217468259999</v>
      </c>
      <c r="E19" s="714">
        <v>136.68217468261719</v>
      </c>
      <c r="F19" s="714">
        <v>40.125102996826172</v>
      </c>
    </row>
    <row r="20" spans="1:6" x14ac:dyDescent="0.2">
      <c r="A20" s="245" t="s">
        <v>172</v>
      </c>
      <c r="B20" s="714">
        <v>4440.1852807999003</v>
      </c>
      <c r="C20" s="714" t="s">
        <v>3</v>
      </c>
      <c r="D20" s="782">
        <v>4440.1852807999003</v>
      </c>
      <c r="E20" s="714">
        <v>940.25885152816772</v>
      </c>
      <c r="F20" s="714">
        <v>8063.7655763626099</v>
      </c>
    </row>
    <row r="21" spans="1:6" x14ac:dyDescent="0.2">
      <c r="A21" s="245" t="s">
        <v>119</v>
      </c>
      <c r="B21" s="714">
        <v>1028.3651866913001</v>
      </c>
      <c r="C21" s="714" t="s">
        <v>3</v>
      </c>
      <c r="D21" s="782">
        <v>1028.3651866913001</v>
      </c>
      <c r="E21" s="714">
        <v>417.26107215881348</v>
      </c>
      <c r="F21" s="714">
        <v>925.52867698669434</v>
      </c>
    </row>
    <row r="22" spans="1:6" x14ac:dyDescent="0.2">
      <c r="A22" s="245" t="s">
        <v>13</v>
      </c>
      <c r="B22" s="714">
        <v>8807.7407836914008</v>
      </c>
      <c r="C22" s="714" t="s">
        <v>3</v>
      </c>
      <c r="D22" s="782">
        <v>8807.7407836914008</v>
      </c>
      <c r="E22" s="714">
        <v>2080.9096941947937</v>
      </c>
      <c r="F22" s="714">
        <v>2655.2228202223778</v>
      </c>
    </row>
    <row r="23" spans="1:6" x14ac:dyDescent="0.2">
      <c r="A23" s="245" t="s">
        <v>120</v>
      </c>
      <c r="B23" s="714">
        <v>4243.6044588088998</v>
      </c>
      <c r="C23" s="714">
        <v>539.09095764159997</v>
      </c>
      <c r="D23" s="782">
        <v>4782.6954164504996</v>
      </c>
      <c r="E23" s="714">
        <v>2152.1927418708801</v>
      </c>
      <c r="F23" s="714">
        <v>5701.5802130699158</v>
      </c>
    </row>
    <row r="24" spans="1:6" x14ac:dyDescent="0.2">
      <c r="A24" s="245" t="s">
        <v>15</v>
      </c>
      <c r="B24" s="714">
        <v>959.35765981669999</v>
      </c>
      <c r="C24" s="714" t="s">
        <v>3</v>
      </c>
      <c r="D24" s="782">
        <v>959.35765981669999</v>
      </c>
      <c r="E24" s="714">
        <v>409.57797145843506</v>
      </c>
      <c r="F24" s="714">
        <v>1332.3018870353699</v>
      </c>
    </row>
    <row r="25" spans="1:6" x14ac:dyDescent="0.2">
      <c r="A25" s="245" t="s">
        <v>16</v>
      </c>
      <c r="B25" s="714">
        <v>5317.1908597946003</v>
      </c>
      <c r="C25" s="714" t="s">
        <v>3</v>
      </c>
      <c r="D25" s="782">
        <v>5317.1908597946003</v>
      </c>
      <c r="E25" s="714">
        <v>1957.8055853843689</v>
      </c>
      <c r="F25" s="714">
        <v>812.09758281707764</v>
      </c>
    </row>
    <row r="26" spans="1:6" x14ac:dyDescent="0.2">
      <c r="A26" s="245" t="s">
        <v>319</v>
      </c>
      <c r="B26" s="714">
        <v>1491.9555025100999</v>
      </c>
      <c r="C26" s="714">
        <v>808.63643646239996</v>
      </c>
      <c r="D26" s="782">
        <v>2300.5919389725</v>
      </c>
      <c r="E26" s="714">
        <v>720.14543104171753</v>
      </c>
      <c r="F26" s="714">
        <v>34.397609755396843</v>
      </c>
    </row>
    <row r="27" spans="1:6" ht="3.75" customHeight="1" x14ac:dyDescent="0.2">
      <c r="A27" s="804"/>
      <c r="B27" s="805"/>
      <c r="C27" s="805"/>
      <c r="D27" s="806"/>
      <c r="E27" s="805"/>
      <c r="F27" s="805"/>
    </row>
    <row r="28" spans="1:6" ht="15" customHeight="1" x14ac:dyDescent="0.2">
      <c r="A28" s="247" t="s">
        <v>109</v>
      </c>
      <c r="B28" s="753">
        <f>SUM(B9:B26)</f>
        <v>43969.049379825497</v>
      </c>
      <c r="C28" s="753">
        <f t="shared" ref="C28:F28" si="0">SUM(C9:C26)</f>
        <v>1347.7273941039998</v>
      </c>
      <c r="D28" s="753">
        <f t="shared" si="0"/>
        <v>45316.776773929501</v>
      </c>
      <c r="E28" s="753" t="s">
        <v>3</v>
      </c>
      <c r="F28" s="753">
        <f t="shared" si="0"/>
        <v>28973.501335307956</v>
      </c>
    </row>
    <row r="29" spans="1:6" x14ac:dyDescent="0.2">
      <c r="A29" s="221"/>
      <c r="B29" s="239"/>
      <c r="C29" s="239"/>
      <c r="D29" s="239"/>
      <c r="E29" s="239"/>
      <c r="F29" s="239"/>
    </row>
  </sheetData>
  <mergeCells count="1">
    <mergeCell ref="B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2"/>
  <sheetViews>
    <sheetView showGridLines="0" workbookViewId="0">
      <selection activeCell="N1" sqref="N1"/>
    </sheetView>
  </sheetViews>
  <sheetFormatPr defaultRowHeight="12.75" x14ac:dyDescent="0.2"/>
  <cols>
    <col min="1" max="1" width="33.7109375" style="248" customWidth="1"/>
    <col min="2" max="2" width="9.7109375" style="248" customWidth="1"/>
    <col min="3" max="3" width="8.7109375" style="248" customWidth="1"/>
    <col min="4" max="4" width="9.7109375" style="248" customWidth="1"/>
    <col min="5" max="5" width="8.7109375" style="248" customWidth="1"/>
    <col min="6" max="6" width="10.7109375" style="248" customWidth="1"/>
    <col min="7" max="7" width="13.7109375" style="248" customWidth="1"/>
    <col min="8" max="13" width="8.7109375" style="248" customWidth="1"/>
    <col min="14" max="16384" width="9.140625" style="248"/>
  </cols>
  <sheetData>
    <row r="1" spans="1:13" ht="15" customHeight="1" x14ac:dyDescent="0.2">
      <c r="A1" s="224" t="s">
        <v>472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ht="15" customHeight="1" x14ac:dyDescent="0.2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5" customHeight="1" x14ac:dyDescent="0.2">
      <c r="A3" s="259"/>
      <c r="B3" s="999" t="s">
        <v>286</v>
      </c>
      <c r="C3" s="1001"/>
      <c r="D3" s="1001"/>
      <c r="E3" s="1001"/>
      <c r="F3" s="1001"/>
      <c r="G3" s="1001"/>
      <c r="H3" s="1001"/>
      <c r="I3" s="1001"/>
      <c r="J3" s="1001"/>
      <c r="K3" s="670"/>
      <c r="L3" s="258"/>
      <c r="M3" s="258"/>
    </row>
    <row r="4" spans="1:13" ht="6" customHeight="1" x14ac:dyDescent="0.2">
      <c r="A4" s="257"/>
      <c r="B4" s="262"/>
      <c r="C4" s="280"/>
      <c r="D4" s="280"/>
      <c r="E4" s="280"/>
      <c r="F4" s="280"/>
      <c r="G4" s="280"/>
      <c r="H4" s="280"/>
      <c r="I4" s="280"/>
      <c r="J4" s="227"/>
      <c r="K4" s="227"/>
      <c r="L4" s="258"/>
      <c r="M4" s="258"/>
    </row>
    <row r="5" spans="1:13" ht="36" customHeight="1" thickBot="1" x14ac:dyDescent="0.25">
      <c r="A5" s="824" t="s">
        <v>261</v>
      </c>
      <c r="B5" s="265" t="s">
        <v>368</v>
      </c>
      <c r="C5" s="211" t="s">
        <v>371</v>
      </c>
      <c r="D5" s="211" t="s">
        <v>272</v>
      </c>
      <c r="E5" s="211" t="s">
        <v>266</v>
      </c>
      <c r="F5" s="211" t="s">
        <v>280</v>
      </c>
      <c r="G5" s="211" t="s">
        <v>267</v>
      </c>
      <c r="H5" s="211" t="s">
        <v>200</v>
      </c>
      <c r="I5" s="211" t="s">
        <v>275</v>
      </c>
      <c r="J5" s="211" t="s">
        <v>204</v>
      </c>
      <c r="K5" s="211" t="s">
        <v>443</v>
      </c>
      <c r="L5" s="211" t="s">
        <v>442</v>
      </c>
      <c r="M5" s="211" t="s">
        <v>262</v>
      </c>
    </row>
    <row r="6" spans="1:13" ht="6" customHeight="1" thickTop="1" x14ac:dyDescent="0.2">
      <c r="A6" s="214"/>
      <c r="B6" s="266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</row>
    <row r="7" spans="1:13" ht="18.75" x14ac:dyDescent="0.3">
      <c r="A7" s="825" t="s">
        <v>106</v>
      </c>
      <c r="B7" s="267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8" spans="1:13" ht="3.75" customHeight="1" x14ac:dyDescent="0.2">
      <c r="A8" s="214"/>
      <c r="B8" s="266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3" x14ac:dyDescent="0.2">
      <c r="A9" s="826" t="s">
        <v>26</v>
      </c>
      <c r="B9" s="713">
        <v>354.28980827330003</v>
      </c>
      <c r="C9" s="713" t="s">
        <v>3</v>
      </c>
      <c r="D9" s="713" t="s">
        <v>3</v>
      </c>
      <c r="E9" s="713" t="s">
        <v>3</v>
      </c>
      <c r="F9" s="713" t="s">
        <v>3</v>
      </c>
      <c r="G9" s="713" t="s">
        <v>3</v>
      </c>
      <c r="H9" s="713" t="s">
        <v>3</v>
      </c>
      <c r="I9" s="713" t="s">
        <v>3</v>
      </c>
      <c r="J9" s="713" t="s">
        <v>3</v>
      </c>
      <c r="K9" s="772">
        <v>354.28980827330003</v>
      </c>
      <c r="L9" s="713">
        <v>354.28980827331543</v>
      </c>
      <c r="M9" s="713">
        <v>16.787808299064636</v>
      </c>
    </row>
    <row r="10" spans="1:13" x14ac:dyDescent="0.2">
      <c r="A10" s="830" t="s">
        <v>31</v>
      </c>
      <c r="B10" s="714">
        <v>4491.0202584266999</v>
      </c>
      <c r="C10" s="714" t="s">
        <v>3</v>
      </c>
      <c r="D10" s="714">
        <v>1512.343375206</v>
      </c>
      <c r="E10" s="714" t="s">
        <v>3</v>
      </c>
      <c r="F10" s="714" t="s">
        <v>3</v>
      </c>
      <c r="G10" s="714">
        <v>428.6980376244</v>
      </c>
      <c r="H10" s="714">
        <v>9.7632741928000009</v>
      </c>
      <c r="I10" s="714">
        <v>8.5409212112000006</v>
      </c>
      <c r="J10" s="714" t="s">
        <v>3</v>
      </c>
      <c r="K10" s="776">
        <v>6450.3658666611</v>
      </c>
      <c r="L10" s="714">
        <v>3115.3854832649231</v>
      </c>
      <c r="M10" s="714">
        <v>2856.2800187468529</v>
      </c>
    </row>
    <row r="11" spans="1:13" x14ac:dyDescent="0.2">
      <c r="A11" s="830" t="s">
        <v>237</v>
      </c>
      <c r="B11" s="714" t="s">
        <v>3</v>
      </c>
      <c r="C11" s="714" t="s">
        <v>3</v>
      </c>
      <c r="D11" s="714">
        <v>148.98600769039999</v>
      </c>
      <c r="E11" s="714" t="s">
        <v>3</v>
      </c>
      <c r="F11" s="714" t="s">
        <v>3</v>
      </c>
      <c r="G11" s="714" t="s">
        <v>3</v>
      </c>
      <c r="H11" s="714" t="s">
        <v>3</v>
      </c>
      <c r="I11" s="714" t="s">
        <v>3</v>
      </c>
      <c r="J11" s="714" t="s">
        <v>3</v>
      </c>
      <c r="K11" s="776">
        <v>148.98600769039999</v>
      </c>
      <c r="L11" s="714">
        <v>148.98600769042969</v>
      </c>
      <c r="M11" s="714">
        <v>123.65838623046875</v>
      </c>
    </row>
    <row r="12" spans="1:13" x14ac:dyDescent="0.2">
      <c r="A12" s="830" t="s">
        <v>35</v>
      </c>
      <c r="B12" s="714" t="s">
        <v>3</v>
      </c>
      <c r="C12" s="714" t="s">
        <v>3</v>
      </c>
      <c r="D12" s="714">
        <v>238.37760925289999</v>
      </c>
      <c r="E12" s="714">
        <v>164.09289550779999</v>
      </c>
      <c r="F12" s="714">
        <v>901.80970716479999</v>
      </c>
      <c r="G12" s="714">
        <v>154.6712913513</v>
      </c>
      <c r="H12" s="714" t="s">
        <v>3</v>
      </c>
      <c r="I12" s="714" t="s">
        <v>3</v>
      </c>
      <c r="J12" s="714" t="s">
        <v>3</v>
      </c>
      <c r="K12" s="776">
        <v>1458.9515032767999</v>
      </c>
      <c r="L12" s="714">
        <v>1309.9654955863953</v>
      </c>
      <c r="M12" s="714">
        <v>1558.5839381217957</v>
      </c>
    </row>
    <row r="13" spans="1:13" x14ac:dyDescent="0.2">
      <c r="A13" s="830" t="s">
        <v>37</v>
      </c>
      <c r="B13" s="714" t="s">
        <v>3</v>
      </c>
      <c r="C13" s="714" t="s">
        <v>3</v>
      </c>
      <c r="D13" s="714">
        <v>72.858877658799997</v>
      </c>
      <c r="E13" s="714" t="s">
        <v>3</v>
      </c>
      <c r="F13" s="714" t="s">
        <v>3</v>
      </c>
      <c r="G13" s="714" t="s">
        <v>3</v>
      </c>
      <c r="H13" s="714" t="s">
        <v>3</v>
      </c>
      <c r="I13" s="714">
        <v>8.5409212112000006</v>
      </c>
      <c r="J13" s="714" t="s">
        <v>3</v>
      </c>
      <c r="K13" s="776">
        <v>81.3997988701</v>
      </c>
      <c r="L13" s="714">
        <v>81.39979887008667</v>
      </c>
      <c r="M13" s="714">
        <v>43.357215166091919</v>
      </c>
    </row>
    <row r="14" spans="1:13" x14ac:dyDescent="0.2">
      <c r="A14" s="830" t="s">
        <v>40</v>
      </c>
      <c r="B14" s="714" t="s">
        <v>3</v>
      </c>
      <c r="C14" s="714" t="s">
        <v>3</v>
      </c>
      <c r="D14" s="714">
        <v>1841.3296279906999</v>
      </c>
      <c r="E14" s="714" t="s">
        <v>3</v>
      </c>
      <c r="F14" s="714" t="s">
        <v>3</v>
      </c>
      <c r="G14" s="714">
        <v>499.42638921740001</v>
      </c>
      <c r="H14" s="714">
        <v>48.806728362999998</v>
      </c>
      <c r="I14" s="714" t="s">
        <v>3</v>
      </c>
      <c r="J14" s="714" t="s">
        <v>3</v>
      </c>
      <c r="K14" s="776">
        <v>2389.5627455711001</v>
      </c>
      <c r="L14" s="714">
        <v>2389.5627455711365</v>
      </c>
      <c r="M14" s="714">
        <v>1387.4649953842163</v>
      </c>
    </row>
    <row r="15" spans="1:13" x14ac:dyDescent="0.2">
      <c r="A15" s="830" t="s">
        <v>42</v>
      </c>
      <c r="B15" s="714" t="s">
        <v>3</v>
      </c>
      <c r="C15" s="714" t="s">
        <v>3</v>
      </c>
      <c r="D15" s="714">
        <v>101.51104736329999</v>
      </c>
      <c r="E15" s="714" t="s">
        <v>3</v>
      </c>
      <c r="F15" s="714" t="s">
        <v>3</v>
      </c>
      <c r="G15" s="714">
        <v>124.77173614500001</v>
      </c>
      <c r="H15" s="714" t="s">
        <v>3</v>
      </c>
      <c r="I15" s="714" t="s">
        <v>3</v>
      </c>
      <c r="J15" s="714" t="s">
        <v>3</v>
      </c>
      <c r="K15" s="776">
        <v>226.28278350830001</v>
      </c>
      <c r="L15" s="714">
        <v>226.28278350830078</v>
      </c>
      <c r="M15" s="714">
        <v>280.10512542724609</v>
      </c>
    </row>
    <row r="16" spans="1:13" x14ac:dyDescent="0.2">
      <c r="A16" s="830" t="s">
        <v>44</v>
      </c>
      <c r="B16" s="714" t="s">
        <v>3</v>
      </c>
      <c r="C16" s="714" t="s">
        <v>3</v>
      </c>
      <c r="D16" s="714">
        <v>27.029336929300001</v>
      </c>
      <c r="E16" s="714" t="s">
        <v>3</v>
      </c>
      <c r="F16" s="714" t="s">
        <v>3</v>
      </c>
      <c r="G16" s="714" t="s">
        <v>3</v>
      </c>
      <c r="H16" s="714" t="s">
        <v>3</v>
      </c>
      <c r="I16" s="714" t="s">
        <v>3</v>
      </c>
      <c r="J16" s="714">
        <v>4.1571736336000003</v>
      </c>
      <c r="K16" s="776">
        <v>31.186510562900001</v>
      </c>
      <c r="L16" s="714">
        <v>31.186510562896729</v>
      </c>
      <c r="M16" s="714">
        <v>6.9644217491149902</v>
      </c>
    </row>
    <row r="17" spans="1:13" x14ac:dyDescent="0.2">
      <c r="A17" s="830" t="s">
        <v>46</v>
      </c>
      <c r="B17" s="714" t="s">
        <v>3</v>
      </c>
      <c r="C17" s="714" t="s">
        <v>3</v>
      </c>
      <c r="D17" s="714">
        <v>1057.0869016647</v>
      </c>
      <c r="E17" s="714" t="s">
        <v>3</v>
      </c>
      <c r="F17" s="714" t="s">
        <v>3</v>
      </c>
      <c r="G17" s="714">
        <v>259.34226560590002</v>
      </c>
      <c r="H17" s="714" t="s">
        <v>3</v>
      </c>
      <c r="I17" s="714">
        <v>8.5409212112000006</v>
      </c>
      <c r="J17" s="714" t="s">
        <v>3</v>
      </c>
      <c r="K17" s="776">
        <v>1324.9700884818999</v>
      </c>
      <c r="L17" s="714">
        <v>1324.9700884819031</v>
      </c>
      <c r="M17" s="714">
        <v>2634.4761714935303</v>
      </c>
    </row>
    <row r="18" spans="1:13" x14ac:dyDescent="0.2">
      <c r="A18" s="830" t="s">
        <v>47</v>
      </c>
      <c r="B18" s="714" t="s">
        <v>3</v>
      </c>
      <c r="C18" s="714">
        <v>12.476658821099999</v>
      </c>
      <c r="D18" s="714">
        <v>176.32202148440001</v>
      </c>
      <c r="E18" s="714" t="s">
        <v>3</v>
      </c>
      <c r="F18" s="714" t="s">
        <v>3</v>
      </c>
      <c r="G18" s="714" t="s">
        <v>3</v>
      </c>
      <c r="H18" s="714" t="s">
        <v>3</v>
      </c>
      <c r="I18" s="714" t="s">
        <v>3</v>
      </c>
      <c r="J18" s="714" t="s">
        <v>3</v>
      </c>
      <c r="K18" s="776">
        <v>188.7986803055</v>
      </c>
      <c r="L18" s="714">
        <v>188.79868030548096</v>
      </c>
      <c r="M18" s="714">
        <v>1.9875184595584869</v>
      </c>
    </row>
    <row r="19" spans="1:13" x14ac:dyDescent="0.2">
      <c r="A19" s="830" t="s">
        <v>336</v>
      </c>
      <c r="B19" s="714" t="s">
        <v>3</v>
      </c>
      <c r="C19" s="714" t="s">
        <v>3</v>
      </c>
      <c r="D19" s="714">
        <v>60.291656494100003</v>
      </c>
      <c r="E19" s="714" t="s">
        <v>3</v>
      </c>
      <c r="F19" s="714" t="s">
        <v>3</v>
      </c>
      <c r="G19" s="714" t="s">
        <v>3</v>
      </c>
      <c r="H19" s="714" t="s">
        <v>3</v>
      </c>
      <c r="I19" s="714" t="s">
        <v>3</v>
      </c>
      <c r="J19" s="714" t="s">
        <v>3</v>
      </c>
      <c r="K19" s="776">
        <v>60.291656494100003</v>
      </c>
      <c r="L19" s="714">
        <v>60.291656494140625</v>
      </c>
      <c r="M19" s="714">
        <v>60.291656494140625</v>
      </c>
    </row>
    <row r="20" spans="1:13" ht="3.75" customHeight="1" x14ac:dyDescent="0.2">
      <c r="A20" s="831"/>
      <c r="B20" s="805"/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</row>
    <row r="21" spans="1:13" ht="15" customHeight="1" x14ac:dyDescent="0.2">
      <c r="A21" s="832" t="s">
        <v>205</v>
      </c>
      <c r="B21" s="753">
        <f>SUM(B9:B19)</f>
        <v>4845.3100666999999</v>
      </c>
      <c r="C21" s="753">
        <f t="shared" ref="C21:M21" si="0">SUM(C9:C19)</f>
        <v>12.476658821099999</v>
      </c>
      <c r="D21" s="753">
        <f t="shared" si="0"/>
        <v>5236.1364617345998</v>
      </c>
      <c r="E21" s="753">
        <f t="shared" si="0"/>
        <v>164.09289550779999</v>
      </c>
      <c r="F21" s="753">
        <f t="shared" si="0"/>
        <v>901.80970716479999</v>
      </c>
      <c r="G21" s="753">
        <f t="shared" si="0"/>
        <v>1466.9097199440002</v>
      </c>
      <c r="H21" s="753">
        <f t="shared" si="0"/>
        <v>58.570002555800002</v>
      </c>
      <c r="I21" s="753">
        <f t="shared" si="0"/>
        <v>25.622763633600002</v>
      </c>
      <c r="J21" s="753">
        <f t="shared" si="0"/>
        <v>4.1571736336000003</v>
      </c>
      <c r="K21" s="753">
        <f t="shared" si="0"/>
        <v>12715.0854496955</v>
      </c>
      <c r="L21" s="753" t="s">
        <v>3</v>
      </c>
      <c r="M21" s="753">
        <f t="shared" si="0"/>
        <v>8969.9572555720806</v>
      </c>
    </row>
    <row r="22" spans="1:13" x14ac:dyDescent="0.2">
      <c r="A22" s="221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</row>
  </sheetData>
  <mergeCells count="1">
    <mergeCell ref="B3:J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00"/>
  <sheetViews>
    <sheetView showGridLines="0" workbookViewId="0">
      <selection activeCell="J1" sqref="J1"/>
    </sheetView>
  </sheetViews>
  <sheetFormatPr defaultRowHeight="12.75" x14ac:dyDescent="0.2"/>
  <cols>
    <col min="1" max="1" width="36.7109375" style="797" customWidth="1"/>
    <col min="2" max="6" width="12.7109375" style="790" customWidth="1"/>
    <col min="7" max="9" width="8.7109375" style="797" customWidth="1"/>
    <col min="10" max="23" width="12.7109375" style="790" customWidth="1"/>
    <col min="24" max="27" width="12.7109375" style="797" customWidth="1"/>
    <col min="28" max="16384" width="9.140625" style="797"/>
  </cols>
  <sheetData>
    <row r="1" spans="1:23" s="791" customFormat="1" ht="15" customHeight="1" x14ac:dyDescent="0.2">
      <c r="A1" s="224" t="s">
        <v>472</v>
      </c>
    </row>
    <row r="2" spans="1:23" s="792" customFormat="1" ht="15" customHeight="1" x14ac:dyDescent="0.2">
      <c r="A2" s="226"/>
    </row>
    <row r="3" spans="1:23" s="792" customFormat="1" ht="15" customHeight="1" x14ac:dyDescent="0.2">
      <c r="A3" s="257"/>
      <c r="B3" s="999" t="s">
        <v>286</v>
      </c>
      <c r="C3" s="1001"/>
      <c r="D3" s="1001"/>
      <c r="E3" s="1001"/>
      <c r="F3" s="1001"/>
      <c r="G3" s="834"/>
      <c r="H3" s="834"/>
      <c r="I3" s="834"/>
    </row>
    <row r="4" spans="1:23" s="792" customFormat="1" ht="6" customHeight="1" x14ac:dyDescent="0.2">
      <c r="A4" s="257"/>
      <c r="B4" s="835"/>
      <c r="C4" s="836"/>
      <c r="D4" s="836"/>
      <c r="E4" s="836"/>
      <c r="F4" s="836"/>
      <c r="G4" s="834"/>
      <c r="H4" s="834"/>
      <c r="I4" s="834"/>
    </row>
    <row r="5" spans="1:23" s="211" customFormat="1" ht="36" customHeight="1" thickBot="1" x14ac:dyDescent="0.25">
      <c r="A5" s="833" t="s">
        <v>261</v>
      </c>
      <c r="B5" s="265" t="s">
        <v>117</v>
      </c>
      <c r="C5" s="211" t="s">
        <v>358</v>
      </c>
      <c r="D5" s="211" t="s">
        <v>269</v>
      </c>
      <c r="E5" s="211" t="s">
        <v>271</v>
      </c>
      <c r="F5" s="211" t="s">
        <v>198</v>
      </c>
      <c r="G5" s="211" t="s">
        <v>443</v>
      </c>
      <c r="H5" s="211" t="s">
        <v>442</v>
      </c>
      <c r="I5" s="211" t="s">
        <v>262</v>
      </c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 t="s">
        <v>359</v>
      </c>
      <c r="W5" s="228"/>
    </row>
    <row r="6" spans="1:23" s="214" customFormat="1" ht="6" customHeight="1" thickTop="1" x14ac:dyDescent="0.2">
      <c r="B6" s="266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28"/>
    </row>
    <row r="7" spans="1:23" s="794" customFormat="1" ht="19.5" customHeight="1" x14ac:dyDescent="0.3">
      <c r="A7" s="825" t="s">
        <v>66</v>
      </c>
      <c r="B7" s="755"/>
      <c r="C7" s="755"/>
      <c r="D7" s="755"/>
      <c r="E7" s="755"/>
      <c r="F7" s="755"/>
      <c r="G7" s="755"/>
      <c r="H7" s="755"/>
      <c r="I7" s="755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</row>
    <row r="8" spans="1:23" s="796" customFormat="1" ht="3.75" customHeight="1" x14ac:dyDescent="0.2">
      <c r="A8" s="795"/>
      <c r="B8" s="756"/>
      <c r="C8" s="756"/>
      <c r="D8" s="756"/>
      <c r="E8" s="756"/>
      <c r="F8" s="756"/>
      <c r="G8" s="756"/>
      <c r="H8" s="756"/>
      <c r="I8" s="756"/>
      <c r="J8" s="79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  <c r="W8" s="793"/>
    </row>
    <row r="9" spans="1:23" x14ac:dyDescent="0.2">
      <c r="A9" s="218" t="s">
        <v>51</v>
      </c>
      <c r="B9" s="713">
        <v>42.7130494118</v>
      </c>
      <c r="C9" s="713" t="s">
        <v>3</v>
      </c>
      <c r="D9" s="713" t="s">
        <v>3</v>
      </c>
      <c r="E9" s="713" t="s">
        <v>3</v>
      </c>
      <c r="F9" s="713" t="s">
        <v>3</v>
      </c>
      <c r="G9" s="781">
        <v>42.7130494118</v>
      </c>
      <c r="H9" s="713">
        <v>42.713049411773682</v>
      </c>
      <c r="I9" s="713" t="s">
        <v>305</v>
      </c>
    </row>
    <row r="10" spans="1:23" x14ac:dyDescent="0.2">
      <c r="A10" s="245" t="s">
        <v>52</v>
      </c>
      <c r="B10" s="714" t="s">
        <v>3</v>
      </c>
      <c r="C10" s="714" t="s">
        <v>3</v>
      </c>
      <c r="D10" s="714">
        <v>89.3916015625</v>
      </c>
      <c r="E10" s="714" t="s">
        <v>3</v>
      </c>
      <c r="F10" s="714" t="s">
        <v>3</v>
      </c>
      <c r="G10" s="782">
        <v>89.3916015625</v>
      </c>
      <c r="H10" s="714">
        <v>89.3916015625</v>
      </c>
      <c r="I10" s="714">
        <v>7.1513285636901855</v>
      </c>
    </row>
    <row r="11" spans="1:23" x14ac:dyDescent="0.2">
      <c r="A11" s="245" t="s">
        <v>53</v>
      </c>
      <c r="B11" s="714">
        <v>217.32604217529999</v>
      </c>
      <c r="C11" s="714" t="s">
        <v>3</v>
      </c>
      <c r="D11" s="714">
        <v>900.67675018310001</v>
      </c>
      <c r="E11" s="714" t="s">
        <v>3</v>
      </c>
      <c r="F11" s="714" t="s">
        <v>3</v>
      </c>
      <c r="G11" s="782">
        <v>1118.0027923584</v>
      </c>
      <c r="H11" s="714">
        <v>597.92460632324219</v>
      </c>
      <c r="I11" s="714">
        <v>15.036390371620655</v>
      </c>
    </row>
    <row r="12" spans="1:23" s="798" customFormat="1" ht="3.75" customHeight="1" x14ac:dyDescent="0.2">
      <c r="A12" s="804"/>
      <c r="B12" s="805"/>
      <c r="C12" s="805"/>
      <c r="D12" s="805"/>
      <c r="E12" s="805"/>
      <c r="F12" s="805"/>
      <c r="G12" s="806"/>
      <c r="H12" s="805"/>
      <c r="I12" s="805"/>
      <c r="J12" s="790"/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  <c r="W12" s="790"/>
    </row>
    <row r="13" spans="1:23" s="798" customFormat="1" ht="15" customHeight="1" x14ac:dyDescent="0.2">
      <c r="A13" s="247" t="s">
        <v>111</v>
      </c>
      <c r="B13" s="753">
        <v>260.03909158709996</v>
      </c>
      <c r="C13" s="753" t="s">
        <v>3</v>
      </c>
      <c r="D13" s="753">
        <v>990.06835174560001</v>
      </c>
      <c r="E13" s="753" t="s">
        <v>3</v>
      </c>
      <c r="F13" s="753" t="s">
        <v>3</v>
      </c>
      <c r="G13" s="753">
        <v>1250.1074433327001</v>
      </c>
      <c r="H13" s="753" t="s">
        <v>3</v>
      </c>
      <c r="I13" s="753">
        <v>22.363909743726254</v>
      </c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</row>
    <row r="14" spans="1:23" s="798" customFormat="1" ht="6" customHeight="1" x14ac:dyDescent="0.2">
      <c r="A14" s="804"/>
      <c r="B14" s="808"/>
      <c r="C14" s="808"/>
      <c r="D14" s="808"/>
      <c r="E14" s="808"/>
      <c r="F14" s="808"/>
      <c r="G14" s="808"/>
      <c r="H14" s="808"/>
      <c r="I14" s="809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</row>
    <row r="15" spans="1:23" s="794" customFormat="1" ht="19.5" customHeight="1" x14ac:dyDescent="0.3">
      <c r="A15" s="810" t="s">
        <v>67</v>
      </c>
      <c r="B15" s="799"/>
      <c r="C15" s="799"/>
      <c r="D15" s="799"/>
      <c r="E15" s="799"/>
      <c r="F15" s="799"/>
      <c r="G15" s="799"/>
      <c r="H15" s="799"/>
      <c r="I15" s="800"/>
      <c r="J15" s="793"/>
      <c r="K15" s="793"/>
      <c r="L15" s="793"/>
      <c r="M15" s="793"/>
      <c r="N15" s="793"/>
      <c r="O15" s="793"/>
      <c r="P15" s="793"/>
      <c r="Q15" s="793"/>
      <c r="R15" s="793"/>
      <c r="S15" s="793"/>
      <c r="T15" s="793"/>
      <c r="U15" s="793"/>
      <c r="V15" s="793"/>
      <c r="W15" s="793"/>
    </row>
    <row r="16" spans="1:23" s="796" customFormat="1" ht="3.75" customHeight="1" x14ac:dyDescent="0.2">
      <c r="A16" s="801"/>
      <c r="B16" s="802"/>
      <c r="C16" s="802"/>
      <c r="D16" s="802"/>
      <c r="E16" s="802"/>
      <c r="F16" s="802"/>
      <c r="G16" s="802"/>
      <c r="H16" s="802"/>
      <c r="I16" s="803"/>
      <c r="J16" s="793"/>
      <c r="K16" s="793"/>
      <c r="L16" s="793"/>
      <c r="M16" s="793"/>
      <c r="N16" s="793"/>
      <c r="O16" s="793"/>
      <c r="P16" s="793"/>
      <c r="Q16" s="793"/>
      <c r="R16" s="793"/>
      <c r="S16" s="793"/>
      <c r="T16" s="793"/>
      <c r="U16" s="793"/>
      <c r="V16" s="793"/>
      <c r="W16" s="793"/>
    </row>
    <row r="17" spans="1:23" x14ac:dyDescent="0.2">
      <c r="A17" s="245" t="s">
        <v>244</v>
      </c>
      <c r="B17" s="714" t="s">
        <v>3</v>
      </c>
      <c r="C17" s="714" t="s">
        <v>3</v>
      </c>
      <c r="D17" s="714" t="s">
        <v>3</v>
      </c>
      <c r="E17" s="714" t="s">
        <v>3</v>
      </c>
      <c r="F17" s="714">
        <v>316.07740783690002</v>
      </c>
      <c r="G17" s="782">
        <v>316.07740783690002</v>
      </c>
      <c r="H17" s="714">
        <v>213.56524658203125</v>
      </c>
      <c r="I17" s="714">
        <v>38.219827651977539</v>
      </c>
    </row>
    <row r="18" spans="1:23" x14ac:dyDescent="0.2">
      <c r="A18" s="245" t="s">
        <v>243</v>
      </c>
      <c r="B18" s="714" t="s">
        <v>3</v>
      </c>
      <c r="C18" s="714" t="s">
        <v>3</v>
      </c>
      <c r="D18" s="714" t="s">
        <v>3</v>
      </c>
      <c r="E18" s="714" t="s">
        <v>3</v>
      </c>
      <c r="F18" s="714">
        <v>861.52980470659998</v>
      </c>
      <c r="G18" s="782">
        <v>861.52980470659998</v>
      </c>
      <c r="H18" s="714">
        <v>546.52346801757812</v>
      </c>
      <c r="I18" s="714">
        <v>158.31668329238892</v>
      </c>
    </row>
    <row r="19" spans="1:23" s="798" customFormat="1" ht="3.75" customHeight="1" x14ac:dyDescent="0.2">
      <c r="A19" s="804"/>
      <c r="B19" s="805"/>
      <c r="C19" s="805"/>
      <c r="D19" s="805"/>
      <c r="E19" s="805"/>
      <c r="F19" s="805"/>
      <c r="G19" s="806"/>
      <c r="H19" s="805"/>
      <c r="I19" s="805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</row>
    <row r="20" spans="1:23" s="798" customFormat="1" ht="15" customHeight="1" x14ac:dyDescent="0.2">
      <c r="A20" s="247" t="s">
        <v>112</v>
      </c>
      <c r="B20" s="753" t="s">
        <v>3</v>
      </c>
      <c r="C20" s="753" t="s">
        <v>3</v>
      </c>
      <c r="D20" s="753" t="s">
        <v>3</v>
      </c>
      <c r="E20" s="753" t="s">
        <v>3</v>
      </c>
      <c r="F20" s="753">
        <v>1177.6072125435001</v>
      </c>
      <c r="G20" s="753">
        <v>1177.6072125435001</v>
      </c>
      <c r="H20" s="753" t="s">
        <v>3</v>
      </c>
      <c r="I20" s="753">
        <v>196.53651094436646</v>
      </c>
      <c r="J20" s="790"/>
      <c r="K20" s="790"/>
      <c r="L20" s="790"/>
      <c r="M20" s="790"/>
      <c r="N20" s="790"/>
      <c r="O20" s="790"/>
      <c r="P20" s="790"/>
      <c r="Q20" s="790"/>
      <c r="R20" s="790"/>
      <c r="S20" s="790"/>
      <c r="T20" s="790"/>
      <c r="U20" s="790"/>
      <c r="V20" s="790"/>
      <c r="W20" s="790"/>
    </row>
    <row r="21" spans="1:23" s="798" customFormat="1" ht="6" customHeight="1" x14ac:dyDescent="0.2">
      <c r="A21" s="804"/>
      <c r="B21" s="808"/>
      <c r="C21" s="808"/>
      <c r="D21" s="808"/>
      <c r="E21" s="808"/>
      <c r="F21" s="808"/>
      <c r="G21" s="808"/>
      <c r="H21" s="808"/>
      <c r="I21" s="809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0"/>
      <c r="W21" s="790"/>
    </row>
    <row r="22" spans="1:23" s="794" customFormat="1" ht="19.5" customHeight="1" x14ac:dyDescent="0.3">
      <c r="A22" s="810" t="s">
        <v>249</v>
      </c>
      <c r="B22" s="799"/>
      <c r="C22" s="799"/>
      <c r="D22" s="799"/>
      <c r="E22" s="799"/>
      <c r="F22" s="799"/>
      <c r="G22" s="799"/>
      <c r="H22" s="799"/>
      <c r="I22" s="800"/>
      <c r="J22" s="793"/>
      <c r="K22" s="793"/>
      <c r="L22" s="793"/>
      <c r="M22" s="793"/>
      <c r="N22" s="793"/>
      <c r="O22" s="793"/>
      <c r="P22" s="793"/>
      <c r="Q22" s="793"/>
      <c r="R22" s="793"/>
      <c r="S22" s="793"/>
      <c r="T22" s="793"/>
      <c r="U22" s="793"/>
      <c r="V22" s="793"/>
      <c r="W22" s="793"/>
    </row>
    <row r="23" spans="1:23" s="796" customFormat="1" ht="3.75" customHeight="1" x14ac:dyDescent="0.2">
      <c r="A23" s="801"/>
      <c r="B23" s="802"/>
      <c r="C23" s="802"/>
      <c r="D23" s="802"/>
      <c r="E23" s="802"/>
      <c r="F23" s="802"/>
      <c r="G23" s="802"/>
      <c r="H23" s="802"/>
      <c r="I23" s="803"/>
      <c r="J23" s="793"/>
      <c r="K23" s="793"/>
      <c r="L23" s="793"/>
      <c r="M23" s="793"/>
      <c r="N23" s="793"/>
      <c r="O23" s="793"/>
      <c r="P23" s="793"/>
      <c r="Q23" s="793"/>
      <c r="R23" s="793"/>
      <c r="S23" s="793"/>
      <c r="T23" s="793"/>
      <c r="U23" s="793"/>
      <c r="V23" s="793"/>
      <c r="W23" s="793"/>
    </row>
    <row r="24" spans="1:23" x14ac:dyDescent="0.2">
      <c r="A24" s="245" t="s">
        <v>341</v>
      </c>
      <c r="B24" s="714" t="s">
        <v>3</v>
      </c>
      <c r="C24" s="714">
        <v>31.2386188507</v>
      </c>
      <c r="D24" s="714" t="s">
        <v>3</v>
      </c>
      <c r="E24" s="714" t="s">
        <v>3</v>
      </c>
      <c r="F24" s="714" t="s">
        <v>3</v>
      </c>
      <c r="G24" s="782">
        <v>31.2386188507</v>
      </c>
      <c r="H24" s="714">
        <v>15.619309425354004</v>
      </c>
      <c r="I24" s="714">
        <v>37.486347198486328</v>
      </c>
    </row>
    <row r="25" spans="1:23" s="798" customFormat="1" ht="3.75" customHeight="1" x14ac:dyDescent="0.2">
      <c r="A25" s="804"/>
      <c r="B25" s="805"/>
      <c r="C25" s="805"/>
      <c r="D25" s="805"/>
      <c r="E25" s="805"/>
      <c r="F25" s="805"/>
      <c r="G25" s="806"/>
      <c r="H25" s="805"/>
      <c r="I25" s="805"/>
      <c r="J25" s="790"/>
      <c r="K25" s="790"/>
      <c r="L25" s="790"/>
      <c r="M25" s="790"/>
      <c r="N25" s="790"/>
      <c r="O25" s="790"/>
      <c r="P25" s="790"/>
      <c r="Q25" s="790"/>
      <c r="R25" s="790"/>
      <c r="S25" s="790"/>
      <c r="T25" s="790"/>
      <c r="U25" s="790"/>
      <c r="V25" s="790"/>
      <c r="W25" s="790"/>
    </row>
    <row r="26" spans="1:23" s="798" customFormat="1" ht="15" customHeight="1" x14ac:dyDescent="0.2">
      <c r="A26" s="247" t="s">
        <v>250</v>
      </c>
      <c r="B26" s="753" t="s">
        <v>3</v>
      </c>
      <c r="C26" s="753">
        <v>31.2386188507</v>
      </c>
      <c r="D26" s="753" t="s">
        <v>3</v>
      </c>
      <c r="E26" s="753" t="s">
        <v>3</v>
      </c>
      <c r="F26" s="753" t="s">
        <v>3</v>
      </c>
      <c r="G26" s="753">
        <v>31.2386188507</v>
      </c>
      <c r="H26" s="753" t="s">
        <v>3</v>
      </c>
      <c r="I26" s="753">
        <v>37.486347198486328</v>
      </c>
      <c r="J26" s="790"/>
      <c r="K26" s="790"/>
      <c r="L26" s="790"/>
      <c r="M26" s="790"/>
      <c r="N26" s="790"/>
      <c r="O26" s="790"/>
      <c r="P26" s="790"/>
      <c r="Q26" s="790"/>
      <c r="R26" s="790"/>
      <c r="S26" s="790"/>
      <c r="T26" s="790"/>
      <c r="U26" s="790"/>
      <c r="V26" s="790"/>
      <c r="W26" s="790"/>
    </row>
    <row r="27" spans="1:23" s="798" customFormat="1" ht="6" customHeight="1" x14ac:dyDescent="0.2">
      <c r="A27" s="804"/>
      <c r="B27" s="808"/>
      <c r="C27" s="808"/>
      <c r="D27" s="808"/>
      <c r="E27" s="808"/>
      <c r="F27" s="808"/>
      <c r="G27" s="808"/>
      <c r="H27" s="808"/>
      <c r="I27" s="809"/>
      <c r="J27" s="790"/>
      <c r="K27" s="790"/>
      <c r="L27" s="790"/>
      <c r="M27" s="790"/>
      <c r="N27" s="790"/>
      <c r="O27" s="790"/>
      <c r="P27" s="790"/>
      <c r="Q27" s="790"/>
      <c r="R27" s="790"/>
      <c r="S27" s="790"/>
      <c r="T27" s="790"/>
      <c r="U27" s="790"/>
      <c r="V27" s="790"/>
      <c r="W27" s="790"/>
    </row>
    <row r="28" spans="1:23" s="794" customFormat="1" ht="19.5" customHeight="1" x14ac:dyDescent="0.3">
      <c r="A28" s="810" t="s">
        <v>69</v>
      </c>
      <c r="B28" s="799"/>
      <c r="C28" s="799"/>
      <c r="D28" s="799"/>
      <c r="E28" s="799"/>
      <c r="F28" s="799"/>
      <c r="G28" s="799"/>
      <c r="H28" s="799"/>
      <c r="I28" s="800"/>
      <c r="J28" s="793"/>
      <c r="K28" s="793"/>
      <c r="L28" s="793"/>
      <c r="M28" s="793"/>
      <c r="N28" s="793"/>
      <c r="O28" s="793"/>
      <c r="P28" s="793"/>
      <c r="Q28" s="793"/>
      <c r="R28" s="793"/>
      <c r="S28" s="793"/>
      <c r="T28" s="793"/>
      <c r="U28" s="793"/>
      <c r="V28" s="793"/>
      <c r="W28" s="793"/>
    </row>
    <row r="29" spans="1:23" s="796" customFormat="1" ht="3.75" customHeight="1" x14ac:dyDescent="0.2">
      <c r="A29" s="801"/>
      <c r="B29" s="802"/>
      <c r="C29" s="802"/>
      <c r="D29" s="802"/>
      <c r="E29" s="802"/>
      <c r="F29" s="802"/>
      <c r="G29" s="802"/>
      <c r="H29" s="802"/>
      <c r="I29" s="803"/>
      <c r="J29" s="793"/>
      <c r="K29" s="793"/>
      <c r="L29" s="793"/>
      <c r="M29" s="793"/>
      <c r="N29" s="793"/>
      <c r="O29" s="793"/>
      <c r="P29" s="793"/>
      <c r="Q29" s="793"/>
      <c r="R29" s="793"/>
      <c r="S29" s="793"/>
      <c r="T29" s="793"/>
      <c r="U29" s="793"/>
      <c r="V29" s="793"/>
      <c r="W29" s="793"/>
    </row>
    <row r="30" spans="1:23" x14ac:dyDescent="0.2">
      <c r="A30" s="245" t="s">
        <v>59</v>
      </c>
      <c r="B30" s="714" t="s">
        <v>3</v>
      </c>
      <c r="C30" s="714" t="s">
        <v>3</v>
      </c>
      <c r="D30" s="714" t="s">
        <v>3</v>
      </c>
      <c r="E30" s="714">
        <v>371.82850646970002</v>
      </c>
      <c r="F30" s="714" t="s">
        <v>3</v>
      </c>
      <c r="G30" s="782">
        <v>371.82850646970002</v>
      </c>
      <c r="H30" s="714">
        <v>371.82850646972656</v>
      </c>
      <c r="I30" s="714">
        <v>92.299842596054077</v>
      </c>
    </row>
    <row r="31" spans="1:23" x14ac:dyDescent="0.2">
      <c r="A31" s="245" t="s">
        <v>60</v>
      </c>
      <c r="B31" s="714" t="s">
        <v>3</v>
      </c>
      <c r="C31" s="714" t="s">
        <v>3</v>
      </c>
      <c r="D31" s="714" t="s">
        <v>3</v>
      </c>
      <c r="E31" s="714">
        <v>843.19286489490003</v>
      </c>
      <c r="F31" s="714" t="s">
        <v>3</v>
      </c>
      <c r="G31" s="782">
        <v>843.19286489490003</v>
      </c>
      <c r="H31" s="714">
        <v>843.19286489486694</v>
      </c>
      <c r="I31" s="714">
        <v>26.135684981942177</v>
      </c>
    </row>
    <row r="32" spans="1:23" x14ac:dyDescent="0.2">
      <c r="A32" s="245" t="s">
        <v>191</v>
      </c>
      <c r="B32" s="714" t="s">
        <v>3</v>
      </c>
      <c r="C32" s="714" t="s">
        <v>3</v>
      </c>
      <c r="D32" s="714" t="s">
        <v>3</v>
      </c>
      <c r="E32" s="714">
        <v>782.21096467970006</v>
      </c>
      <c r="F32" s="714" t="s">
        <v>3</v>
      </c>
      <c r="G32" s="782">
        <v>782.21096467970006</v>
      </c>
      <c r="H32" s="714">
        <v>782.21096467971802</v>
      </c>
      <c r="I32" s="714">
        <v>467.81239151954651</v>
      </c>
    </row>
    <row r="33" spans="1:23" x14ac:dyDescent="0.2">
      <c r="A33" s="245" t="s">
        <v>254</v>
      </c>
      <c r="B33" s="714" t="s">
        <v>3</v>
      </c>
      <c r="C33" s="714" t="s">
        <v>3</v>
      </c>
      <c r="D33" s="714" t="s">
        <v>3</v>
      </c>
      <c r="E33" s="714">
        <v>68.340034484900002</v>
      </c>
      <c r="F33" s="714" t="s">
        <v>3</v>
      </c>
      <c r="G33" s="782">
        <v>68.340034484900002</v>
      </c>
      <c r="H33" s="714">
        <v>68.340034484863281</v>
      </c>
      <c r="I33" s="714" t="s">
        <v>3</v>
      </c>
    </row>
    <row r="34" spans="1:23" s="798" customFormat="1" ht="3.75" customHeight="1" x14ac:dyDescent="0.2">
      <c r="A34" s="804"/>
      <c r="B34" s="805"/>
      <c r="C34" s="805"/>
      <c r="D34" s="805"/>
      <c r="E34" s="805"/>
      <c r="F34" s="805"/>
      <c r="G34" s="806"/>
      <c r="H34" s="805"/>
      <c r="I34" s="805"/>
      <c r="J34" s="790"/>
      <c r="K34" s="790"/>
      <c r="L34" s="790"/>
      <c r="M34" s="790"/>
      <c r="N34" s="790"/>
      <c r="O34" s="790"/>
      <c r="P34" s="790"/>
      <c r="Q34" s="790"/>
      <c r="R34" s="790"/>
      <c r="S34" s="790"/>
      <c r="T34" s="790"/>
      <c r="U34" s="790"/>
      <c r="V34" s="790"/>
      <c r="W34" s="790"/>
    </row>
    <row r="35" spans="1:23" s="798" customFormat="1" ht="15" customHeight="1" x14ac:dyDescent="0.2">
      <c r="A35" s="247" t="s">
        <v>253</v>
      </c>
      <c r="B35" s="753" t="s">
        <v>3</v>
      </c>
      <c r="C35" s="753" t="s">
        <v>3</v>
      </c>
      <c r="D35" s="753" t="s">
        <v>3</v>
      </c>
      <c r="E35" s="753">
        <v>2065.5723705292003</v>
      </c>
      <c r="F35" s="753" t="s">
        <v>3</v>
      </c>
      <c r="G35" s="753">
        <v>2065.5723705292003</v>
      </c>
      <c r="H35" s="753" t="s">
        <v>3</v>
      </c>
      <c r="I35" s="753">
        <v>586.24791909754276</v>
      </c>
      <c r="J35" s="790"/>
      <c r="K35" s="790"/>
      <c r="L35" s="790"/>
      <c r="M35" s="790"/>
      <c r="N35" s="790"/>
      <c r="O35" s="790"/>
      <c r="P35" s="790"/>
      <c r="Q35" s="790"/>
      <c r="R35" s="790"/>
      <c r="S35" s="790"/>
      <c r="T35" s="790"/>
      <c r="U35" s="790"/>
      <c r="V35" s="790"/>
      <c r="W35" s="790"/>
    </row>
    <row r="36" spans="1:23" s="798" customFormat="1" ht="6" customHeight="1" x14ac:dyDescent="0.2">
      <c r="A36" s="221"/>
      <c r="B36" s="790"/>
      <c r="C36" s="790"/>
      <c r="D36" s="790"/>
      <c r="E36" s="790"/>
      <c r="F36" s="790"/>
      <c r="G36" s="754"/>
      <c r="H36" s="754"/>
      <c r="I36" s="754"/>
      <c r="J36" s="790"/>
      <c r="K36" s="790"/>
      <c r="L36" s="790"/>
      <c r="M36" s="790"/>
      <c r="N36" s="790"/>
      <c r="O36" s="790"/>
      <c r="P36" s="790"/>
      <c r="Q36" s="790"/>
      <c r="R36" s="790"/>
      <c r="S36" s="790"/>
      <c r="T36" s="790"/>
      <c r="U36" s="790"/>
      <c r="V36" s="790"/>
      <c r="W36" s="790"/>
    </row>
    <row r="37" spans="1:23" s="790" customFormat="1" x14ac:dyDescent="0.2"/>
    <row r="38" spans="1:23" s="790" customFormat="1" x14ac:dyDescent="0.2"/>
    <row r="39" spans="1:23" s="790" customFormat="1" x14ac:dyDescent="0.2"/>
    <row r="40" spans="1:23" s="790" customFormat="1" x14ac:dyDescent="0.2"/>
    <row r="41" spans="1:23" s="790" customFormat="1" x14ac:dyDescent="0.2"/>
    <row r="42" spans="1:23" s="790" customFormat="1" x14ac:dyDescent="0.2"/>
    <row r="43" spans="1:23" s="790" customFormat="1" x14ac:dyDescent="0.2"/>
    <row r="44" spans="1:23" s="790" customFormat="1" x14ac:dyDescent="0.2"/>
    <row r="45" spans="1:23" s="790" customFormat="1" x14ac:dyDescent="0.2"/>
    <row r="46" spans="1:23" s="790" customFormat="1" x14ac:dyDescent="0.2"/>
    <row r="47" spans="1:23" s="790" customFormat="1" x14ac:dyDescent="0.2"/>
    <row r="48" spans="1:23" s="790" customFormat="1" x14ac:dyDescent="0.2"/>
    <row r="49" s="790" customFormat="1" x14ac:dyDescent="0.2"/>
    <row r="50" s="790" customFormat="1" x14ac:dyDescent="0.2"/>
    <row r="51" s="790" customFormat="1" x14ac:dyDescent="0.2"/>
    <row r="52" s="790" customFormat="1" x14ac:dyDescent="0.2"/>
    <row r="53" s="790" customFormat="1" x14ac:dyDescent="0.2"/>
    <row r="54" s="790" customFormat="1" x14ac:dyDescent="0.2"/>
    <row r="55" s="790" customFormat="1" x14ac:dyDescent="0.2"/>
    <row r="56" s="790" customFormat="1" x14ac:dyDescent="0.2"/>
    <row r="57" s="790" customFormat="1" x14ac:dyDescent="0.2"/>
    <row r="58" s="790" customFormat="1" x14ac:dyDescent="0.2"/>
    <row r="59" s="790" customFormat="1" x14ac:dyDescent="0.2"/>
    <row r="60" s="790" customFormat="1" x14ac:dyDescent="0.2"/>
    <row r="61" s="790" customFormat="1" x14ac:dyDescent="0.2"/>
    <row r="62" s="790" customFormat="1" x14ac:dyDescent="0.2"/>
    <row r="63" s="790" customFormat="1" x14ac:dyDescent="0.2"/>
    <row r="64" s="790" customFormat="1" x14ac:dyDescent="0.2"/>
    <row r="65" s="790" customFormat="1" x14ac:dyDescent="0.2"/>
    <row r="66" s="790" customFormat="1" x14ac:dyDescent="0.2"/>
    <row r="67" s="790" customFormat="1" x14ac:dyDescent="0.2"/>
    <row r="68" s="790" customFormat="1" x14ac:dyDescent="0.2"/>
    <row r="69" s="790" customFormat="1" x14ac:dyDescent="0.2"/>
    <row r="70" s="790" customFormat="1" x14ac:dyDescent="0.2"/>
    <row r="71" s="790" customFormat="1" x14ac:dyDescent="0.2"/>
    <row r="72" s="790" customFormat="1" x14ac:dyDescent="0.2"/>
    <row r="73" s="790" customFormat="1" x14ac:dyDescent="0.2"/>
    <row r="74" s="790" customFormat="1" x14ac:dyDescent="0.2"/>
    <row r="75" s="790" customFormat="1" x14ac:dyDescent="0.2"/>
    <row r="76" s="790" customFormat="1" x14ac:dyDescent="0.2"/>
    <row r="77" s="790" customFormat="1" x14ac:dyDescent="0.2"/>
    <row r="78" s="790" customFormat="1" x14ac:dyDescent="0.2"/>
    <row r="79" s="790" customFormat="1" x14ac:dyDescent="0.2"/>
    <row r="80" s="790" customFormat="1" x14ac:dyDescent="0.2"/>
    <row r="81" s="790" customFormat="1" x14ac:dyDescent="0.2"/>
    <row r="82" s="790" customFormat="1" x14ac:dyDescent="0.2"/>
    <row r="83" s="790" customFormat="1" x14ac:dyDescent="0.2"/>
    <row r="84" s="790" customFormat="1" x14ac:dyDescent="0.2"/>
    <row r="85" s="790" customFormat="1" x14ac:dyDescent="0.2"/>
    <row r="86" s="790" customFormat="1" x14ac:dyDescent="0.2"/>
    <row r="87" s="790" customFormat="1" x14ac:dyDescent="0.2"/>
    <row r="88" s="790" customFormat="1" x14ac:dyDescent="0.2"/>
    <row r="89" s="790" customFormat="1" x14ac:dyDescent="0.2"/>
    <row r="90" s="790" customFormat="1" x14ac:dyDescent="0.2"/>
    <row r="91" s="790" customFormat="1" x14ac:dyDescent="0.2"/>
    <row r="92" s="790" customFormat="1" x14ac:dyDescent="0.2"/>
    <row r="93" s="790" customFormat="1" x14ac:dyDescent="0.2"/>
    <row r="94" s="790" customFormat="1" x14ac:dyDescent="0.2"/>
    <row r="95" s="790" customFormat="1" x14ac:dyDescent="0.2"/>
    <row r="96" s="790" customFormat="1" x14ac:dyDescent="0.2"/>
    <row r="97" s="790" customFormat="1" x14ac:dyDescent="0.2"/>
    <row r="98" s="790" customFormat="1" x14ac:dyDescent="0.2"/>
    <row r="99" s="790" customFormat="1" x14ac:dyDescent="0.2"/>
    <row r="100" s="790" customFormat="1" x14ac:dyDescent="0.2"/>
  </sheetData>
  <sortState columnSort="1" ref="B5:F35">
    <sortCondition ref="B5:F5"/>
  </sortState>
  <mergeCells count="1">
    <mergeCell ref="B3:F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130"/>
  <sheetViews>
    <sheetView showGridLines="0" workbookViewId="0">
      <selection activeCell="L1" sqref="L1"/>
    </sheetView>
  </sheetViews>
  <sheetFormatPr defaultRowHeight="12.75" x14ac:dyDescent="0.2"/>
  <cols>
    <col min="1" max="1" width="38.7109375" style="279" customWidth="1"/>
    <col min="2" max="2" width="9.7109375" style="236" customWidth="1"/>
    <col min="3" max="3" width="10.7109375" style="236" customWidth="1"/>
    <col min="4" max="6" width="11.140625" style="236" customWidth="1"/>
    <col min="7" max="7" width="13.7109375" style="236" customWidth="1"/>
    <col min="8" max="8" width="9.7109375" style="236" customWidth="1"/>
    <col min="9" max="9" width="8.7109375" style="270" customWidth="1"/>
    <col min="10" max="11" width="8.7109375" style="236" customWidth="1"/>
    <col min="12" max="50" width="12.7109375" style="235" customWidth="1"/>
    <col min="51" max="54" width="12.7109375" style="236" customWidth="1"/>
    <col min="55" max="16384" width="9.140625" style="236"/>
  </cols>
  <sheetData>
    <row r="1" spans="1:50" s="225" customFormat="1" ht="15" customHeight="1" x14ac:dyDescent="0.2">
      <c r="A1" s="272" t="s">
        <v>473</v>
      </c>
      <c r="I1" s="261"/>
    </row>
    <row r="2" spans="1:50" s="227" customFormat="1" ht="15" customHeight="1" x14ac:dyDescent="0.2">
      <c r="A2" s="273"/>
      <c r="I2" s="262"/>
    </row>
    <row r="3" spans="1:50" s="227" customFormat="1" ht="15" customHeight="1" x14ac:dyDescent="0.2">
      <c r="A3" s="274"/>
      <c r="B3" s="999" t="s">
        <v>286</v>
      </c>
      <c r="C3" s="1001"/>
      <c r="D3" s="1001"/>
      <c r="E3" s="1001"/>
      <c r="F3" s="1001"/>
      <c r="G3" s="1001"/>
      <c r="H3" s="1000"/>
      <c r="I3" s="263"/>
      <c r="J3" s="260"/>
      <c r="K3" s="260"/>
    </row>
    <row r="4" spans="1:50" s="227" customFormat="1" ht="6" customHeight="1" x14ac:dyDescent="0.2">
      <c r="A4" s="274"/>
      <c r="I4" s="264"/>
      <c r="J4" s="258"/>
      <c r="K4" s="258"/>
    </row>
    <row r="5" spans="1:50" s="211" customFormat="1" ht="36" customHeight="1" thickBot="1" x14ac:dyDescent="0.25">
      <c r="A5" s="210" t="s">
        <v>261</v>
      </c>
      <c r="B5" s="211" t="s">
        <v>199</v>
      </c>
      <c r="C5" s="211" t="s">
        <v>368</v>
      </c>
      <c r="D5" s="211" t="s">
        <v>279</v>
      </c>
      <c r="E5" s="211" t="s">
        <v>272</v>
      </c>
      <c r="F5" s="211" t="s">
        <v>280</v>
      </c>
      <c r="G5" s="211" t="s">
        <v>267</v>
      </c>
      <c r="H5" s="211" t="s">
        <v>200</v>
      </c>
      <c r="I5" s="211" t="s">
        <v>443</v>
      </c>
      <c r="J5" s="211" t="s">
        <v>442</v>
      </c>
      <c r="K5" s="211" t="s">
        <v>262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 t="s">
        <v>288</v>
      </c>
      <c r="AX5" s="228"/>
    </row>
    <row r="6" spans="1:50" s="214" customFormat="1" ht="6" customHeight="1" thickTop="1" x14ac:dyDescent="0.2">
      <c r="A6" s="275"/>
      <c r="I6" s="266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28"/>
    </row>
    <row r="7" spans="1:50" s="217" customFormat="1" ht="19.5" customHeight="1" x14ac:dyDescent="0.3">
      <c r="A7" s="216" t="s">
        <v>64</v>
      </c>
      <c r="B7" s="215"/>
      <c r="C7" s="215"/>
      <c r="D7" s="215"/>
      <c r="E7" s="215"/>
      <c r="F7" s="215"/>
      <c r="G7" s="215"/>
      <c r="H7" s="215"/>
      <c r="I7" s="267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28"/>
    </row>
    <row r="8" spans="1:50" s="214" customFormat="1" ht="3.75" customHeight="1" x14ac:dyDescent="0.2">
      <c r="A8" s="275"/>
      <c r="I8" s="266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</row>
    <row r="9" spans="1:50" x14ac:dyDescent="0.2">
      <c r="A9" s="218" t="s">
        <v>213</v>
      </c>
      <c r="B9" s="713">
        <v>348.6408195496</v>
      </c>
      <c r="C9" s="713" t="s">
        <v>3</v>
      </c>
      <c r="D9" s="713" t="s">
        <v>3</v>
      </c>
      <c r="E9" s="713" t="s">
        <v>3</v>
      </c>
      <c r="F9" s="713" t="s">
        <v>3</v>
      </c>
      <c r="G9" s="713" t="s">
        <v>3</v>
      </c>
      <c r="H9" s="713" t="s">
        <v>3</v>
      </c>
      <c r="I9" s="781">
        <v>348.6408195496</v>
      </c>
      <c r="J9" s="713">
        <v>174.32040977478027</v>
      </c>
      <c r="K9" s="713">
        <v>108.45760917663574</v>
      </c>
      <c r="AW9" s="235" t="s">
        <v>289</v>
      </c>
    </row>
    <row r="10" spans="1:50" x14ac:dyDescent="0.2">
      <c r="A10" s="245" t="s">
        <v>170</v>
      </c>
      <c r="B10" s="714">
        <v>41.293830871600001</v>
      </c>
      <c r="C10" s="714" t="s">
        <v>3</v>
      </c>
      <c r="D10" s="714" t="s">
        <v>3</v>
      </c>
      <c r="E10" s="714" t="s">
        <v>3</v>
      </c>
      <c r="F10" s="714" t="s">
        <v>3</v>
      </c>
      <c r="G10" s="714" t="s">
        <v>3</v>
      </c>
      <c r="H10" s="714" t="s">
        <v>3</v>
      </c>
      <c r="I10" s="782">
        <v>41.293830871600001</v>
      </c>
      <c r="J10" s="714">
        <v>13.764610290527344</v>
      </c>
      <c r="K10" s="714">
        <v>47.405316352844238</v>
      </c>
    </row>
    <row r="11" spans="1:50" x14ac:dyDescent="0.2">
      <c r="A11" s="245" t="s">
        <v>5</v>
      </c>
      <c r="B11" s="714">
        <v>669.74970054630001</v>
      </c>
      <c r="C11" s="714" t="s">
        <v>3</v>
      </c>
      <c r="D11" s="714" t="s">
        <v>3</v>
      </c>
      <c r="E11" s="714" t="s">
        <v>3</v>
      </c>
      <c r="F11" s="714" t="s">
        <v>3</v>
      </c>
      <c r="G11" s="714" t="s">
        <v>3</v>
      </c>
      <c r="H11" s="714" t="s">
        <v>3</v>
      </c>
      <c r="I11" s="782">
        <v>669.74970054630001</v>
      </c>
      <c r="J11" s="714">
        <v>188.08502006530762</v>
      </c>
      <c r="K11" s="714">
        <v>53.147158861160278</v>
      </c>
    </row>
    <row r="12" spans="1:50" x14ac:dyDescent="0.2">
      <c r="A12" s="245" t="s">
        <v>6</v>
      </c>
      <c r="B12" s="714">
        <v>137.6470088959</v>
      </c>
      <c r="C12" s="714" t="s">
        <v>3</v>
      </c>
      <c r="D12" s="714" t="s">
        <v>3</v>
      </c>
      <c r="E12" s="714" t="s">
        <v>3</v>
      </c>
      <c r="F12" s="714" t="s">
        <v>3</v>
      </c>
      <c r="G12" s="714" t="s">
        <v>3</v>
      </c>
      <c r="H12" s="714" t="s">
        <v>3</v>
      </c>
      <c r="I12" s="782">
        <v>137.6470088959</v>
      </c>
      <c r="J12" s="714">
        <v>41.294736862182617</v>
      </c>
      <c r="K12" s="714">
        <v>13.312004327774048</v>
      </c>
    </row>
    <row r="13" spans="1:50" x14ac:dyDescent="0.2">
      <c r="A13" s="245" t="s">
        <v>7</v>
      </c>
      <c r="B13" s="714">
        <v>137.6497268677</v>
      </c>
      <c r="C13" s="714" t="s">
        <v>3</v>
      </c>
      <c r="D13" s="714" t="s">
        <v>3</v>
      </c>
      <c r="E13" s="714" t="s">
        <v>3</v>
      </c>
      <c r="F13" s="714" t="s">
        <v>3</v>
      </c>
      <c r="G13" s="714" t="s">
        <v>3</v>
      </c>
      <c r="H13" s="714" t="s">
        <v>3</v>
      </c>
      <c r="I13" s="782">
        <v>137.6497268677</v>
      </c>
      <c r="J13" s="714">
        <v>41.294736862182617</v>
      </c>
      <c r="K13" s="714">
        <v>158.2884407043457</v>
      </c>
    </row>
    <row r="14" spans="1:50" x14ac:dyDescent="0.2">
      <c r="A14" s="245" t="s">
        <v>228</v>
      </c>
      <c r="B14" s="714">
        <v>55.060253143300002</v>
      </c>
      <c r="C14" s="714" t="s">
        <v>3</v>
      </c>
      <c r="D14" s="714" t="s">
        <v>3</v>
      </c>
      <c r="E14" s="714" t="s">
        <v>3</v>
      </c>
      <c r="F14" s="714" t="s">
        <v>3</v>
      </c>
      <c r="G14" s="714" t="s">
        <v>3</v>
      </c>
      <c r="H14" s="714" t="s">
        <v>3</v>
      </c>
      <c r="I14" s="782">
        <v>55.060253143300002</v>
      </c>
      <c r="J14" s="714">
        <v>27.530126571655273</v>
      </c>
      <c r="K14" s="714">
        <v>61.226451873779297</v>
      </c>
    </row>
    <row r="15" spans="1:50" x14ac:dyDescent="0.2">
      <c r="A15" s="245" t="s">
        <v>219</v>
      </c>
      <c r="B15" s="714">
        <v>27.530126571699999</v>
      </c>
      <c r="C15" s="714" t="s">
        <v>3</v>
      </c>
      <c r="D15" s="714" t="s">
        <v>3</v>
      </c>
      <c r="E15" s="714" t="s">
        <v>3</v>
      </c>
      <c r="F15" s="714" t="s">
        <v>3</v>
      </c>
      <c r="G15" s="714" t="s">
        <v>3</v>
      </c>
      <c r="H15" s="714" t="s">
        <v>3</v>
      </c>
      <c r="I15" s="782">
        <v>27.530126571699999</v>
      </c>
      <c r="J15" s="714">
        <v>27.530126571655273</v>
      </c>
      <c r="K15" s="714">
        <v>8.081883430480957</v>
      </c>
    </row>
    <row r="16" spans="1:50" x14ac:dyDescent="0.2">
      <c r="A16" s="245" t="s">
        <v>172</v>
      </c>
      <c r="B16" s="714">
        <v>522.19161224369998</v>
      </c>
      <c r="C16" s="714" t="s">
        <v>3</v>
      </c>
      <c r="D16" s="714" t="s">
        <v>3</v>
      </c>
      <c r="E16" s="714" t="s">
        <v>3</v>
      </c>
      <c r="F16" s="714" t="s">
        <v>3</v>
      </c>
      <c r="G16" s="714" t="s">
        <v>3</v>
      </c>
      <c r="H16" s="714" t="s">
        <v>3</v>
      </c>
      <c r="I16" s="782">
        <v>522.19161224369998</v>
      </c>
      <c r="J16" s="714">
        <v>77.5924072265625</v>
      </c>
      <c r="K16" s="714">
        <v>954.80828857421875</v>
      </c>
    </row>
    <row r="17" spans="1:50" x14ac:dyDescent="0.2">
      <c r="A17" s="245" t="s">
        <v>119</v>
      </c>
      <c r="B17" s="714">
        <v>27.529220581099999</v>
      </c>
      <c r="C17" s="714" t="s">
        <v>3</v>
      </c>
      <c r="D17" s="714" t="s">
        <v>3</v>
      </c>
      <c r="E17" s="714" t="s">
        <v>3</v>
      </c>
      <c r="F17" s="714" t="s">
        <v>3</v>
      </c>
      <c r="G17" s="714" t="s">
        <v>3</v>
      </c>
      <c r="H17" s="714" t="s">
        <v>3</v>
      </c>
      <c r="I17" s="782">
        <v>27.529220581099999</v>
      </c>
      <c r="J17" s="714">
        <v>13.764610290527344</v>
      </c>
      <c r="K17" s="714">
        <v>24.776298522949219</v>
      </c>
    </row>
    <row r="18" spans="1:50" x14ac:dyDescent="0.2">
      <c r="A18" s="245" t="s">
        <v>13</v>
      </c>
      <c r="B18" s="714">
        <v>633.14689540860002</v>
      </c>
      <c r="C18" s="714" t="s">
        <v>3</v>
      </c>
      <c r="D18" s="714" t="s">
        <v>3</v>
      </c>
      <c r="E18" s="714" t="s">
        <v>3</v>
      </c>
      <c r="F18" s="714" t="s">
        <v>3</v>
      </c>
      <c r="G18" s="714" t="s">
        <v>3</v>
      </c>
      <c r="H18" s="714" t="s">
        <v>3</v>
      </c>
      <c r="I18" s="782">
        <v>633.14689540860002</v>
      </c>
      <c r="J18" s="714">
        <v>312.47045803070068</v>
      </c>
      <c r="K18" s="714">
        <v>114.90395307540894</v>
      </c>
    </row>
    <row r="19" spans="1:50" x14ac:dyDescent="0.2">
      <c r="A19" s="245" t="s">
        <v>120</v>
      </c>
      <c r="B19" s="714">
        <v>680.87505149840001</v>
      </c>
      <c r="C19" s="714" t="s">
        <v>3</v>
      </c>
      <c r="D19" s="714">
        <v>73.395141601600002</v>
      </c>
      <c r="E19" s="714" t="s">
        <v>3</v>
      </c>
      <c r="F19" s="714" t="s">
        <v>3</v>
      </c>
      <c r="G19" s="714" t="s">
        <v>3</v>
      </c>
      <c r="H19" s="714" t="s">
        <v>3</v>
      </c>
      <c r="I19" s="782">
        <v>754.27019310000003</v>
      </c>
      <c r="J19" s="714">
        <v>213.24788475036621</v>
      </c>
      <c r="K19" s="714">
        <v>821.87422180175781</v>
      </c>
    </row>
    <row r="20" spans="1:50" x14ac:dyDescent="0.2">
      <c r="A20" s="245" t="s">
        <v>15</v>
      </c>
      <c r="B20" s="714">
        <v>454.45185089109998</v>
      </c>
      <c r="C20" s="714" t="s">
        <v>3</v>
      </c>
      <c r="D20" s="714" t="s">
        <v>3</v>
      </c>
      <c r="E20" s="714" t="s">
        <v>3</v>
      </c>
      <c r="F20" s="714" t="s">
        <v>3</v>
      </c>
      <c r="G20" s="714" t="s">
        <v>3</v>
      </c>
      <c r="H20" s="714" t="s">
        <v>3</v>
      </c>
      <c r="I20" s="782">
        <v>454.45185089109998</v>
      </c>
      <c r="J20" s="714">
        <v>127.10987091064453</v>
      </c>
      <c r="K20" s="714">
        <v>665.3555965423584</v>
      </c>
    </row>
    <row r="21" spans="1:50" x14ac:dyDescent="0.2">
      <c r="A21" s="245" t="s">
        <v>16</v>
      </c>
      <c r="B21" s="714">
        <v>210.1644687653</v>
      </c>
      <c r="C21" s="714" t="s">
        <v>3</v>
      </c>
      <c r="D21" s="714" t="s">
        <v>3</v>
      </c>
      <c r="E21" s="714" t="s">
        <v>3</v>
      </c>
      <c r="F21" s="714" t="s">
        <v>3</v>
      </c>
      <c r="G21" s="714" t="s">
        <v>3</v>
      </c>
      <c r="H21" s="714" t="s">
        <v>3</v>
      </c>
      <c r="I21" s="782">
        <v>210.1644687653</v>
      </c>
      <c r="J21" s="714">
        <v>171.59507083892822</v>
      </c>
      <c r="K21" s="714">
        <v>31.524669408798218</v>
      </c>
    </row>
    <row r="22" spans="1:50" x14ac:dyDescent="0.2">
      <c r="A22" s="245" t="s">
        <v>319</v>
      </c>
      <c r="B22" s="714">
        <v>110.1205062866</v>
      </c>
      <c r="C22" s="714" t="s">
        <v>3</v>
      </c>
      <c r="D22" s="714" t="s">
        <v>3</v>
      </c>
      <c r="E22" s="714" t="s">
        <v>3</v>
      </c>
      <c r="F22" s="714" t="s">
        <v>3</v>
      </c>
      <c r="G22" s="714" t="s">
        <v>3</v>
      </c>
      <c r="H22" s="714" t="s">
        <v>3</v>
      </c>
      <c r="I22" s="782">
        <v>110.1205062866</v>
      </c>
      <c r="J22" s="714">
        <v>27.530126571655273</v>
      </c>
      <c r="K22" s="714">
        <v>1.6327594518661499</v>
      </c>
    </row>
    <row r="23" spans="1:50" s="237" customFormat="1" ht="3.75" customHeight="1" x14ac:dyDescent="0.2">
      <c r="A23" s="804"/>
      <c r="B23" s="805"/>
      <c r="C23" s="805"/>
      <c r="D23" s="805"/>
      <c r="E23" s="805"/>
      <c r="F23" s="805"/>
      <c r="G23" s="805"/>
      <c r="H23" s="805"/>
      <c r="I23" s="806"/>
      <c r="J23" s="805"/>
      <c r="K23" s="80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</row>
    <row r="24" spans="1:50" s="237" customFormat="1" ht="15" customHeight="1" x14ac:dyDescent="0.2">
      <c r="A24" s="247" t="s">
        <v>109</v>
      </c>
      <c r="B24" s="753">
        <v>4056.0510721209002</v>
      </c>
      <c r="C24" s="753" t="s">
        <v>3</v>
      </c>
      <c r="D24" s="753">
        <v>73.395141601600002</v>
      </c>
      <c r="E24" s="753" t="s">
        <v>3</v>
      </c>
      <c r="F24" s="753" t="s">
        <v>3</v>
      </c>
      <c r="G24" s="753" t="s">
        <v>3</v>
      </c>
      <c r="H24" s="753" t="s">
        <v>3</v>
      </c>
      <c r="I24" s="753">
        <v>4129.4462137225</v>
      </c>
      <c r="J24" s="753" t="s">
        <v>3</v>
      </c>
      <c r="K24" s="753">
        <v>3064.7946521043777</v>
      </c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</row>
    <row r="25" spans="1:50" s="237" customFormat="1" ht="9" customHeight="1" x14ac:dyDescent="0.2">
      <c r="A25" s="276"/>
      <c r="B25" s="239"/>
      <c r="C25" s="239"/>
      <c r="D25" s="239"/>
      <c r="E25" s="239"/>
      <c r="F25" s="239"/>
      <c r="G25" s="239"/>
      <c r="H25" s="239"/>
      <c r="I25" s="268"/>
      <c r="J25" s="239"/>
      <c r="K25" s="239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</row>
    <row r="26" spans="1:50" s="231" customFormat="1" ht="19.5" customHeight="1" x14ac:dyDescent="0.3">
      <c r="A26" s="216" t="s">
        <v>106</v>
      </c>
      <c r="B26" s="271"/>
      <c r="C26" s="229"/>
      <c r="D26" s="229"/>
      <c r="E26" s="229"/>
      <c r="F26" s="229"/>
      <c r="G26" s="229"/>
      <c r="H26" s="229"/>
      <c r="I26" s="229"/>
      <c r="J26" s="229"/>
      <c r="K26" s="229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</row>
    <row r="27" spans="1:50" s="234" customFormat="1" ht="3.75" customHeight="1" x14ac:dyDescent="0.2">
      <c r="A27" s="277"/>
      <c r="B27" s="232"/>
      <c r="C27" s="233"/>
      <c r="D27" s="233"/>
      <c r="E27" s="233"/>
      <c r="F27" s="233"/>
      <c r="G27" s="233"/>
      <c r="H27" s="233"/>
      <c r="I27" s="233"/>
      <c r="J27" s="233"/>
      <c r="K27" s="233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</row>
    <row r="28" spans="1:50" x14ac:dyDescent="0.2">
      <c r="A28" s="218" t="s">
        <v>26</v>
      </c>
      <c r="B28" s="713" t="s">
        <v>3</v>
      </c>
      <c r="C28" s="713">
        <v>100.9252681732</v>
      </c>
      <c r="D28" s="713" t="s">
        <v>3</v>
      </c>
      <c r="E28" s="713" t="s">
        <v>3</v>
      </c>
      <c r="F28" s="713" t="s">
        <v>3</v>
      </c>
      <c r="G28" s="713" t="s">
        <v>3</v>
      </c>
      <c r="H28" s="713" t="s">
        <v>3</v>
      </c>
      <c r="I28" s="781">
        <v>100.9252681732</v>
      </c>
      <c r="J28" s="713">
        <v>100.92526817321777</v>
      </c>
      <c r="K28" s="713">
        <v>6.0045789480209351</v>
      </c>
    </row>
    <row r="29" spans="1:50" x14ac:dyDescent="0.2">
      <c r="A29" s="245" t="s">
        <v>325</v>
      </c>
      <c r="B29" s="714" t="s">
        <v>3</v>
      </c>
      <c r="C29" s="714">
        <v>88.182395935100004</v>
      </c>
      <c r="D29" s="714" t="s">
        <v>3</v>
      </c>
      <c r="E29" s="714" t="s">
        <v>3</v>
      </c>
      <c r="F29" s="714" t="s">
        <v>3</v>
      </c>
      <c r="G29" s="714" t="s">
        <v>3</v>
      </c>
      <c r="H29" s="714" t="s">
        <v>3</v>
      </c>
      <c r="I29" s="782">
        <v>88.182395935100004</v>
      </c>
      <c r="J29" s="714">
        <v>88.182395935058594</v>
      </c>
      <c r="K29" s="714">
        <v>67.856376647949219</v>
      </c>
    </row>
    <row r="30" spans="1:50" x14ac:dyDescent="0.2">
      <c r="A30" s="245" t="s">
        <v>31</v>
      </c>
      <c r="B30" s="714" t="s">
        <v>3</v>
      </c>
      <c r="C30" s="714">
        <v>610.24829006200002</v>
      </c>
      <c r="D30" s="714" t="s">
        <v>3</v>
      </c>
      <c r="E30" s="714">
        <v>231.22560214999999</v>
      </c>
      <c r="F30" s="714" t="s">
        <v>3</v>
      </c>
      <c r="G30" s="714">
        <v>154.37654876709999</v>
      </c>
      <c r="H30" s="714">
        <v>25.162864685100001</v>
      </c>
      <c r="I30" s="782">
        <v>1021.0133056641</v>
      </c>
      <c r="J30" s="714">
        <v>364.90000057220459</v>
      </c>
      <c r="K30" s="714">
        <v>355.86303043365479</v>
      </c>
    </row>
    <row r="31" spans="1:50" x14ac:dyDescent="0.2">
      <c r="A31" s="245" t="s">
        <v>35</v>
      </c>
      <c r="B31" s="714" t="s">
        <v>3</v>
      </c>
      <c r="C31" s="714" t="s">
        <v>3</v>
      </c>
      <c r="D31" s="714" t="s">
        <v>3</v>
      </c>
      <c r="E31" s="714" t="s">
        <v>3</v>
      </c>
      <c r="F31" s="714">
        <v>328.69695854190002</v>
      </c>
      <c r="G31" s="714" t="s">
        <v>3</v>
      </c>
      <c r="H31" s="714" t="s">
        <v>3</v>
      </c>
      <c r="I31" s="782">
        <v>328.69695854190002</v>
      </c>
      <c r="J31" s="714">
        <v>328.69695854187012</v>
      </c>
      <c r="K31" s="714">
        <v>321.23193740844727</v>
      </c>
    </row>
    <row r="32" spans="1:50" x14ac:dyDescent="0.2">
      <c r="A32" s="245" t="s">
        <v>40</v>
      </c>
      <c r="B32" s="714" t="s">
        <v>3</v>
      </c>
      <c r="C32" s="714" t="s">
        <v>3</v>
      </c>
      <c r="D32" s="714" t="s">
        <v>3</v>
      </c>
      <c r="E32" s="714">
        <v>210.5234518051</v>
      </c>
      <c r="F32" s="714" t="s">
        <v>3</v>
      </c>
      <c r="G32" s="714">
        <v>101.94700622560001</v>
      </c>
      <c r="H32" s="714">
        <v>52.429542541499998</v>
      </c>
      <c r="I32" s="782">
        <v>364.90000057219999</v>
      </c>
      <c r="J32" s="714">
        <v>364.90000057220459</v>
      </c>
      <c r="K32" s="714">
        <v>199.5896692276001</v>
      </c>
    </row>
    <row r="33" spans="1:50" x14ac:dyDescent="0.2">
      <c r="A33" s="245" t="s">
        <v>46</v>
      </c>
      <c r="B33" s="714" t="s">
        <v>3</v>
      </c>
      <c r="C33" s="714" t="s">
        <v>3</v>
      </c>
      <c r="D33" s="714" t="s">
        <v>3</v>
      </c>
      <c r="E33" s="714">
        <v>174.3204097748</v>
      </c>
      <c r="F33" s="714" t="s">
        <v>3</v>
      </c>
      <c r="G33" s="714">
        <v>52.429542541499998</v>
      </c>
      <c r="H33" s="714" t="s">
        <v>3</v>
      </c>
      <c r="I33" s="782">
        <v>226.74995231630001</v>
      </c>
      <c r="J33" s="714">
        <v>226.74995231628418</v>
      </c>
      <c r="K33" s="714">
        <v>548.88460540771484</v>
      </c>
    </row>
    <row r="34" spans="1:50" s="237" customFormat="1" ht="3.75" customHeight="1" x14ac:dyDescent="0.2">
      <c r="A34" s="804"/>
      <c r="B34" s="805"/>
      <c r="C34" s="805"/>
      <c r="D34" s="805"/>
      <c r="E34" s="805"/>
      <c r="F34" s="805"/>
      <c r="G34" s="805"/>
      <c r="H34" s="805"/>
      <c r="I34" s="806"/>
      <c r="J34" s="805"/>
      <c r="K34" s="80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</row>
    <row r="35" spans="1:50" s="237" customFormat="1" ht="15" customHeight="1" x14ac:dyDescent="0.2">
      <c r="A35" s="247" t="s">
        <v>357</v>
      </c>
      <c r="B35" s="753" t="s">
        <v>3</v>
      </c>
      <c r="C35" s="753">
        <v>799.35595417030004</v>
      </c>
      <c r="D35" s="753" t="s">
        <v>3</v>
      </c>
      <c r="E35" s="753">
        <v>616.06946372990001</v>
      </c>
      <c r="F35" s="753">
        <v>328.69695854190002</v>
      </c>
      <c r="G35" s="753">
        <v>308.75309753419998</v>
      </c>
      <c r="H35" s="753">
        <v>77.592407226600002</v>
      </c>
      <c r="I35" s="753">
        <v>2130.4678812028001</v>
      </c>
      <c r="J35" s="753" t="s">
        <v>3</v>
      </c>
      <c r="K35" s="753">
        <v>1499.4301980733871</v>
      </c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</row>
    <row r="36" spans="1:50" s="237" customFormat="1" ht="9" customHeight="1" x14ac:dyDescent="0.2">
      <c r="A36" s="276"/>
      <c r="B36" s="239"/>
      <c r="C36" s="239"/>
      <c r="D36" s="239"/>
      <c r="E36" s="239"/>
      <c r="F36" s="239"/>
      <c r="G36" s="239"/>
      <c r="H36" s="239"/>
      <c r="I36" s="268"/>
      <c r="J36" s="239"/>
      <c r="K36" s="239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</row>
    <row r="37" spans="1:50" s="235" customFormat="1" x14ac:dyDescent="0.2">
      <c r="A37" s="278"/>
      <c r="I37" s="269"/>
    </row>
    <row r="38" spans="1:50" s="235" customFormat="1" x14ac:dyDescent="0.2">
      <c r="A38" s="278"/>
      <c r="I38" s="269"/>
    </row>
    <row r="39" spans="1:50" s="235" customFormat="1" x14ac:dyDescent="0.2">
      <c r="A39" s="278"/>
      <c r="I39" s="269"/>
    </row>
    <row r="40" spans="1:50" s="235" customFormat="1" x14ac:dyDescent="0.2">
      <c r="A40" s="278"/>
      <c r="I40" s="269"/>
    </row>
    <row r="41" spans="1:50" s="235" customFormat="1" x14ac:dyDescent="0.2">
      <c r="A41" s="278"/>
      <c r="I41" s="269"/>
    </row>
    <row r="42" spans="1:50" s="235" customFormat="1" x14ac:dyDescent="0.2">
      <c r="A42" s="278"/>
      <c r="I42" s="269"/>
    </row>
    <row r="43" spans="1:50" s="235" customFormat="1" x14ac:dyDescent="0.2">
      <c r="A43" s="278"/>
      <c r="I43" s="269"/>
    </row>
    <row r="44" spans="1:50" s="235" customFormat="1" x14ac:dyDescent="0.2">
      <c r="A44" s="278"/>
      <c r="I44" s="269"/>
    </row>
    <row r="45" spans="1:50" s="235" customFormat="1" x14ac:dyDescent="0.2">
      <c r="A45" s="278"/>
      <c r="I45" s="269"/>
    </row>
    <row r="46" spans="1:50" s="235" customFormat="1" x14ac:dyDescent="0.2">
      <c r="A46" s="278"/>
      <c r="I46" s="269"/>
    </row>
    <row r="47" spans="1:50" s="235" customFormat="1" x14ac:dyDescent="0.2">
      <c r="A47" s="278"/>
      <c r="I47" s="269"/>
    </row>
    <row r="48" spans="1:50" s="235" customFormat="1" x14ac:dyDescent="0.2">
      <c r="A48" s="278"/>
      <c r="I48" s="269"/>
    </row>
    <row r="49" spans="1:9" s="235" customFormat="1" x14ac:dyDescent="0.2">
      <c r="A49" s="278"/>
      <c r="I49" s="269"/>
    </row>
    <row r="50" spans="1:9" s="235" customFormat="1" x14ac:dyDescent="0.2">
      <c r="A50" s="278"/>
      <c r="I50" s="269"/>
    </row>
    <row r="51" spans="1:9" s="235" customFormat="1" x14ac:dyDescent="0.2">
      <c r="A51" s="278"/>
      <c r="I51" s="269"/>
    </row>
    <row r="52" spans="1:9" s="235" customFormat="1" x14ac:dyDescent="0.2">
      <c r="A52" s="278"/>
      <c r="I52" s="269"/>
    </row>
    <row r="53" spans="1:9" s="235" customFormat="1" x14ac:dyDescent="0.2">
      <c r="A53" s="278"/>
      <c r="I53" s="269"/>
    </row>
    <row r="54" spans="1:9" s="235" customFormat="1" x14ac:dyDescent="0.2">
      <c r="A54" s="278"/>
      <c r="I54" s="269"/>
    </row>
    <row r="55" spans="1:9" s="235" customFormat="1" x14ac:dyDescent="0.2">
      <c r="A55" s="278"/>
      <c r="I55" s="269"/>
    </row>
    <row r="56" spans="1:9" s="235" customFormat="1" x14ac:dyDescent="0.2">
      <c r="A56" s="278"/>
      <c r="I56" s="269"/>
    </row>
    <row r="57" spans="1:9" s="235" customFormat="1" x14ac:dyDescent="0.2">
      <c r="A57" s="278"/>
      <c r="I57" s="269"/>
    </row>
    <row r="58" spans="1:9" s="235" customFormat="1" x14ac:dyDescent="0.2">
      <c r="A58" s="278"/>
      <c r="I58" s="269"/>
    </row>
    <row r="59" spans="1:9" s="235" customFormat="1" x14ac:dyDescent="0.2">
      <c r="A59" s="278"/>
      <c r="I59" s="269"/>
    </row>
    <row r="60" spans="1:9" s="235" customFormat="1" x14ac:dyDescent="0.2">
      <c r="A60" s="278"/>
      <c r="I60" s="269"/>
    </row>
    <row r="61" spans="1:9" s="235" customFormat="1" x14ac:dyDescent="0.2">
      <c r="A61" s="278"/>
      <c r="I61" s="269"/>
    </row>
    <row r="62" spans="1:9" s="235" customFormat="1" x14ac:dyDescent="0.2">
      <c r="A62" s="278"/>
      <c r="I62" s="269"/>
    </row>
    <row r="63" spans="1:9" s="235" customFormat="1" x14ac:dyDescent="0.2">
      <c r="A63" s="278"/>
      <c r="I63" s="269"/>
    </row>
    <row r="64" spans="1:9" s="235" customFormat="1" x14ac:dyDescent="0.2">
      <c r="A64" s="278"/>
      <c r="I64" s="269"/>
    </row>
    <row r="65" spans="1:9" s="235" customFormat="1" x14ac:dyDescent="0.2">
      <c r="A65" s="278"/>
      <c r="I65" s="269"/>
    </row>
    <row r="66" spans="1:9" s="235" customFormat="1" x14ac:dyDescent="0.2">
      <c r="A66" s="278"/>
      <c r="I66" s="269"/>
    </row>
    <row r="67" spans="1:9" s="235" customFormat="1" x14ac:dyDescent="0.2">
      <c r="A67" s="278"/>
      <c r="I67" s="269"/>
    </row>
    <row r="68" spans="1:9" s="235" customFormat="1" x14ac:dyDescent="0.2">
      <c r="A68" s="278"/>
      <c r="I68" s="269"/>
    </row>
    <row r="69" spans="1:9" s="235" customFormat="1" x14ac:dyDescent="0.2">
      <c r="A69" s="278"/>
      <c r="I69" s="269"/>
    </row>
    <row r="70" spans="1:9" s="235" customFormat="1" x14ac:dyDescent="0.2">
      <c r="A70" s="278"/>
      <c r="I70" s="269"/>
    </row>
    <row r="71" spans="1:9" s="235" customFormat="1" x14ac:dyDescent="0.2">
      <c r="A71" s="278"/>
      <c r="I71" s="269"/>
    </row>
    <row r="72" spans="1:9" s="235" customFormat="1" x14ac:dyDescent="0.2">
      <c r="A72" s="278"/>
      <c r="I72" s="269"/>
    </row>
    <row r="73" spans="1:9" s="235" customFormat="1" x14ac:dyDescent="0.2">
      <c r="A73" s="278"/>
      <c r="I73" s="269"/>
    </row>
    <row r="74" spans="1:9" s="235" customFormat="1" x14ac:dyDescent="0.2">
      <c r="A74" s="278"/>
      <c r="I74" s="269"/>
    </row>
    <row r="75" spans="1:9" s="235" customFormat="1" x14ac:dyDescent="0.2">
      <c r="A75" s="278"/>
      <c r="I75" s="269"/>
    </row>
    <row r="76" spans="1:9" s="235" customFormat="1" x14ac:dyDescent="0.2">
      <c r="A76" s="278"/>
      <c r="I76" s="269"/>
    </row>
    <row r="77" spans="1:9" s="235" customFormat="1" x14ac:dyDescent="0.2">
      <c r="A77" s="278"/>
      <c r="I77" s="269"/>
    </row>
    <row r="78" spans="1:9" s="235" customFormat="1" x14ac:dyDescent="0.2">
      <c r="A78" s="278"/>
      <c r="I78" s="269"/>
    </row>
    <row r="79" spans="1:9" s="235" customFormat="1" x14ac:dyDescent="0.2">
      <c r="A79" s="278"/>
      <c r="I79" s="269"/>
    </row>
    <row r="80" spans="1:9" s="235" customFormat="1" x14ac:dyDescent="0.2">
      <c r="A80" s="278"/>
      <c r="I80" s="269"/>
    </row>
    <row r="81" spans="1:9" s="235" customFormat="1" x14ac:dyDescent="0.2">
      <c r="A81" s="278"/>
      <c r="I81" s="269"/>
    </row>
    <row r="82" spans="1:9" s="235" customFormat="1" x14ac:dyDescent="0.2">
      <c r="A82" s="278"/>
      <c r="I82" s="269"/>
    </row>
    <row r="83" spans="1:9" s="235" customFormat="1" x14ac:dyDescent="0.2">
      <c r="A83" s="278"/>
      <c r="I83" s="269"/>
    </row>
    <row r="84" spans="1:9" s="235" customFormat="1" x14ac:dyDescent="0.2">
      <c r="A84" s="278"/>
      <c r="I84" s="269"/>
    </row>
    <row r="85" spans="1:9" s="235" customFormat="1" x14ac:dyDescent="0.2">
      <c r="A85" s="278"/>
      <c r="I85" s="269"/>
    </row>
    <row r="86" spans="1:9" s="235" customFormat="1" x14ac:dyDescent="0.2">
      <c r="A86" s="278"/>
      <c r="I86" s="269"/>
    </row>
    <row r="87" spans="1:9" s="235" customFormat="1" x14ac:dyDescent="0.2">
      <c r="A87" s="278"/>
      <c r="I87" s="269"/>
    </row>
    <row r="88" spans="1:9" s="235" customFormat="1" x14ac:dyDescent="0.2">
      <c r="A88" s="278"/>
      <c r="I88" s="269"/>
    </row>
    <row r="89" spans="1:9" s="235" customFormat="1" x14ac:dyDescent="0.2">
      <c r="A89" s="278"/>
      <c r="I89" s="269"/>
    </row>
    <row r="90" spans="1:9" s="235" customFormat="1" x14ac:dyDescent="0.2">
      <c r="A90" s="278"/>
      <c r="I90" s="269"/>
    </row>
    <row r="91" spans="1:9" s="235" customFormat="1" x14ac:dyDescent="0.2">
      <c r="A91" s="278"/>
      <c r="I91" s="269"/>
    </row>
    <row r="92" spans="1:9" s="235" customFormat="1" x14ac:dyDescent="0.2">
      <c r="A92" s="278"/>
      <c r="I92" s="269"/>
    </row>
    <row r="93" spans="1:9" s="235" customFormat="1" x14ac:dyDescent="0.2">
      <c r="A93" s="278"/>
      <c r="I93" s="269"/>
    </row>
    <row r="94" spans="1:9" s="235" customFormat="1" x14ac:dyDescent="0.2">
      <c r="A94" s="278"/>
      <c r="I94" s="269"/>
    </row>
    <row r="95" spans="1:9" s="235" customFormat="1" x14ac:dyDescent="0.2">
      <c r="A95" s="278"/>
      <c r="I95" s="269"/>
    </row>
    <row r="96" spans="1:9" s="235" customFormat="1" x14ac:dyDescent="0.2">
      <c r="A96" s="278"/>
      <c r="I96" s="269"/>
    </row>
    <row r="97" spans="1:9" s="235" customFormat="1" x14ac:dyDescent="0.2">
      <c r="A97" s="278"/>
      <c r="I97" s="269"/>
    </row>
    <row r="98" spans="1:9" s="235" customFormat="1" x14ac:dyDescent="0.2">
      <c r="A98" s="278"/>
      <c r="I98" s="269"/>
    </row>
    <row r="99" spans="1:9" s="235" customFormat="1" x14ac:dyDescent="0.2">
      <c r="A99" s="278"/>
      <c r="I99" s="269"/>
    </row>
    <row r="100" spans="1:9" s="235" customFormat="1" x14ac:dyDescent="0.2">
      <c r="A100" s="278"/>
      <c r="I100" s="269"/>
    </row>
    <row r="101" spans="1:9" s="235" customFormat="1" x14ac:dyDescent="0.2">
      <c r="A101" s="278"/>
      <c r="I101" s="269"/>
    </row>
    <row r="102" spans="1:9" s="235" customFormat="1" x14ac:dyDescent="0.2">
      <c r="A102" s="278"/>
      <c r="I102" s="269"/>
    </row>
    <row r="103" spans="1:9" s="235" customFormat="1" x14ac:dyDescent="0.2">
      <c r="A103" s="278"/>
      <c r="I103" s="269"/>
    </row>
    <row r="104" spans="1:9" s="235" customFormat="1" x14ac:dyDescent="0.2">
      <c r="A104" s="278"/>
      <c r="I104" s="269"/>
    </row>
    <row r="105" spans="1:9" s="235" customFormat="1" x14ac:dyDescent="0.2">
      <c r="A105" s="278"/>
      <c r="I105" s="269"/>
    </row>
    <row r="106" spans="1:9" s="235" customFormat="1" x14ac:dyDescent="0.2">
      <c r="A106" s="278"/>
      <c r="I106" s="269"/>
    </row>
    <row r="107" spans="1:9" s="235" customFormat="1" x14ac:dyDescent="0.2">
      <c r="A107" s="278"/>
      <c r="I107" s="269"/>
    </row>
    <row r="108" spans="1:9" s="235" customFormat="1" x14ac:dyDescent="0.2">
      <c r="A108" s="278"/>
      <c r="I108" s="269"/>
    </row>
    <row r="109" spans="1:9" s="235" customFormat="1" x14ac:dyDescent="0.2">
      <c r="A109" s="278"/>
      <c r="I109" s="269"/>
    </row>
    <row r="110" spans="1:9" s="235" customFormat="1" x14ac:dyDescent="0.2">
      <c r="A110" s="278"/>
      <c r="I110" s="269"/>
    </row>
    <row r="111" spans="1:9" s="235" customFormat="1" x14ac:dyDescent="0.2">
      <c r="A111" s="278"/>
      <c r="I111" s="269"/>
    </row>
    <row r="112" spans="1:9" s="235" customFormat="1" x14ac:dyDescent="0.2">
      <c r="A112" s="278"/>
      <c r="I112" s="269"/>
    </row>
    <row r="113" spans="1:9" s="235" customFormat="1" x14ac:dyDescent="0.2">
      <c r="A113" s="278"/>
      <c r="I113" s="269"/>
    </row>
    <row r="114" spans="1:9" s="235" customFormat="1" x14ac:dyDescent="0.2">
      <c r="A114" s="278"/>
      <c r="I114" s="269"/>
    </row>
    <row r="115" spans="1:9" s="235" customFormat="1" x14ac:dyDescent="0.2">
      <c r="A115" s="278"/>
      <c r="I115" s="269"/>
    </row>
    <row r="116" spans="1:9" s="235" customFormat="1" x14ac:dyDescent="0.2">
      <c r="A116" s="278"/>
      <c r="I116" s="269"/>
    </row>
    <row r="117" spans="1:9" s="235" customFormat="1" x14ac:dyDescent="0.2">
      <c r="A117" s="278"/>
      <c r="I117" s="269"/>
    </row>
    <row r="118" spans="1:9" s="235" customFormat="1" x14ac:dyDescent="0.2">
      <c r="A118" s="278"/>
      <c r="I118" s="269"/>
    </row>
    <row r="119" spans="1:9" s="235" customFormat="1" x14ac:dyDescent="0.2">
      <c r="A119" s="278"/>
      <c r="I119" s="269"/>
    </row>
    <row r="120" spans="1:9" s="235" customFormat="1" x14ac:dyDescent="0.2">
      <c r="A120" s="278"/>
      <c r="I120" s="269"/>
    </row>
    <row r="121" spans="1:9" s="235" customFormat="1" x14ac:dyDescent="0.2">
      <c r="A121" s="278"/>
      <c r="I121" s="269"/>
    </row>
    <row r="122" spans="1:9" s="235" customFormat="1" x14ac:dyDescent="0.2">
      <c r="A122" s="278"/>
      <c r="I122" s="269"/>
    </row>
    <row r="123" spans="1:9" s="235" customFormat="1" x14ac:dyDescent="0.2">
      <c r="A123" s="278"/>
      <c r="I123" s="269"/>
    </row>
    <row r="124" spans="1:9" s="235" customFormat="1" x14ac:dyDescent="0.2">
      <c r="A124" s="278"/>
      <c r="I124" s="269"/>
    </row>
    <row r="125" spans="1:9" s="235" customFormat="1" x14ac:dyDescent="0.2">
      <c r="A125" s="278"/>
      <c r="I125" s="269"/>
    </row>
    <row r="126" spans="1:9" s="235" customFormat="1" x14ac:dyDescent="0.2">
      <c r="A126" s="278"/>
      <c r="I126" s="269"/>
    </row>
    <row r="127" spans="1:9" s="235" customFormat="1" x14ac:dyDescent="0.2">
      <c r="A127" s="278"/>
      <c r="I127" s="269"/>
    </row>
    <row r="128" spans="1:9" s="235" customFormat="1" x14ac:dyDescent="0.2">
      <c r="A128" s="278"/>
      <c r="I128" s="269"/>
    </row>
    <row r="129" spans="1:9" s="235" customFormat="1" x14ac:dyDescent="0.2">
      <c r="A129" s="278"/>
      <c r="I129" s="269"/>
    </row>
    <row r="130" spans="1:9" s="235" customFormat="1" x14ac:dyDescent="0.2">
      <c r="A130" s="278"/>
      <c r="I130" s="269"/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6"/>
  <sheetViews>
    <sheetView showGridLines="0" zoomScaleNormal="100" workbookViewId="0">
      <selection activeCell="R28" sqref="R28"/>
    </sheetView>
  </sheetViews>
  <sheetFormatPr defaultRowHeight="12.75" x14ac:dyDescent="0.2"/>
  <cols>
    <col min="1" max="1" width="19.7109375" customWidth="1"/>
    <col min="2" max="17" width="7.7109375" customWidth="1"/>
    <col min="18" max="18" width="10" customWidth="1"/>
    <col min="19" max="19" width="11.140625" customWidth="1"/>
    <col min="20" max="20" width="11.28515625" customWidth="1"/>
    <col min="21" max="21" width="11.42578125" customWidth="1"/>
    <col min="25" max="26" width="11.42578125" customWidth="1"/>
    <col min="27" max="27" width="10.7109375" customWidth="1"/>
    <col min="28" max="28" width="11.140625" customWidth="1"/>
  </cols>
  <sheetData>
    <row r="1" spans="1:17" s="79" customFormat="1" ht="15" customHeight="1" x14ac:dyDescent="0.2">
      <c r="A1" s="158" t="s">
        <v>303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7" s="79" customFormat="1" ht="1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7" s="79" customFormat="1" ht="15" customHeight="1" x14ac:dyDescent="0.2">
      <c r="A3" s="156"/>
      <c r="B3" s="992" t="s">
        <v>104</v>
      </c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157"/>
    </row>
    <row r="4" spans="1:17" s="89" customFormat="1" ht="3.75" customHeight="1" x14ac:dyDescent="0.2">
      <c r="A4" s="157"/>
      <c r="B4" s="157"/>
      <c r="C4" s="157"/>
      <c r="D4" s="157"/>
      <c r="E4" s="157"/>
      <c r="F4" s="157"/>
      <c r="G4" s="157"/>
      <c r="I4" s="329"/>
      <c r="J4" s="157"/>
      <c r="K4" s="157"/>
      <c r="L4" s="157"/>
      <c r="M4" s="157"/>
      <c r="N4" s="157"/>
      <c r="O4" s="157"/>
      <c r="P4" s="157"/>
    </row>
    <row r="5" spans="1:17" s="79" customFormat="1" ht="12.75" customHeight="1" x14ac:dyDescent="0.2">
      <c r="A5" s="154"/>
      <c r="B5" s="990" t="s">
        <v>64</v>
      </c>
      <c r="C5" s="993"/>
      <c r="D5" s="990" t="s">
        <v>210</v>
      </c>
      <c r="E5" s="993"/>
      <c r="F5" s="990" t="s">
        <v>66</v>
      </c>
      <c r="G5" s="993"/>
      <c r="H5" s="990" t="s">
        <v>67</v>
      </c>
      <c r="I5" s="993"/>
      <c r="J5" s="990" t="s">
        <v>118</v>
      </c>
      <c r="K5" s="993"/>
      <c r="L5" s="990" t="s">
        <v>105</v>
      </c>
      <c r="M5" s="993"/>
      <c r="N5" s="990" t="s">
        <v>69</v>
      </c>
      <c r="O5" s="993"/>
      <c r="P5" s="990" t="s">
        <v>80</v>
      </c>
      <c r="Q5" s="991"/>
    </row>
    <row r="6" spans="1:17" s="79" customFormat="1" ht="12.75" customHeight="1" x14ac:dyDescent="0.2">
      <c r="A6" s="154"/>
      <c r="B6" s="990"/>
      <c r="C6" s="993"/>
      <c r="D6" s="990"/>
      <c r="E6" s="993"/>
      <c r="F6" s="990"/>
      <c r="G6" s="993"/>
      <c r="H6" s="990"/>
      <c r="I6" s="993"/>
      <c r="J6" s="990"/>
      <c r="K6" s="993"/>
      <c r="L6" s="990"/>
      <c r="M6" s="993"/>
      <c r="N6" s="990"/>
      <c r="O6" s="993"/>
      <c r="P6" s="990"/>
      <c r="Q6" s="991"/>
    </row>
    <row r="7" spans="1:17" s="79" customFormat="1" x14ac:dyDescent="0.2">
      <c r="A7" s="154" t="s">
        <v>101</v>
      </c>
      <c r="B7" s="320" t="s">
        <v>107</v>
      </c>
      <c r="C7" s="320" t="s">
        <v>81</v>
      </c>
      <c r="D7" s="320" t="s">
        <v>107</v>
      </c>
      <c r="E7" s="320" t="s">
        <v>81</v>
      </c>
      <c r="F7" s="320" t="s">
        <v>107</v>
      </c>
      <c r="G7" s="320" t="s">
        <v>81</v>
      </c>
      <c r="H7" s="320" t="s">
        <v>107</v>
      </c>
      <c r="I7" s="320" t="s">
        <v>81</v>
      </c>
      <c r="J7" s="320" t="s">
        <v>107</v>
      </c>
      <c r="K7" s="320" t="s">
        <v>81</v>
      </c>
      <c r="L7" s="320" t="s">
        <v>107</v>
      </c>
      <c r="M7" s="320" t="s">
        <v>81</v>
      </c>
      <c r="N7" s="320" t="s">
        <v>107</v>
      </c>
      <c r="O7" s="320" t="s">
        <v>81</v>
      </c>
      <c r="P7" s="320" t="s">
        <v>107</v>
      </c>
      <c r="Q7" s="321" t="s">
        <v>81</v>
      </c>
    </row>
    <row r="8" spans="1:17" s="89" customFormat="1" ht="3.75" customHeight="1" x14ac:dyDescent="0.2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</row>
    <row r="9" spans="1:17" s="79" customFormat="1" x14ac:dyDescent="0.2">
      <c r="A9" s="146" t="s">
        <v>108</v>
      </c>
      <c r="B9" s="713">
        <v>31463.173969984055</v>
      </c>
      <c r="C9" s="772">
        <v>13455.831627368927</v>
      </c>
      <c r="D9" s="713">
        <v>39709.837763786316</v>
      </c>
      <c r="E9" s="772">
        <v>14395.748655796051</v>
      </c>
      <c r="F9" s="713">
        <v>8069.7620034217834</v>
      </c>
      <c r="G9" s="772">
        <v>7249.6181035041809</v>
      </c>
      <c r="H9" s="713" t="s">
        <v>3</v>
      </c>
      <c r="I9" s="772" t="s">
        <v>3</v>
      </c>
      <c r="J9" s="713">
        <v>11700.510038137436</v>
      </c>
      <c r="K9" s="772">
        <v>8644.1064870357513</v>
      </c>
      <c r="L9" s="713">
        <v>210.11248779296875</v>
      </c>
      <c r="M9" s="772">
        <v>210.11248779296875</v>
      </c>
      <c r="N9" s="713">
        <v>11195.021211624146</v>
      </c>
      <c r="O9" s="772">
        <v>11152.779601097107</v>
      </c>
      <c r="P9" s="783">
        <v>102348.4174747467</v>
      </c>
      <c r="Q9" s="932">
        <v>14567.396207332611</v>
      </c>
    </row>
    <row r="10" spans="1:17" s="79" customFormat="1" x14ac:dyDescent="0.2">
      <c r="A10" s="146" t="s">
        <v>70</v>
      </c>
      <c r="B10" s="714">
        <v>151.76770782470703</v>
      </c>
      <c r="C10" s="776">
        <v>75.883853912353516</v>
      </c>
      <c r="D10" s="714">
        <v>151.76770782470703</v>
      </c>
      <c r="E10" s="776">
        <v>75.883853912353516</v>
      </c>
      <c r="F10" s="714">
        <v>142.08571243286133</v>
      </c>
      <c r="G10" s="776">
        <v>75.883853912353516</v>
      </c>
      <c r="H10" s="714" t="s">
        <v>3</v>
      </c>
      <c r="I10" s="776" t="s">
        <v>3</v>
      </c>
      <c r="J10" s="714" t="s">
        <v>3</v>
      </c>
      <c r="K10" s="776" t="s">
        <v>3</v>
      </c>
      <c r="L10" s="714" t="s">
        <v>3</v>
      </c>
      <c r="M10" s="776" t="s">
        <v>3</v>
      </c>
      <c r="N10" s="714">
        <v>168.70000076293945</v>
      </c>
      <c r="O10" s="776">
        <v>168.70000076293945</v>
      </c>
      <c r="P10" s="784">
        <v>614.32112884521484</v>
      </c>
      <c r="Q10" s="288">
        <v>168.70000076293945</v>
      </c>
    </row>
    <row r="11" spans="1:17" s="79" customFormat="1" x14ac:dyDescent="0.2">
      <c r="A11" s="146" t="s">
        <v>71</v>
      </c>
      <c r="B11" s="714">
        <v>20517.368874073029</v>
      </c>
      <c r="C11" s="776">
        <v>5732.346410036087</v>
      </c>
      <c r="D11" s="714">
        <v>16468.512182950974</v>
      </c>
      <c r="E11" s="776">
        <v>5702.6009132862091</v>
      </c>
      <c r="F11" s="714">
        <v>2352.3897347450256</v>
      </c>
      <c r="G11" s="776">
        <v>1796.4367718696594</v>
      </c>
      <c r="H11" s="714" t="s">
        <v>3</v>
      </c>
      <c r="I11" s="776" t="s">
        <v>3</v>
      </c>
      <c r="J11" s="714">
        <v>9707.6231381893158</v>
      </c>
      <c r="K11" s="776">
        <v>5167.6474621295929</v>
      </c>
      <c r="L11" s="714">
        <v>348.42963981628418</v>
      </c>
      <c r="M11" s="776">
        <v>250.7153377532959</v>
      </c>
      <c r="N11" s="714">
        <v>5257.1077702045441</v>
      </c>
      <c r="O11" s="776">
        <v>5154.6204769611359</v>
      </c>
      <c r="P11" s="784">
        <v>54651.431339979172</v>
      </c>
      <c r="Q11" s="288">
        <v>5808.8000385761261</v>
      </c>
    </row>
    <row r="12" spans="1:17" s="79" customFormat="1" x14ac:dyDescent="0.2">
      <c r="A12" s="146" t="s">
        <v>72</v>
      </c>
      <c r="B12" s="714">
        <v>1582.462251663208</v>
      </c>
      <c r="C12" s="776">
        <v>771.21130180358887</v>
      </c>
      <c r="D12" s="714">
        <v>1866.1468753814697</v>
      </c>
      <c r="E12" s="776">
        <v>707.45871162414551</v>
      </c>
      <c r="F12" s="714">
        <v>338.08017730712891</v>
      </c>
      <c r="G12" s="776">
        <v>338.08017730712891</v>
      </c>
      <c r="H12" s="714" t="s">
        <v>3</v>
      </c>
      <c r="I12" s="776" t="s">
        <v>3</v>
      </c>
      <c r="J12" s="714">
        <v>519.00418853759766</v>
      </c>
      <c r="K12" s="776">
        <v>424.42777442932129</v>
      </c>
      <c r="L12" s="714" t="s">
        <v>3</v>
      </c>
      <c r="M12" s="776" t="s">
        <v>3</v>
      </c>
      <c r="N12" s="714">
        <v>706.13085556030273</v>
      </c>
      <c r="O12" s="776">
        <v>706.13085556030273</v>
      </c>
      <c r="P12" s="784">
        <v>5011.824348449707</v>
      </c>
      <c r="Q12" s="288">
        <v>765.1893253326416</v>
      </c>
    </row>
    <row r="13" spans="1:17" s="79" customFormat="1" x14ac:dyDescent="0.2">
      <c r="A13" s="146" t="s">
        <v>73</v>
      </c>
      <c r="B13" s="714">
        <v>36254.623688936234</v>
      </c>
      <c r="C13" s="776">
        <v>5954.166487455368</v>
      </c>
      <c r="D13" s="714">
        <v>19963.682483673096</v>
      </c>
      <c r="E13" s="776">
        <v>5730.9332659244537</v>
      </c>
      <c r="F13" s="714">
        <v>3256.7958121299744</v>
      </c>
      <c r="G13" s="776">
        <v>3094.4593682289124</v>
      </c>
      <c r="H13" s="714">
        <v>361.45230102539062</v>
      </c>
      <c r="I13" s="776">
        <v>361.45230102539062</v>
      </c>
      <c r="J13" s="714">
        <v>9360.2952604293823</v>
      </c>
      <c r="K13" s="776">
        <v>5623.0441157817841</v>
      </c>
      <c r="L13" s="714">
        <v>111.58354187011719</v>
      </c>
      <c r="M13" s="776">
        <v>111.58354187011719</v>
      </c>
      <c r="N13" s="714">
        <v>7038.58678150177</v>
      </c>
      <c r="O13" s="776">
        <v>5762.1268563270569</v>
      </c>
      <c r="P13" s="784">
        <v>76347.019869565964</v>
      </c>
      <c r="Q13" s="288">
        <v>6048.4586079801829</v>
      </c>
    </row>
    <row r="14" spans="1:17" s="79" customFormat="1" x14ac:dyDescent="0.2">
      <c r="A14" s="146" t="s">
        <v>74</v>
      </c>
      <c r="B14" s="714">
        <v>1860.7944917678833</v>
      </c>
      <c r="C14" s="776">
        <v>1045.3064889907837</v>
      </c>
      <c r="D14" s="714">
        <v>2755.0749454498291</v>
      </c>
      <c r="E14" s="776">
        <v>1264.5423650741577</v>
      </c>
      <c r="F14" s="714">
        <v>502.81991386413574</v>
      </c>
      <c r="G14" s="776">
        <v>482.99710083007812</v>
      </c>
      <c r="H14" s="714" t="s">
        <v>3</v>
      </c>
      <c r="I14" s="776" t="s">
        <v>3</v>
      </c>
      <c r="J14" s="714">
        <v>1089.3402833938599</v>
      </c>
      <c r="K14" s="776">
        <v>952.59483051300049</v>
      </c>
      <c r="L14" s="714" t="s">
        <v>3</v>
      </c>
      <c r="M14" s="776" t="s">
        <v>3</v>
      </c>
      <c r="N14" s="714">
        <v>856.41615009307861</v>
      </c>
      <c r="O14" s="776">
        <v>856.41615009307861</v>
      </c>
      <c r="P14" s="784">
        <v>7064.4457845687866</v>
      </c>
      <c r="Q14" s="288">
        <v>1264.5423650741577</v>
      </c>
    </row>
    <row r="15" spans="1:17" s="79" customFormat="1" x14ac:dyDescent="0.2">
      <c r="A15" s="146" t="s">
        <v>75</v>
      </c>
      <c r="B15" s="714">
        <v>1650.2183647155762</v>
      </c>
      <c r="C15" s="776">
        <v>575.93455123901367</v>
      </c>
      <c r="D15" s="714">
        <v>1695.701114654541</v>
      </c>
      <c r="E15" s="776">
        <v>663.70000076293945</v>
      </c>
      <c r="F15" s="714">
        <v>31.796890258789062</v>
      </c>
      <c r="G15" s="776">
        <v>31.796890258789062</v>
      </c>
      <c r="H15" s="714" t="s">
        <v>3</v>
      </c>
      <c r="I15" s="776" t="s">
        <v>3</v>
      </c>
      <c r="J15" s="714">
        <v>825.54998779296875</v>
      </c>
      <c r="K15" s="776">
        <v>609.82080078125</v>
      </c>
      <c r="L15" s="714" t="s">
        <v>3</v>
      </c>
      <c r="M15" s="776" t="s">
        <v>3</v>
      </c>
      <c r="N15" s="714">
        <v>581.44707489013672</v>
      </c>
      <c r="O15" s="776">
        <v>581.44707489013672</v>
      </c>
      <c r="P15" s="784">
        <v>4784.7134323120117</v>
      </c>
      <c r="Q15" s="288">
        <v>663.70000076293945</v>
      </c>
    </row>
    <row r="16" spans="1:17" s="79" customFormat="1" x14ac:dyDescent="0.2">
      <c r="A16" s="146" t="s">
        <v>207</v>
      </c>
      <c r="B16" s="714">
        <v>110.52810144424438</v>
      </c>
      <c r="C16" s="776">
        <v>110.52810144424438</v>
      </c>
      <c r="D16" s="714">
        <v>295.443359375</v>
      </c>
      <c r="E16" s="776">
        <v>115.26832580566406</v>
      </c>
      <c r="F16" s="714" t="s">
        <v>3</v>
      </c>
      <c r="G16" s="776" t="s">
        <v>3</v>
      </c>
      <c r="H16" s="714" t="s">
        <v>3</v>
      </c>
      <c r="I16" s="776" t="s">
        <v>3</v>
      </c>
      <c r="J16" s="714">
        <v>199.94826555252075</v>
      </c>
      <c r="K16" s="776">
        <v>96.67859411239624</v>
      </c>
      <c r="L16" s="714" t="s">
        <v>3</v>
      </c>
      <c r="M16" s="776" t="s">
        <v>3</v>
      </c>
      <c r="N16" s="714">
        <v>31.771886348724365</v>
      </c>
      <c r="O16" s="776">
        <v>31.771886348724365</v>
      </c>
      <c r="P16" s="784">
        <v>637.6916127204895</v>
      </c>
      <c r="Q16" s="288">
        <v>108.98975787843976</v>
      </c>
    </row>
    <row r="17" spans="1:17" s="79" customFormat="1" x14ac:dyDescent="0.2">
      <c r="A17" s="146" t="s">
        <v>77</v>
      </c>
      <c r="B17" s="714">
        <v>53.710390090942383</v>
      </c>
      <c r="C17" s="776">
        <v>37.655284881591797</v>
      </c>
      <c r="D17" s="714">
        <v>91.36567497253418</v>
      </c>
      <c r="E17" s="776">
        <v>37.655284881591797</v>
      </c>
      <c r="F17" s="714">
        <v>16.055105209350586</v>
      </c>
      <c r="G17" s="776">
        <v>16.055105209350586</v>
      </c>
      <c r="H17" s="714" t="s">
        <v>3</v>
      </c>
      <c r="I17" s="776" t="s">
        <v>3</v>
      </c>
      <c r="J17" s="714">
        <v>37.655284881591797</v>
      </c>
      <c r="K17" s="776">
        <v>37.655284881591797</v>
      </c>
      <c r="L17" s="714" t="s">
        <v>3</v>
      </c>
      <c r="M17" s="776" t="s">
        <v>3</v>
      </c>
      <c r="N17" s="714" t="s">
        <v>3</v>
      </c>
      <c r="O17" s="776" t="s">
        <v>3</v>
      </c>
      <c r="P17" s="784">
        <v>198.78645515441895</v>
      </c>
      <c r="Q17" s="288">
        <v>35.648396730422974</v>
      </c>
    </row>
    <row r="18" spans="1:17" s="79" customFormat="1" x14ac:dyDescent="0.2">
      <c r="A18" s="146" t="s">
        <v>127</v>
      </c>
      <c r="B18" s="714">
        <v>138.49507141113281</v>
      </c>
      <c r="C18" s="776">
        <v>69.247535705566406</v>
      </c>
      <c r="D18" s="714">
        <v>138.49507141113281</v>
      </c>
      <c r="E18" s="776">
        <v>69.247535705566406</v>
      </c>
      <c r="F18" s="714" t="s">
        <v>3</v>
      </c>
      <c r="G18" s="776" t="s">
        <v>3</v>
      </c>
      <c r="H18" s="714" t="s">
        <v>3</v>
      </c>
      <c r="I18" s="776" t="s">
        <v>3</v>
      </c>
      <c r="J18" s="714" t="s">
        <v>3</v>
      </c>
      <c r="K18" s="776" t="s">
        <v>3</v>
      </c>
      <c r="L18" s="714" t="s">
        <v>3</v>
      </c>
      <c r="M18" s="776" t="s">
        <v>3</v>
      </c>
      <c r="N18" s="714" t="s">
        <v>3</v>
      </c>
      <c r="O18" s="776" t="s">
        <v>3</v>
      </c>
      <c r="P18" s="784">
        <v>276.99014282226562</v>
      </c>
      <c r="Q18" s="288">
        <v>69.247535705566406</v>
      </c>
    </row>
    <row r="19" spans="1:17" s="79" customFormat="1" x14ac:dyDescent="0.2">
      <c r="A19" s="146" t="s">
        <v>128</v>
      </c>
      <c r="B19" s="714">
        <v>1973.2824783325195</v>
      </c>
      <c r="C19" s="776">
        <v>746.64354705810547</v>
      </c>
      <c r="D19" s="714">
        <v>2818.8277397155762</v>
      </c>
      <c r="E19" s="776">
        <v>746.64354705810547</v>
      </c>
      <c r="F19" s="714">
        <v>99.876918792724609</v>
      </c>
      <c r="G19" s="776">
        <v>99.876918792724609</v>
      </c>
      <c r="H19" s="714">
        <v>408.01937675476074</v>
      </c>
      <c r="I19" s="776">
        <v>408.01937675476074</v>
      </c>
      <c r="J19" s="714">
        <v>130.98892021179199</v>
      </c>
      <c r="K19" s="776">
        <v>130.98892021179199</v>
      </c>
      <c r="L19" s="714">
        <v>200.32988739013672</v>
      </c>
      <c r="M19" s="776">
        <v>200.32988739013672</v>
      </c>
      <c r="N19" s="714">
        <v>87.768514633178711</v>
      </c>
      <c r="O19" s="776">
        <v>87.768514633178711</v>
      </c>
      <c r="P19" s="784">
        <v>5719.0938358306885</v>
      </c>
      <c r="Q19" s="288">
        <v>746.64354705810547</v>
      </c>
    </row>
    <row r="20" spans="1:17" s="79" customFormat="1" x14ac:dyDescent="0.2">
      <c r="A20" s="146" t="s">
        <v>304</v>
      </c>
      <c r="B20" s="714">
        <v>190.77801704406738</v>
      </c>
      <c r="C20" s="776">
        <v>105.58006572723389</v>
      </c>
      <c r="D20" s="714">
        <v>387.51818418502808</v>
      </c>
      <c r="E20" s="776">
        <v>156.71602821350098</v>
      </c>
      <c r="F20" s="714">
        <v>52.781509399414062</v>
      </c>
      <c r="G20" s="776">
        <v>52.781509399414062</v>
      </c>
      <c r="H20" s="714" t="s">
        <v>3</v>
      </c>
      <c r="I20" s="776" t="s">
        <v>3</v>
      </c>
      <c r="J20" s="714" t="s">
        <v>3</v>
      </c>
      <c r="K20" s="776" t="s">
        <v>3</v>
      </c>
      <c r="L20" s="714" t="s">
        <v>3</v>
      </c>
      <c r="M20" s="776" t="s">
        <v>3</v>
      </c>
      <c r="N20" s="714">
        <v>9.3907527923583984</v>
      </c>
      <c r="O20" s="776">
        <v>9.3907527923583984</v>
      </c>
      <c r="P20" s="784">
        <v>640.46846342086792</v>
      </c>
      <c r="Q20" s="288">
        <v>159.86300706863403</v>
      </c>
    </row>
    <row r="21" spans="1:17" s="328" customFormat="1" x14ac:dyDescent="0.2">
      <c r="A21" s="146" t="s">
        <v>134</v>
      </c>
      <c r="B21" s="714">
        <v>1050.3200440406799</v>
      </c>
      <c r="C21" s="776">
        <v>100.89953351020813</v>
      </c>
      <c r="D21" s="714">
        <v>346.09704852104187</v>
      </c>
      <c r="E21" s="776">
        <v>100.89953351020813</v>
      </c>
      <c r="F21" s="714" t="s">
        <v>3</v>
      </c>
      <c r="G21" s="776" t="s">
        <v>3</v>
      </c>
      <c r="H21" s="714" t="s">
        <v>3</v>
      </c>
      <c r="I21" s="776" t="s">
        <v>3</v>
      </c>
      <c r="J21" s="714" t="s">
        <v>3</v>
      </c>
      <c r="K21" s="776" t="s">
        <v>3</v>
      </c>
      <c r="L21" s="714" t="s">
        <v>3</v>
      </c>
      <c r="M21" s="776" t="s">
        <v>3</v>
      </c>
      <c r="N21" s="714">
        <v>60.119237661361694</v>
      </c>
      <c r="O21" s="776">
        <v>60.119237661361694</v>
      </c>
      <c r="P21" s="784">
        <v>1456.5363302230835</v>
      </c>
      <c r="Q21" s="288">
        <v>100.89953351020813</v>
      </c>
    </row>
    <row r="22" spans="1:17" s="328" customFormat="1" x14ac:dyDescent="0.2">
      <c r="A22" s="146" t="s">
        <v>103</v>
      </c>
      <c r="B22" s="714">
        <v>45316.544043064117</v>
      </c>
      <c r="C22" s="776">
        <v>3236</v>
      </c>
      <c r="D22" s="714">
        <v>12715.318180561066</v>
      </c>
      <c r="E22" s="776">
        <v>3115.3854832649231</v>
      </c>
      <c r="F22" s="714">
        <v>1250.1074433326721</v>
      </c>
      <c r="G22" s="776">
        <v>730.02925729751587</v>
      </c>
      <c r="H22" s="714">
        <v>1177.6072125434875</v>
      </c>
      <c r="I22" s="776">
        <v>657.57655334472656</v>
      </c>
      <c r="J22" s="714" t="s">
        <v>3</v>
      </c>
      <c r="K22" s="776" t="s">
        <v>3</v>
      </c>
      <c r="L22" s="714">
        <v>31.238618850708008</v>
      </c>
      <c r="M22" s="776">
        <v>15.619309425354004</v>
      </c>
      <c r="N22" s="714">
        <v>2065.5723705291748</v>
      </c>
      <c r="O22" s="776">
        <v>2065.5723705291748</v>
      </c>
      <c r="P22" s="784">
        <v>62556.387868881226</v>
      </c>
      <c r="Q22" s="288">
        <v>3236.0000405311584</v>
      </c>
    </row>
    <row r="23" spans="1:17" s="328" customFormat="1" x14ac:dyDescent="0.2">
      <c r="A23" s="146" t="s">
        <v>78</v>
      </c>
      <c r="B23" s="714">
        <v>4129.446213722229</v>
      </c>
      <c r="C23" s="776">
        <v>364.90000057220459</v>
      </c>
      <c r="D23" s="714">
        <v>2130.4678812026978</v>
      </c>
      <c r="E23" s="776">
        <v>364.90000057220459</v>
      </c>
      <c r="F23" s="714">
        <v>229.38066291809082</v>
      </c>
      <c r="G23" s="776">
        <v>174.32040977478027</v>
      </c>
      <c r="H23" s="714">
        <v>55.058441162109375</v>
      </c>
      <c r="I23" s="776">
        <v>13.764610290527344</v>
      </c>
      <c r="J23" s="714" t="s">
        <v>3</v>
      </c>
      <c r="K23" s="776" t="s">
        <v>3</v>
      </c>
      <c r="L23" s="714" t="s">
        <v>3</v>
      </c>
      <c r="M23" s="776" t="s">
        <v>3</v>
      </c>
      <c r="N23" s="714">
        <v>251.5547399520874</v>
      </c>
      <c r="O23" s="776">
        <v>251.5547399520874</v>
      </c>
      <c r="P23" s="784">
        <v>6795.9079389572144</v>
      </c>
      <c r="Q23" s="288">
        <v>364.90000057220459</v>
      </c>
    </row>
    <row r="24" spans="1:17" s="89" customFormat="1" ht="3.75" customHeight="1" x14ac:dyDescent="0.2">
      <c r="A24" s="331"/>
      <c r="B24" s="711"/>
      <c r="C24" s="711"/>
      <c r="D24" s="711"/>
      <c r="E24" s="711"/>
      <c r="F24" s="711"/>
      <c r="G24" s="711"/>
      <c r="H24" s="711"/>
      <c r="I24" s="711"/>
      <c r="J24" s="711"/>
      <c r="K24" s="711"/>
      <c r="L24" s="711"/>
      <c r="M24" s="711"/>
      <c r="N24" s="711"/>
      <c r="O24" s="711"/>
      <c r="P24" s="933"/>
      <c r="Q24" s="934"/>
    </row>
    <row r="25" spans="1:17" s="79" customFormat="1" x14ac:dyDescent="0.2">
      <c r="A25" s="332" t="s">
        <v>79</v>
      </c>
      <c r="B25" s="715">
        <v>146443.51370811462</v>
      </c>
      <c r="C25" s="715">
        <f>SUM(C9:C23)</f>
        <v>32382.134789705276</v>
      </c>
      <c r="D25" s="715">
        <v>101534.25621366501</v>
      </c>
      <c r="E25" s="715">
        <v>33247.583505392075</v>
      </c>
      <c r="F25" s="715">
        <v>16341.931883811951</v>
      </c>
      <c r="G25" s="715">
        <v>14142.335466384888</v>
      </c>
      <c r="H25" s="715">
        <v>2002.1373314857483</v>
      </c>
      <c r="I25" s="715">
        <v>1440.8128414154053</v>
      </c>
      <c r="J25" s="715">
        <v>33570.915367126465</v>
      </c>
      <c r="K25" s="715">
        <v>21686.96426987648</v>
      </c>
      <c r="L25" s="715">
        <v>901.69417572021484</v>
      </c>
      <c r="M25" s="715">
        <v>788.36056423187256</v>
      </c>
      <c r="N25" s="715">
        <v>28309.587346553802</v>
      </c>
      <c r="O25" s="715">
        <v>26888.398517608643</v>
      </c>
      <c r="P25" s="715">
        <v>329104.03602647781</v>
      </c>
      <c r="Q25" s="715">
        <v>34108</v>
      </c>
    </row>
    <row r="26" spans="1:17" s="6" customFormat="1" x14ac:dyDescent="0.2"/>
  </sheetData>
  <sortState ref="A27:B40">
    <sortCondition ref="A9"/>
  </sortState>
  <mergeCells count="9">
    <mergeCell ref="P5:Q6"/>
    <mergeCell ref="B3:O3"/>
    <mergeCell ref="D5:E6"/>
    <mergeCell ref="B5:C6"/>
    <mergeCell ref="F5:G6"/>
    <mergeCell ref="H5:I6"/>
    <mergeCell ref="J5:K6"/>
    <mergeCell ref="L5:M6"/>
    <mergeCell ref="N5:O6"/>
  </mergeCell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11"/>
  <sheetViews>
    <sheetView showGridLines="0" workbookViewId="0">
      <selection activeCell="I1" sqref="I1"/>
    </sheetView>
  </sheetViews>
  <sheetFormatPr defaultRowHeight="12.75" x14ac:dyDescent="0.2"/>
  <cols>
    <col min="1" max="1" width="38.7109375" style="712" customWidth="1"/>
    <col min="2" max="4" width="12.7109375" style="740" customWidth="1"/>
    <col min="5" max="7" width="8.7109375" style="712" customWidth="1"/>
    <col min="8" max="8" width="7" style="740" customWidth="1"/>
    <col min="9" max="32" width="12.7109375" style="740" customWidth="1"/>
    <col min="33" max="36" width="12.7109375" style="712" customWidth="1"/>
    <col min="37" max="16384" width="9.140625" style="712"/>
  </cols>
  <sheetData>
    <row r="1" spans="1:32" s="757" customFormat="1" ht="15" customHeight="1" x14ac:dyDescent="0.2">
      <c r="A1" s="272" t="s">
        <v>473</v>
      </c>
    </row>
    <row r="2" spans="1:32" s="758" customFormat="1" ht="15" customHeight="1" x14ac:dyDescent="0.2">
      <c r="A2" s="249"/>
    </row>
    <row r="3" spans="1:32" s="758" customFormat="1" ht="15" customHeight="1" x14ac:dyDescent="0.2">
      <c r="A3" s="251"/>
      <c r="B3" s="1003" t="s">
        <v>286</v>
      </c>
      <c r="C3" s="1003"/>
      <c r="D3" s="1003"/>
      <c r="E3" s="837"/>
      <c r="F3" s="837"/>
      <c r="G3" s="838"/>
    </row>
    <row r="4" spans="1:32" s="758" customFormat="1" ht="6" customHeight="1" x14ac:dyDescent="0.2">
      <c r="A4" s="251"/>
      <c r="B4" s="844"/>
      <c r="C4" s="844"/>
      <c r="D4" s="844"/>
      <c r="E4" s="845"/>
      <c r="F4" s="845"/>
      <c r="G4" s="846"/>
    </row>
    <row r="5" spans="1:32" s="211" customFormat="1" ht="36" customHeight="1" thickBot="1" x14ac:dyDescent="0.25">
      <c r="A5" s="822" t="s">
        <v>261</v>
      </c>
      <c r="B5" s="813" t="s">
        <v>117</v>
      </c>
      <c r="C5" s="813" t="s">
        <v>379</v>
      </c>
      <c r="D5" s="813" t="s">
        <v>198</v>
      </c>
      <c r="E5" s="211" t="s">
        <v>443</v>
      </c>
      <c r="F5" s="211" t="s">
        <v>442</v>
      </c>
      <c r="G5" s="211" t="s">
        <v>262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 t="s">
        <v>359</v>
      </c>
      <c r="AF5" s="15"/>
    </row>
    <row r="6" spans="1:32" s="214" customFormat="1" ht="6" customHeight="1" thickTop="1" x14ac:dyDescent="0.2">
      <c r="A6" s="814"/>
      <c r="B6" s="815"/>
      <c r="C6" s="815"/>
      <c r="D6" s="815"/>
      <c r="E6" s="815"/>
      <c r="F6" s="815"/>
      <c r="G6" s="816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15"/>
    </row>
    <row r="7" spans="1:32" s="762" customFormat="1" ht="19.5" customHeight="1" x14ac:dyDescent="0.3">
      <c r="A7" s="810" t="s">
        <v>66</v>
      </c>
      <c r="B7" s="839"/>
      <c r="C7" s="839"/>
      <c r="D7" s="839"/>
      <c r="E7" s="839"/>
      <c r="F7" s="839"/>
      <c r="G7" s="840"/>
      <c r="H7" s="761"/>
      <c r="I7" s="761"/>
      <c r="J7" s="761"/>
      <c r="K7" s="761"/>
      <c r="L7" s="761"/>
      <c r="M7" s="761"/>
      <c r="N7" s="761"/>
      <c r="O7" s="761"/>
      <c r="P7" s="761"/>
      <c r="Q7" s="761"/>
      <c r="R7" s="761"/>
      <c r="S7" s="761"/>
      <c r="T7" s="761"/>
      <c r="U7" s="761"/>
      <c r="V7" s="761"/>
      <c r="W7" s="761"/>
      <c r="X7" s="761"/>
      <c r="Y7" s="761"/>
      <c r="Z7" s="761"/>
      <c r="AA7" s="761"/>
      <c r="AB7" s="761"/>
      <c r="AC7" s="761"/>
      <c r="AD7" s="761"/>
      <c r="AE7" s="761"/>
      <c r="AF7" s="761"/>
    </row>
    <row r="8" spans="1:32" s="763" customFormat="1" ht="3.75" customHeight="1" x14ac:dyDescent="0.2">
      <c r="A8" s="843"/>
      <c r="B8" s="841"/>
      <c r="C8" s="841"/>
      <c r="D8" s="841"/>
      <c r="E8" s="841"/>
      <c r="F8" s="841"/>
      <c r="G8" s="842"/>
      <c r="H8" s="761"/>
      <c r="I8" s="761"/>
      <c r="J8" s="761"/>
      <c r="K8" s="761"/>
      <c r="L8" s="761"/>
      <c r="M8" s="761"/>
      <c r="N8" s="761"/>
      <c r="O8" s="761"/>
      <c r="P8" s="761"/>
      <c r="Q8" s="761"/>
      <c r="R8" s="761"/>
      <c r="S8" s="761"/>
      <c r="T8" s="761"/>
      <c r="U8" s="761"/>
      <c r="V8" s="761"/>
      <c r="W8" s="761"/>
      <c r="X8" s="761"/>
      <c r="Y8" s="761"/>
      <c r="Z8" s="761"/>
      <c r="AA8" s="761"/>
      <c r="AB8" s="761"/>
      <c r="AC8" s="761"/>
      <c r="AD8" s="761"/>
      <c r="AE8" s="761"/>
      <c r="AF8" s="761"/>
    </row>
    <row r="9" spans="1:32" x14ac:dyDescent="0.2">
      <c r="A9" s="245" t="s">
        <v>52</v>
      </c>
      <c r="B9" s="714">
        <v>201.85053634639999</v>
      </c>
      <c r="C9" s="714" t="s">
        <v>3</v>
      </c>
      <c r="D9" s="714" t="s">
        <v>3</v>
      </c>
      <c r="E9" s="782">
        <v>201.85053634639999</v>
      </c>
      <c r="F9" s="714">
        <v>174.32040977478027</v>
      </c>
      <c r="G9" s="714">
        <v>26.168831825256348</v>
      </c>
    </row>
    <row r="10" spans="1:32" x14ac:dyDescent="0.2">
      <c r="A10" s="245" t="s">
        <v>242</v>
      </c>
      <c r="B10" s="714">
        <v>27.530126571699999</v>
      </c>
      <c r="C10" s="714" t="s">
        <v>3</v>
      </c>
      <c r="D10" s="714" t="s">
        <v>3</v>
      </c>
      <c r="E10" s="782">
        <v>27.530126571699999</v>
      </c>
      <c r="F10" s="714">
        <v>27.530126571655273</v>
      </c>
      <c r="G10" s="714">
        <v>2.6428914070129395</v>
      </c>
    </row>
    <row r="11" spans="1:32" s="760" customFormat="1" ht="3.75" customHeight="1" x14ac:dyDescent="0.2">
      <c r="A11" s="804"/>
      <c r="B11" s="805"/>
      <c r="C11" s="805"/>
      <c r="D11" s="805"/>
      <c r="E11" s="806"/>
      <c r="F11" s="805"/>
      <c r="G11" s="805"/>
      <c r="H11" s="740"/>
      <c r="I11" s="740"/>
      <c r="J11" s="740"/>
      <c r="K11" s="740"/>
      <c r="L11" s="740"/>
      <c r="M11" s="740"/>
      <c r="N11" s="740"/>
      <c r="O11" s="740"/>
      <c r="P11" s="740"/>
      <c r="Q11" s="740"/>
      <c r="R11" s="740"/>
      <c r="S11" s="740"/>
      <c r="T11" s="740"/>
      <c r="U11" s="740"/>
      <c r="V11" s="740"/>
      <c r="W11" s="740"/>
      <c r="X11" s="740"/>
      <c r="Y11" s="740"/>
      <c r="Z11" s="740"/>
      <c r="AA11" s="740"/>
      <c r="AB11" s="740"/>
      <c r="AC11" s="740"/>
      <c r="AD11" s="740"/>
      <c r="AE11" s="740"/>
      <c r="AF11" s="740"/>
    </row>
    <row r="12" spans="1:32" s="760" customFormat="1" ht="15" customHeight="1" x14ac:dyDescent="0.2">
      <c r="A12" s="247" t="s">
        <v>111</v>
      </c>
      <c r="B12" s="753">
        <v>229.3806629181</v>
      </c>
      <c r="C12" s="753" t="s">
        <v>3</v>
      </c>
      <c r="D12" s="753" t="s">
        <v>3</v>
      </c>
      <c r="E12" s="753">
        <v>229.3806629181</v>
      </c>
      <c r="F12" s="753" t="s">
        <v>3</v>
      </c>
      <c r="G12" s="753">
        <v>28.811723232269287</v>
      </c>
      <c r="H12" s="740"/>
      <c r="I12" s="740"/>
      <c r="J12" s="740"/>
      <c r="K12" s="740"/>
      <c r="L12" s="740"/>
      <c r="M12" s="740"/>
      <c r="N12" s="740"/>
      <c r="O12" s="740"/>
      <c r="P12" s="740"/>
      <c r="Q12" s="740"/>
      <c r="R12" s="740"/>
      <c r="S12" s="740"/>
      <c r="T12" s="740"/>
      <c r="U12" s="740"/>
      <c r="V12" s="740"/>
      <c r="W12" s="740"/>
      <c r="X12" s="740"/>
      <c r="Y12" s="740"/>
      <c r="Z12" s="740"/>
      <c r="AA12" s="740"/>
      <c r="AB12" s="740"/>
      <c r="AC12" s="740"/>
      <c r="AD12" s="740"/>
      <c r="AE12" s="740"/>
      <c r="AF12" s="740"/>
    </row>
    <row r="13" spans="1:32" s="760" customFormat="1" ht="6" customHeight="1" x14ac:dyDescent="0.2">
      <c r="A13" s="804"/>
      <c r="B13" s="808"/>
      <c r="C13" s="808"/>
      <c r="D13" s="808"/>
      <c r="E13" s="808"/>
      <c r="F13" s="808"/>
      <c r="G13" s="809"/>
      <c r="H13" s="740"/>
      <c r="I13" s="740"/>
      <c r="J13" s="740"/>
      <c r="K13" s="740"/>
      <c r="L13" s="740"/>
      <c r="M13" s="740"/>
      <c r="N13" s="740"/>
      <c r="O13" s="740"/>
      <c r="P13" s="740"/>
      <c r="Q13" s="740"/>
      <c r="R13" s="740"/>
      <c r="S13" s="740"/>
      <c r="T13" s="740"/>
      <c r="U13" s="740"/>
      <c r="V13" s="740"/>
      <c r="W13" s="740"/>
      <c r="X13" s="740"/>
      <c r="Y13" s="740"/>
      <c r="Z13" s="740"/>
      <c r="AA13" s="740"/>
      <c r="AB13" s="740"/>
      <c r="AC13" s="740"/>
      <c r="AD13" s="740"/>
      <c r="AE13" s="740"/>
      <c r="AF13" s="740"/>
    </row>
    <row r="14" spans="1:32" s="762" customFormat="1" ht="19.5" customHeight="1" x14ac:dyDescent="0.3">
      <c r="A14" s="810" t="s">
        <v>67</v>
      </c>
      <c r="B14" s="839"/>
      <c r="C14" s="839"/>
      <c r="D14" s="839"/>
      <c r="E14" s="839"/>
      <c r="F14" s="839"/>
      <c r="G14" s="840"/>
      <c r="H14" s="761"/>
      <c r="I14" s="761"/>
      <c r="J14" s="761"/>
      <c r="K14" s="761"/>
      <c r="L14" s="761"/>
      <c r="M14" s="761"/>
      <c r="N14" s="761"/>
      <c r="O14" s="761"/>
      <c r="P14" s="761"/>
      <c r="Q14" s="761"/>
      <c r="R14" s="761"/>
      <c r="S14" s="761"/>
      <c r="T14" s="761"/>
      <c r="U14" s="761"/>
      <c r="V14" s="761"/>
      <c r="W14" s="761"/>
      <c r="X14" s="761"/>
      <c r="Y14" s="761"/>
      <c r="Z14" s="761"/>
      <c r="AA14" s="761"/>
      <c r="AB14" s="761"/>
      <c r="AC14" s="761"/>
      <c r="AD14" s="761"/>
      <c r="AE14" s="761"/>
      <c r="AF14" s="761"/>
    </row>
    <row r="15" spans="1:32" s="763" customFormat="1" ht="3.75" customHeight="1" x14ac:dyDescent="0.2">
      <c r="A15" s="843"/>
      <c r="B15" s="841"/>
      <c r="C15" s="841"/>
      <c r="D15" s="841"/>
      <c r="E15" s="841"/>
      <c r="F15" s="841"/>
      <c r="G15" s="842"/>
      <c r="H15" s="761"/>
      <c r="I15" s="761"/>
      <c r="J15" s="761"/>
      <c r="K15" s="761"/>
      <c r="L15" s="761"/>
      <c r="M15" s="761"/>
      <c r="N15" s="761"/>
      <c r="O15" s="761"/>
      <c r="P15" s="761"/>
      <c r="Q15" s="761"/>
      <c r="R15" s="761"/>
      <c r="S15" s="761"/>
      <c r="T15" s="761"/>
      <c r="U15" s="761"/>
      <c r="V15" s="761"/>
      <c r="W15" s="761"/>
      <c r="X15" s="761"/>
      <c r="Y15" s="761"/>
      <c r="Z15" s="761"/>
      <c r="AA15" s="761"/>
      <c r="AB15" s="761"/>
      <c r="AC15" s="761"/>
      <c r="AD15" s="761"/>
      <c r="AE15" s="761"/>
      <c r="AF15" s="761"/>
    </row>
    <row r="16" spans="1:32" x14ac:dyDescent="0.2">
      <c r="A16" s="245" t="s">
        <v>244</v>
      </c>
      <c r="B16" s="714" t="s">
        <v>3</v>
      </c>
      <c r="C16" s="714" t="s">
        <v>3</v>
      </c>
      <c r="D16" s="714">
        <v>27.529220581099999</v>
      </c>
      <c r="E16" s="782">
        <v>27.529220581099999</v>
      </c>
      <c r="F16" s="714">
        <v>13.764610290527344</v>
      </c>
      <c r="G16" s="714">
        <v>4.0880894660949707</v>
      </c>
    </row>
    <row r="17" spans="1:32" x14ac:dyDescent="0.2">
      <c r="A17" s="245" t="s">
        <v>243</v>
      </c>
      <c r="B17" s="714" t="s">
        <v>3</v>
      </c>
      <c r="C17" s="714" t="s">
        <v>3</v>
      </c>
      <c r="D17" s="714">
        <v>27.529220581099999</v>
      </c>
      <c r="E17" s="782">
        <v>27.529220581099999</v>
      </c>
      <c r="F17" s="714">
        <v>13.764610290527344</v>
      </c>
      <c r="G17" s="714">
        <v>4.4046750068664551</v>
      </c>
    </row>
    <row r="18" spans="1:32" s="760" customFormat="1" ht="3.75" customHeight="1" x14ac:dyDescent="0.2">
      <c r="A18" s="804"/>
      <c r="B18" s="805"/>
      <c r="C18" s="805"/>
      <c r="D18" s="805"/>
      <c r="E18" s="806"/>
      <c r="F18" s="805"/>
      <c r="G18" s="805"/>
      <c r="H18" s="740"/>
      <c r="I18" s="740"/>
      <c r="J18" s="740"/>
      <c r="K18" s="740"/>
      <c r="L18" s="740"/>
      <c r="M18" s="740"/>
      <c r="N18" s="740"/>
      <c r="O18" s="740"/>
      <c r="P18" s="740"/>
      <c r="Q18" s="740"/>
      <c r="R18" s="740"/>
      <c r="S18" s="740"/>
      <c r="T18" s="740"/>
      <c r="U18" s="740"/>
      <c r="V18" s="740"/>
      <c r="W18" s="740"/>
      <c r="X18" s="740"/>
      <c r="Y18" s="740"/>
      <c r="Z18" s="740"/>
      <c r="AA18" s="740"/>
      <c r="AB18" s="740"/>
      <c r="AC18" s="740"/>
      <c r="AD18" s="740"/>
      <c r="AE18" s="740"/>
      <c r="AF18" s="740"/>
    </row>
    <row r="19" spans="1:32" s="760" customFormat="1" ht="15" customHeight="1" x14ac:dyDescent="0.2">
      <c r="A19" s="247" t="s">
        <v>112</v>
      </c>
      <c r="B19" s="753" t="s">
        <v>3</v>
      </c>
      <c r="C19" s="753" t="s">
        <v>3</v>
      </c>
      <c r="D19" s="753">
        <v>55.058441162199998</v>
      </c>
      <c r="E19" s="753">
        <v>55.058441162199998</v>
      </c>
      <c r="F19" s="753" t="s">
        <v>3</v>
      </c>
      <c r="G19" s="753">
        <v>8.4927644729614258</v>
      </c>
      <c r="H19" s="740"/>
      <c r="I19" s="740"/>
      <c r="J19" s="740"/>
      <c r="K19" s="740"/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0"/>
      <c r="AA19" s="740"/>
      <c r="AB19" s="740"/>
      <c r="AC19" s="740"/>
      <c r="AD19" s="740"/>
      <c r="AE19" s="740"/>
      <c r="AF19" s="740"/>
    </row>
    <row r="20" spans="1:32" s="760" customFormat="1" ht="6" customHeight="1" x14ac:dyDescent="0.2">
      <c r="A20" s="804"/>
      <c r="B20" s="808"/>
      <c r="C20" s="808"/>
      <c r="D20" s="808"/>
      <c r="E20" s="808"/>
      <c r="F20" s="808"/>
      <c r="G20" s="809"/>
      <c r="H20" s="740"/>
      <c r="I20" s="740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0"/>
      <c r="AA20" s="740"/>
      <c r="AB20" s="740"/>
      <c r="AC20" s="740"/>
      <c r="AD20" s="740"/>
      <c r="AE20" s="740"/>
      <c r="AF20" s="740"/>
    </row>
    <row r="21" spans="1:32" s="762" customFormat="1" ht="19.5" customHeight="1" x14ac:dyDescent="0.3">
      <c r="A21" s="810" t="s">
        <v>69</v>
      </c>
      <c r="B21" s="839"/>
      <c r="C21" s="839"/>
      <c r="D21" s="839"/>
      <c r="E21" s="839"/>
      <c r="F21" s="839"/>
      <c r="G21" s="840"/>
      <c r="H21" s="761"/>
      <c r="I21" s="761"/>
      <c r="J21" s="761"/>
      <c r="K21" s="761"/>
      <c r="L21" s="761"/>
      <c r="M21" s="761"/>
      <c r="N21" s="761"/>
      <c r="O21" s="761"/>
      <c r="P21" s="761"/>
      <c r="Q21" s="761"/>
      <c r="R21" s="761"/>
      <c r="S21" s="761"/>
      <c r="T21" s="761"/>
      <c r="U21" s="761"/>
      <c r="V21" s="761"/>
      <c r="W21" s="761"/>
      <c r="X21" s="761"/>
      <c r="Y21" s="761"/>
      <c r="Z21" s="761"/>
      <c r="AA21" s="761"/>
      <c r="AB21" s="761"/>
      <c r="AC21" s="761"/>
      <c r="AD21" s="761"/>
      <c r="AE21" s="761"/>
      <c r="AF21" s="761"/>
    </row>
    <row r="22" spans="1:32" s="763" customFormat="1" ht="3.75" customHeight="1" x14ac:dyDescent="0.2">
      <c r="A22" s="843"/>
      <c r="B22" s="841"/>
      <c r="C22" s="841"/>
      <c r="D22" s="841"/>
      <c r="E22" s="841"/>
      <c r="F22" s="841"/>
      <c r="G22" s="842"/>
      <c r="H22" s="761"/>
      <c r="I22" s="761"/>
      <c r="J22" s="761"/>
      <c r="K22" s="761"/>
      <c r="L22" s="761"/>
      <c r="M22" s="761"/>
      <c r="N22" s="761"/>
      <c r="O22" s="761"/>
      <c r="P22" s="761"/>
      <c r="Q22" s="761"/>
      <c r="R22" s="761"/>
      <c r="S22" s="761"/>
      <c r="T22" s="761"/>
      <c r="U22" s="761"/>
      <c r="V22" s="761"/>
      <c r="W22" s="761"/>
      <c r="X22" s="761"/>
      <c r="Y22" s="761"/>
      <c r="Z22" s="761"/>
      <c r="AA22" s="761"/>
      <c r="AB22" s="761"/>
      <c r="AC22" s="761"/>
      <c r="AD22" s="761"/>
      <c r="AE22" s="761"/>
      <c r="AF22" s="761"/>
    </row>
    <row r="23" spans="1:32" x14ac:dyDescent="0.2">
      <c r="A23" s="245" t="s">
        <v>58</v>
      </c>
      <c r="B23" s="714" t="s">
        <v>3</v>
      </c>
      <c r="C23" s="714">
        <v>146.79028320309999</v>
      </c>
      <c r="D23" s="714" t="s">
        <v>3</v>
      </c>
      <c r="E23" s="782">
        <v>146.79028320309999</v>
      </c>
      <c r="F23" s="714">
        <v>146.790283203125</v>
      </c>
      <c r="G23" s="714">
        <v>16.322925567626953</v>
      </c>
    </row>
    <row r="24" spans="1:32" x14ac:dyDescent="0.2">
      <c r="A24" s="245" t="s">
        <v>59</v>
      </c>
      <c r="B24" s="714" t="s">
        <v>3</v>
      </c>
      <c r="C24" s="714">
        <v>27.530126571699999</v>
      </c>
      <c r="D24" s="714" t="s">
        <v>3</v>
      </c>
      <c r="E24" s="782">
        <v>27.530126571699999</v>
      </c>
      <c r="F24" s="714">
        <v>27.530126571655273</v>
      </c>
      <c r="G24" s="714">
        <v>7.8233733177185059</v>
      </c>
    </row>
    <row r="25" spans="1:32" x14ac:dyDescent="0.2">
      <c r="A25" s="245" t="s">
        <v>60</v>
      </c>
      <c r="B25" s="714" t="s">
        <v>3</v>
      </c>
      <c r="C25" s="714">
        <v>77.234330177299995</v>
      </c>
      <c r="D25" s="714" t="s">
        <v>3</v>
      </c>
      <c r="E25" s="782">
        <v>77.234330177299995</v>
      </c>
      <c r="F25" s="714">
        <v>77.234330177307129</v>
      </c>
      <c r="G25" s="714">
        <v>3.8812128603458405</v>
      </c>
    </row>
    <row r="26" spans="1:32" s="760" customFormat="1" ht="3.75" customHeight="1" x14ac:dyDescent="0.2">
      <c r="A26" s="804"/>
      <c r="B26" s="805"/>
      <c r="C26" s="805"/>
      <c r="D26" s="805"/>
      <c r="E26" s="806"/>
      <c r="F26" s="805"/>
      <c r="G26" s="805"/>
      <c r="H26" s="740"/>
      <c r="I26" s="740"/>
      <c r="J26" s="740"/>
      <c r="K26" s="740"/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  <c r="AC26" s="740"/>
      <c r="AD26" s="740"/>
      <c r="AE26" s="740"/>
      <c r="AF26" s="740"/>
    </row>
    <row r="27" spans="1:32" s="760" customFormat="1" ht="15" customHeight="1" x14ac:dyDescent="0.2">
      <c r="A27" s="247" t="s">
        <v>253</v>
      </c>
      <c r="B27" s="753" t="s">
        <v>3</v>
      </c>
      <c r="C27" s="753">
        <v>251.55473995209999</v>
      </c>
      <c r="D27" s="753" t="s">
        <v>3</v>
      </c>
      <c r="E27" s="753">
        <v>251.55473995209999</v>
      </c>
      <c r="F27" s="753" t="s">
        <v>3</v>
      </c>
      <c r="G27" s="753">
        <v>28.027511745691299</v>
      </c>
      <c r="H27" s="740"/>
      <c r="I27" s="740"/>
      <c r="J27" s="740"/>
      <c r="K27" s="740"/>
      <c r="L27" s="740"/>
      <c r="M27" s="740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0"/>
      <c r="AA27" s="740"/>
      <c r="AB27" s="740"/>
      <c r="AC27" s="740"/>
      <c r="AD27" s="740"/>
      <c r="AE27" s="740"/>
      <c r="AF27" s="740"/>
    </row>
    <row r="28" spans="1:32" s="760" customFormat="1" ht="6" customHeight="1" x14ac:dyDescent="0.2">
      <c r="A28" s="221"/>
      <c r="B28" s="740"/>
      <c r="C28" s="740"/>
      <c r="D28" s="740"/>
      <c r="E28" s="754"/>
      <c r="F28" s="754"/>
      <c r="G28" s="754"/>
      <c r="H28" s="740"/>
      <c r="I28" s="740"/>
      <c r="J28" s="740"/>
      <c r="K28" s="740"/>
      <c r="L28" s="740"/>
      <c r="M28" s="740"/>
      <c r="N28" s="740"/>
      <c r="O28" s="740"/>
      <c r="P28" s="740"/>
      <c r="Q28" s="740"/>
      <c r="R28" s="740"/>
      <c r="S28" s="740"/>
      <c r="T28" s="740"/>
      <c r="U28" s="740"/>
      <c r="V28" s="740"/>
      <c r="W28" s="740"/>
      <c r="X28" s="740"/>
      <c r="Y28" s="740"/>
      <c r="Z28" s="740"/>
      <c r="AA28" s="740"/>
      <c r="AB28" s="740"/>
      <c r="AC28" s="740"/>
      <c r="AD28" s="740"/>
      <c r="AE28" s="740"/>
      <c r="AF28" s="740"/>
    </row>
    <row r="29" spans="1:32" s="740" customFormat="1" x14ac:dyDescent="0.2"/>
    <row r="30" spans="1:32" s="740" customFormat="1" x14ac:dyDescent="0.2"/>
    <row r="31" spans="1:32" s="740" customFormat="1" x14ac:dyDescent="0.2"/>
    <row r="32" spans="1:32" s="740" customFormat="1" x14ac:dyDescent="0.2"/>
    <row r="33" s="740" customFormat="1" x14ac:dyDescent="0.2"/>
    <row r="34" s="740" customFormat="1" x14ac:dyDescent="0.2"/>
    <row r="35" s="740" customFormat="1" x14ac:dyDescent="0.2"/>
    <row r="36" s="740" customFormat="1" x14ac:dyDescent="0.2"/>
    <row r="37" s="740" customFormat="1" x14ac:dyDescent="0.2"/>
    <row r="38" s="740" customFormat="1" x14ac:dyDescent="0.2"/>
    <row r="39" s="740" customFormat="1" x14ac:dyDescent="0.2"/>
    <row r="40" s="740" customFormat="1" x14ac:dyDescent="0.2"/>
    <row r="41" s="740" customFormat="1" x14ac:dyDescent="0.2"/>
    <row r="42" s="740" customFormat="1" x14ac:dyDescent="0.2"/>
    <row r="43" s="740" customFormat="1" x14ac:dyDescent="0.2"/>
    <row r="44" s="740" customFormat="1" x14ac:dyDescent="0.2"/>
    <row r="45" s="740" customFormat="1" x14ac:dyDescent="0.2"/>
    <row r="46" s="740" customFormat="1" x14ac:dyDescent="0.2"/>
    <row r="47" s="740" customFormat="1" x14ac:dyDescent="0.2"/>
    <row r="48" s="740" customFormat="1" x14ac:dyDescent="0.2"/>
    <row r="49" s="740" customFormat="1" x14ac:dyDescent="0.2"/>
    <row r="50" s="740" customFormat="1" x14ac:dyDescent="0.2"/>
    <row r="51" s="740" customFormat="1" x14ac:dyDescent="0.2"/>
    <row r="52" s="740" customFormat="1" x14ac:dyDescent="0.2"/>
    <row r="53" s="740" customFormat="1" x14ac:dyDescent="0.2"/>
    <row r="54" s="740" customFormat="1" x14ac:dyDescent="0.2"/>
    <row r="55" s="740" customFormat="1" x14ac:dyDescent="0.2"/>
    <row r="56" s="740" customFormat="1" x14ac:dyDescent="0.2"/>
    <row r="57" s="740" customFormat="1" x14ac:dyDescent="0.2"/>
    <row r="58" s="740" customFormat="1" x14ac:dyDescent="0.2"/>
    <row r="59" s="740" customFormat="1" x14ac:dyDescent="0.2"/>
    <row r="60" s="740" customFormat="1" x14ac:dyDescent="0.2"/>
    <row r="61" s="740" customFormat="1" x14ac:dyDescent="0.2"/>
    <row r="62" s="740" customFormat="1" x14ac:dyDescent="0.2"/>
    <row r="63" s="740" customFormat="1" x14ac:dyDescent="0.2"/>
    <row r="64" s="740" customFormat="1" x14ac:dyDescent="0.2"/>
    <row r="65" s="740" customFormat="1" x14ac:dyDescent="0.2"/>
    <row r="66" s="740" customFormat="1" x14ac:dyDescent="0.2"/>
    <row r="67" s="740" customFormat="1" x14ac:dyDescent="0.2"/>
    <row r="68" s="740" customFormat="1" x14ac:dyDescent="0.2"/>
    <row r="69" s="740" customFormat="1" x14ac:dyDescent="0.2"/>
    <row r="70" s="740" customFormat="1" x14ac:dyDescent="0.2"/>
    <row r="71" s="740" customFormat="1" x14ac:dyDescent="0.2"/>
    <row r="72" s="740" customFormat="1" x14ac:dyDescent="0.2"/>
    <row r="73" s="740" customFormat="1" x14ac:dyDescent="0.2"/>
    <row r="74" s="740" customFormat="1" x14ac:dyDescent="0.2"/>
    <row r="75" s="740" customFormat="1" x14ac:dyDescent="0.2"/>
    <row r="76" s="740" customFormat="1" x14ac:dyDescent="0.2"/>
    <row r="77" s="740" customFormat="1" x14ac:dyDescent="0.2"/>
    <row r="78" s="740" customFormat="1" x14ac:dyDescent="0.2"/>
    <row r="79" s="740" customFormat="1" x14ac:dyDescent="0.2"/>
    <row r="80" s="740" customFormat="1" x14ac:dyDescent="0.2"/>
    <row r="81" s="740" customFormat="1" x14ac:dyDescent="0.2"/>
    <row r="82" s="740" customFormat="1" x14ac:dyDescent="0.2"/>
    <row r="83" s="740" customFormat="1" x14ac:dyDescent="0.2"/>
    <row r="84" s="740" customFormat="1" x14ac:dyDescent="0.2"/>
    <row r="85" s="740" customFormat="1" x14ac:dyDescent="0.2"/>
    <row r="86" s="740" customFormat="1" x14ac:dyDescent="0.2"/>
    <row r="87" s="740" customFormat="1" x14ac:dyDescent="0.2"/>
    <row r="88" s="740" customFormat="1" x14ac:dyDescent="0.2"/>
    <row r="89" s="740" customFormat="1" x14ac:dyDescent="0.2"/>
    <row r="90" s="740" customFormat="1" x14ac:dyDescent="0.2"/>
    <row r="91" s="740" customFormat="1" x14ac:dyDescent="0.2"/>
    <row r="92" s="740" customFormat="1" x14ac:dyDescent="0.2"/>
    <row r="93" s="740" customFormat="1" x14ac:dyDescent="0.2"/>
    <row r="94" s="740" customFormat="1" x14ac:dyDescent="0.2"/>
    <row r="95" s="740" customFormat="1" x14ac:dyDescent="0.2"/>
    <row r="96" s="740" customFormat="1" x14ac:dyDescent="0.2"/>
    <row r="97" s="740" customFormat="1" x14ac:dyDescent="0.2"/>
    <row r="98" s="740" customFormat="1" x14ac:dyDescent="0.2"/>
    <row r="99" s="740" customFormat="1" x14ac:dyDescent="0.2"/>
    <row r="100" s="740" customFormat="1" x14ac:dyDescent="0.2"/>
    <row r="101" s="740" customFormat="1" x14ac:dyDescent="0.2"/>
    <row r="102" s="740" customFormat="1" x14ac:dyDescent="0.2"/>
    <row r="103" s="740" customFormat="1" x14ac:dyDescent="0.2"/>
    <row r="104" s="740" customFormat="1" x14ac:dyDescent="0.2"/>
    <row r="105" s="740" customFormat="1" x14ac:dyDescent="0.2"/>
    <row r="106" s="740" customFormat="1" x14ac:dyDescent="0.2"/>
    <row r="107" s="740" customFormat="1" x14ac:dyDescent="0.2"/>
    <row r="108" s="740" customFormat="1" x14ac:dyDescent="0.2"/>
    <row r="109" s="740" customFormat="1" x14ac:dyDescent="0.2"/>
    <row r="110" s="740" customFormat="1" x14ac:dyDescent="0.2"/>
    <row r="111" s="740" customFormat="1" x14ac:dyDescent="0.2"/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47"/>
  <sheetViews>
    <sheetView showGridLines="0" zoomScaleNormal="100" workbookViewId="0">
      <selection activeCell="Q1" sqref="Q1"/>
    </sheetView>
  </sheetViews>
  <sheetFormatPr defaultRowHeight="12.75" x14ac:dyDescent="0.2"/>
  <cols>
    <col min="1" max="1" width="22.5703125" customWidth="1"/>
    <col min="2" max="16" width="8.7109375" customWidth="1"/>
  </cols>
  <sheetData>
    <row r="1" spans="1:16" ht="15" customHeight="1" x14ac:dyDescent="0.2">
      <c r="A1" s="272" t="s">
        <v>474</v>
      </c>
      <c r="B1" s="339"/>
      <c r="C1" s="339"/>
      <c r="D1" s="340"/>
      <c r="E1" s="340"/>
      <c r="F1" s="339"/>
      <c r="G1" s="339"/>
      <c r="H1" s="339"/>
      <c r="I1" s="339"/>
      <c r="J1" s="2"/>
      <c r="K1" s="2"/>
      <c r="L1" s="12"/>
      <c r="M1" s="12"/>
      <c r="N1" s="12"/>
      <c r="O1" s="12"/>
    </row>
    <row r="2" spans="1:16" ht="15" customHeight="1" x14ac:dyDescent="0.2">
      <c r="A2" s="282"/>
      <c r="B2" s="339"/>
      <c r="C2" s="339"/>
      <c r="D2" s="340"/>
      <c r="E2" s="340"/>
      <c r="F2" s="339"/>
      <c r="G2" s="339"/>
      <c r="H2" s="339"/>
      <c r="I2" s="339"/>
      <c r="J2" s="2"/>
      <c r="K2" s="2"/>
      <c r="L2" s="12"/>
      <c r="M2" s="12"/>
      <c r="N2" s="12"/>
      <c r="O2" s="12"/>
    </row>
    <row r="3" spans="1:16" ht="15" customHeight="1" x14ac:dyDescent="0.2">
      <c r="A3" s="341"/>
      <c r="B3" s="998" t="s">
        <v>290</v>
      </c>
      <c r="C3" s="998"/>
      <c r="D3" s="998"/>
      <c r="E3" s="998"/>
      <c r="F3" s="998"/>
      <c r="G3" s="998"/>
      <c r="H3" s="998"/>
      <c r="I3" s="998"/>
      <c r="J3" s="998"/>
      <c r="K3" s="998"/>
      <c r="L3" s="998"/>
      <c r="M3" s="998"/>
      <c r="N3" s="998"/>
      <c r="O3" s="998"/>
      <c r="P3" s="998"/>
    </row>
    <row r="4" spans="1:16" ht="6" customHeight="1" x14ac:dyDescent="0.2">
      <c r="A4" s="341"/>
      <c r="B4" s="342"/>
      <c r="C4" s="342"/>
      <c r="D4" s="343"/>
      <c r="E4" s="342"/>
      <c r="F4" s="341"/>
      <c r="G4" s="341"/>
      <c r="H4" s="341"/>
      <c r="I4" s="341"/>
      <c r="J4" s="2"/>
      <c r="K4" s="2"/>
      <c r="L4" s="12"/>
      <c r="M4" s="12"/>
      <c r="N4" s="12"/>
      <c r="O4" s="12"/>
    </row>
    <row r="5" spans="1:16" x14ac:dyDescent="0.2">
      <c r="A5" s="344" t="s">
        <v>101</v>
      </c>
      <c r="B5" s="345">
        <v>1990</v>
      </c>
      <c r="C5" s="345">
        <v>1992</v>
      </c>
      <c r="D5" s="345">
        <v>1994</v>
      </c>
      <c r="E5" s="346">
        <v>1996</v>
      </c>
      <c r="F5" s="346">
        <v>1998</v>
      </c>
      <c r="G5" s="346" t="s">
        <v>412</v>
      </c>
      <c r="H5" s="346">
        <v>2002</v>
      </c>
      <c r="I5" s="346">
        <v>2004</v>
      </c>
      <c r="J5" s="346">
        <v>2006</v>
      </c>
      <c r="K5" s="346">
        <v>2008</v>
      </c>
      <c r="L5" s="346">
        <v>2010</v>
      </c>
      <c r="M5" s="346">
        <v>2012</v>
      </c>
      <c r="N5" s="346">
        <v>2014</v>
      </c>
      <c r="O5" s="347">
        <v>2016</v>
      </c>
      <c r="P5" s="347">
        <v>2018</v>
      </c>
    </row>
    <row r="6" spans="1:16" ht="6" customHeight="1" x14ac:dyDescent="0.2">
      <c r="A6" s="348"/>
      <c r="B6" s="349"/>
      <c r="C6" s="349"/>
      <c r="D6" s="350"/>
      <c r="E6" s="350"/>
      <c r="F6" s="349"/>
      <c r="G6" s="349"/>
      <c r="H6" s="349"/>
      <c r="I6" s="349"/>
      <c r="J6" s="302"/>
      <c r="K6" s="302"/>
      <c r="L6" s="303"/>
      <c r="M6" s="303"/>
      <c r="N6" s="303"/>
      <c r="O6" s="304"/>
      <c r="P6" s="304"/>
    </row>
    <row r="7" spans="1:16" ht="12.75" customHeight="1" x14ac:dyDescent="0.25">
      <c r="A7" s="956" t="s">
        <v>123</v>
      </c>
      <c r="B7" s="957"/>
      <c r="C7" s="957"/>
      <c r="D7" s="958"/>
      <c r="E7" s="958"/>
      <c r="F7" s="957"/>
      <c r="G7" s="957"/>
      <c r="H7" s="957"/>
      <c r="I7" s="957"/>
      <c r="J7" s="959"/>
      <c r="K7" s="959"/>
      <c r="L7" s="436"/>
      <c r="M7" s="436"/>
      <c r="N7" s="436"/>
      <c r="O7" s="672"/>
      <c r="P7" s="672"/>
    </row>
    <row r="8" spans="1:16" ht="11.1" customHeight="1" x14ac:dyDescent="0.2">
      <c r="A8" s="960" t="s">
        <v>108</v>
      </c>
      <c r="B8" s="636">
        <v>29893</v>
      </c>
      <c r="C8" s="636">
        <v>24729</v>
      </c>
      <c r="D8" s="636">
        <v>20889.8</v>
      </c>
      <c r="E8" s="636">
        <v>21255.9</v>
      </c>
      <c r="F8" s="636">
        <v>23065.599572191284</v>
      </c>
      <c r="G8" s="637">
        <v>23901.332444362415</v>
      </c>
      <c r="H8" s="636">
        <v>22658</v>
      </c>
      <c r="I8" s="637">
        <v>21958.881283184532</v>
      </c>
      <c r="J8" s="637">
        <v>17572.565680817799</v>
      </c>
      <c r="K8" s="638">
        <v>18742.133525330704</v>
      </c>
      <c r="L8" s="638">
        <v>16967</v>
      </c>
      <c r="M8" s="637">
        <v>19702.415431901791</v>
      </c>
      <c r="N8" s="637">
        <v>16417.306567062999</v>
      </c>
      <c r="O8" s="637">
        <v>14476</v>
      </c>
      <c r="P8" s="706">
        <v>14725.499968051899</v>
      </c>
    </row>
    <row r="9" spans="1:16" ht="11.1" customHeight="1" x14ac:dyDescent="0.2">
      <c r="A9" s="960" t="s">
        <v>70</v>
      </c>
      <c r="B9" s="636">
        <v>5800</v>
      </c>
      <c r="C9" s="636">
        <v>5759</v>
      </c>
      <c r="D9" s="636">
        <v>6541.6</v>
      </c>
      <c r="E9" s="636">
        <v>4875</v>
      </c>
      <c r="F9" s="636">
        <v>4035.4478743730351</v>
      </c>
      <c r="G9" s="637">
        <v>3532.0077534440911</v>
      </c>
      <c r="H9" s="636">
        <v>1876</v>
      </c>
      <c r="I9" s="637">
        <v>598.98100078297387</v>
      </c>
      <c r="J9" s="637">
        <v>653.83946806852714</v>
      </c>
      <c r="K9" s="638">
        <v>803.36740743641883</v>
      </c>
      <c r="L9" s="638">
        <v>591</v>
      </c>
      <c r="M9" s="637">
        <v>508.08870495125234</v>
      </c>
      <c r="N9" s="637">
        <v>429.69685325359688</v>
      </c>
      <c r="O9" s="637">
        <v>232</v>
      </c>
      <c r="P9" s="706">
        <v>168.70000076293945</v>
      </c>
    </row>
    <row r="10" spans="1:16" ht="11.1" customHeight="1" x14ac:dyDescent="0.2">
      <c r="A10" s="658" t="s">
        <v>71</v>
      </c>
      <c r="B10" s="636">
        <v>3670</v>
      </c>
      <c r="C10" s="636">
        <v>5721</v>
      </c>
      <c r="D10" s="636">
        <v>5831.5</v>
      </c>
      <c r="E10" s="636">
        <v>7165.9</v>
      </c>
      <c r="F10" s="636">
        <v>7719.9643780441675</v>
      </c>
      <c r="G10" s="637">
        <v>5193.9962133203871</v>
      </c>
      <c r="H10" s="636">
        <v>3922</v>
      </c>
      <c r="I10" s="637">
        <v>4535.1009304533627</v>
      </c>
      <c r="J10" s="637">
        <v>4598.6985952887126</v>
      </c>
      <c r="K10" s="638">
        <v>6148.800847621962</v>
      </c>
      <c r="L10" s="638">
        <v>6767</v>
      </c>
      <c r="M10" s="637">
        <v>5322.6963211530256</v>
      </c>
      <c r="N10" s="637">
        <v>6709.0971382960506</v>
      </c>
      <c r="O10" s="637">
        <v>7628</v>
      </c>
      <c r="P10" s="706">
        <v>5808.8000385761261</v>
      </c>
    </row>
    <row r="11" spans="1:16" ht="11.1" customHeight="1" x14ac:dyDescent="0.2">
      <c r="A11" s="658" t="s">
        <v>72</v>
      </c>
      <c r="B11" s="636">
        <v>348</v>
      </c>
      <c r="C11" s="636">
        <v>136</v>
      </c>
      <c r="D11" s="636">
        <v>32</v>
      </c>
      <c r="E11" s="636">
        <v>129.19999999999999</v>
      </c>
      <c r="F11" s="636">
        <v>400</v>
      </c>
      <c r="G11" s="637">
        <v>863.4359485706882</v>
      </c>
      <c r="H11" s="636">
        <v>1428</v>
      </c>
      <c r="I11" s="637">
        <v>1523.4823907205675</v>
      </c>
      <c r="J11" s="637">
        <v>1517.0640308931411</v>
      </c>
      <c r="K11" s="638">
        <v>1551.5610113897837</v>
      </c>
      <c r="L11" s="638">
        <v>1686</v>
      </c>
      <c r="M11" s="637">
        <v>1500.1993785877955</v>
      </c>
      <c r="N11" s="637">
        <v>604.18667232552639</v>
      </c>
      <c r="O11" s="637">
        <v>707</v>
      </c>
      <c r="P11" s="706">
        <v>793.20000457763672</v>
      </c>
    </row>
    <row r="12" spans="1:16" ht="11.1" customHeight="1" x14ac:dyDescent="0.2">
      <c r="A12" s="658" t="s">
        <v>124</v>
      </c>
      <c r="B12" s="636">
        <v>27</v>
      </c>
      <c r="C12" s="636" t="s">
        <v>3</v>
      </c>
      <c r="D12" s="636">
        <v>42</v>
      </c>
      <c r="E12" s="636" t="s">
        <v>3</v>
      </c>
      <c r="F12" s="636" t="s">
        <v>3</v>
      </c>
      <c r="G12" s="637" t="s">
        <v>3</v>
      </c>
      <c r="H12" s="636" t="s">
        <v>3</v>
      </c>
      <c r="I12" s="636" t="s">
        <v>3</v>
      </c>
      <c r="J12" s="637" t="s">
        <v>3</v>
      </c>
      <c r="K12" s="637" t="s">
        <v>3</v>
      </c>
      <c r="L12" s="637">
        <v>58</v>
      </c>
      <c r="M12" s="637">
        <v>48.186782900815864</v>
      </c>
      <c r="N12" s="637" t="s">
        <v>3</v>
      </c>
      <c r="O12" s="637" t="s">
        <v>3</v>
      </c>
      <c r="P12" s="708" t="s">
        <v>3</v>
      </c>
    </row>
    <row r="13" spans="1:16" ht="11.1" customHeight="1" x14ac:dyDescent="0.2">
      <c r="A13" s="658" t="s">
        <v>73</v>
      </c>
      <c r="B13" s="636">
        <v>5827</v>
      </c>
      <c r="C13" s="636">
        <v>6839</v>
      </c>
      <c r="D13" s="636">
        <v>6951.5</v>
      </c>
      <c r="E13" s="636">
        <v>6542.8</v>
      </c>
      <c r="F13" s="636">
        <v>6744.7443628276678</v>
      </c>
      <c r="G13" s="637">
        <v>4125.1917127738634</v>
      </c>
      <c r="H13" s="636">
        <v>5807</v>
      </c>
      <c r="I13" s="637">
        <v>7110.5246873523301</v>
      </c>
      <c r="J13" s="637">
        <v>7203.2336651423002</v>
      </c>
      <c r="K13" s="638">
        <v>10553.037729691312</v>
      </c>
      <c r="L13" s="638">
        <v>9151</v>
      </c>
      <c r="M13" s="637">
        <v>7846.4042057354063</v>
      </c>
      <c r="N13" s="637">
        <v>7893.6139074007297</v>
      </c>
      <c r="O13" s="637">
        <v>7909</v>
      </c>
      <c r="P13" s="706">
        <v>6051.9000060558319</v>
      </c>
    </row>
    <row r="14" spans="1:16" ht="11.1" customHeight="1" x14ac:dyDescent="0.2">
      <c r="A14" s="658" t="s">
        <v>74</v>
      </c>
      <c r="B14" s="636">
        <v>2220</v>
      </c>
      <c r="C14" s="636">
        <v>1257</v>
      </c>
      <c r="D14" s="636">
        <v>953.4</v>
      </c>
      <c r="E14" s="636">
        <v>858.2</v>
      </c>
      <c r="F14" s="636">
        <v>977.94103196874232</v>
      </c>
      <c r="G14" s="637">
        <v>1919.5148981577688</v>
      </c>
      <c r="H14" s="636">
        <v>804</v>
      </c>
      <c r="I14" s="637">
        <v>902.87228458288905</v>
      </c>
      <c r="J14" s="637">
        <v>990.70501219545554</v>
      </c>
      <c r="K14" s="638">
        <v>777.9394861116831</v>
      </c>
      <c r="L14" s="638">
        <v>1441</v>
      </c>
      <c r="M14" s="637">
        <v>1440.704726988911</v>
      </c>
      <c r="N14" s="637">
        <v>1340.5228513133516</v>
      </c>
      <c r="O14" s="637">
        <v>1423</v>
      </c>
      <c r="P14" s="706">
        <v>1320.7999715805054</v>
      </c>
    </row>
    <row r="15" spans="1:16" ht="11.1" customHeight="1" x14ac:dyDescent="0.2">
      <c r="A15" s="658" t="s">
        <v>125</v>
      </c>
      <c r="B15" s="636">
        <v>117</v>
      </c>
      <c r="C15" s="636">
        <v>221</v>
      </c>
      <c r="D15" s="636">
        <v>337.2</v>
      </c>
      <c r="E15" s="636">
        <v>130</v>
      </c>
      <c r="F15" s="636">
        <v>101.81966115549272</v>
      </c>
      <c r="G15" s="637">
        <v>25.448146153846153</v>
      </c>
      <c r="H15" s="636">
        <v>20</v>
      </c>
      <c r="I15" s="637">
        <v>233.89155066666666</v>
      </c>
      <c r="J15" s="637">
        <v>71.268644444444448</v>
      </c>
      <c r="K15" s="637" t="s">
        <v>3</v>
      </c>
      <c r="L15" s="637">
        <v>49</v>
      </c>
      <c r="M15" s="637">
        <v>192.71354327162203</v>
      </c>
      <c r="N15" s="637">
        <v>97.588109955607251</v>
      </c>
      <c r="O15" s="637">
        <v>15</v>
      </c>
      <c r="P15" s="706">
        <v>28.500001907348633</v>
      </c>
    </row>
    <row r="16" spans="1:16" ht="11.1" customHeight="1" x14ac:dyDescent="0.2">
      <c r="A16" s="659" t="s">
        <v>75</v>
      </c>
      <c r="B16" s="639">
        <v>673</v>
      </c>
      <c r="C16" s="639">
        <v>1008</v>
      </c>
      <c r="D16" s="639">
        <v>1124.7</v>
      </c>
      <c r="E16" s="639">
        <v>1480.8</v>
      </c>
      <c r="F16" s="639">
        <v>1523.4438092508526</v>
      </c>
      <c r="G16" s="640">
        <v>966.96290096927021</v>
      </c>
      <c r="H16" s="639">
        <v>1547</v>
      </c>
      <c r="I16" s="640">
        <v>1555.9312715323811</v>
      </c>
      <c r="J16" s="640">
        <v>874.59377349855083</v>
      </c>
      <c r="K16" s="641">
        <v>1640.355348195593</v>
      </c>
      <c r="L16" s="641">
        <v>841</v>
      </c>
      <c r="M16" s="640">
        <v>245.87644234141021</v>
      </c>
      <c r="N16" s="640">
        <v>647.58892077940811</v>
      </c>
      <c r="O16" s="637">
        <v>819</v>
      </c>
      <c r="P16" s="706">
        <v>663.70000076293945</v>
      </c>
    </row>
    <row r="17" spans="1:18" ht="3.75" customHeight="1" x14ac:dyDescent="0.2">
      <c r="A17" s="339"/>
      <c r="B17" s="642"/>
      <c r="C17" s="642"/>
      <c r="D17" s="642"/>
      <c r="E17" s="642"/>
      <c r="F17" s="642"/>
      <c r="G17" s="643"/>
      <c r="H17" s="642"/>
      <c r="I17" s="642"/>
      <c r="J17" s="643"/>
      <c r="K17" s="643"/>
      <c r="L17" s="644"/>
      <c r="M17" s="644"/>
      <c r="N17" s="644"/>
      <c r="O17" s="653"/>
      <c r="P17" s="653"/>
    </row>
    <row r="18" spans="1:18" ht="12.75" customHeight="1" x14ac:dyDescent="0.2">
      <c r="A18" s="360" t="s">
        <v>126</v>
      </c>
      <c r="B18" s="645">
        <v>48575</v>
      </c>
      <c r="C18" s="645">
        <v>45670</v>
      </c>
      <c r="D18" s="645">
        <v>42703.7</v>
      </c>
      <c r="E18" s="645">
        <v>42437.8</v>
      </c>
      <c r="F18" s="645">
        <v>44568.960689811247</v>
      </c>
      <c r="G18" s="646">
        <v>40527.890017752332</v>
      </c>
      <c r="H18" s="646">
        <v>38062</v>
      </c>
      <c r="I18" s="646">
        <v>38419.665399275706</v>
      </c>
      <c r="J18" s="646">
        <f>SUM(J8:J16)</f>
        <v>33481.96887034893</v>
      </c>
      <c r="K18" s="646">
        <f>SUM(K8:K16)</f>
        <v>40217.195355777454</v>
      </c>
      <c r="L18" s="646">
        <v>37551</v>
      </c>
      <c r="M18" s="646">
        <v>36807.285537832031</v>
      </c>
      <c r="N18" s="646">
        <v>34139.601020387272</v>
      </c>
      <c r="O18" s="707">
        <f>SUM(O8:O16)</f>
        <v>33209</v>
      </c>
      <c r="P18" s="707">
        <f>SUM(P8:P16)</f>
        <v>29561.099992275227</v>
      </c>
      <c r="R18" s="712"/>
    </row>
    <row r="19" spans="1:18" ht="6" customHeight="1" x14ac:dyDescent="0.2">
      <c r="A19" s="2"/>
      <c r="B19" s="647"/>
      <c r="C19" s="647"/>
      <c r="D19" s="647"/>
      <c r="E19" s="647"/>
      <c r="F19" s="647"/>
      <c r="G19" s="647"/>
      <c r="H19" s="647"/>
      <c r="I19" s="647"/>
      <c r="J19" s="648"/>
      <c r="K19" s="648"/>
      <c r="L19" s="649"/>
      <c r="M19" s="649"/>
      <c r="N19" s="649"/>
      <c r="O19" s="649"/>
    </row>
    <row r="20" spans="1:18" ht="12.75" customHeight="1" x14ac:dyDescent="0.25">
      <c r="A20" s="322" t="s">
        <v>291</v>
      </c>
      <c r="B20" s="647"/>
      <c r="C20" s="647"/>
      <c r="D20" s="647"/>
      <c r="E20" s="647"/>
      <c r="F20" s="647"/>
      <c r="G20" s="647"/>
      <c r="H20" s="647"/>
      <c r="I20" s="647"/>
      <c r="J20" s="648"/>
      <c r="K20" s="648"/>
      <c r="L20" s="649"/>
      <c r="M20" s="649"/>
      <c r="N20" s="649"/>
      <c r="O20" s="649"/>
    </row>
    <row r="21" spans="1:18" ht="11.1" customHeight="1" x14ac:dyDescent="0.2">
      <c r="A21" s="660" t="s">
        <v>127</v>
      </c>
      <c r="B21" s="634">
        <v>15</v>
      </c>
      <c r="C21" s="634">
        <v>31</v>
      </c>
      <c r="D21" s="634">
        <v>287</v>
      </c>
      <c r="E21" s="634">
        <v>66</v>
      </c>
      <c r="F21" s="634">
        <v>237</v>
      </c>
      <c r="G21" s="635" t="s">
        <v>3</v>
      </c>
      <c r="H21" s="635">
        <v>111</v>
      </c>
      <c r="I21" s="635" t="s">
        <v>3</v>
      </c>
      <c r="J21" s="635" t="s">
        <v>3</v>
      </c>
      <c r="K21" s="635" t="s">
        <v>3</v>
      </c>
      <c r="L21" s="635" t="s">
        <v>3</v>
      </c>
      <c r="M21" s="635">
        <v>517.21962468867116</v>
      </c>
      <c r="N21" s="635">
        <v>67.26971685983068</v>
      </c>
      <c r="O21" s="637">
        <v>10</v>
      </c>
      <c r="P21" s="706">
        <v>69.247535705566406</v>
      </c>
    </row>
    <row r="22" spans="1:18" ht="11.1" customHeight="1" x14ac:dyDescent="0.2">
      <c r="A22" s="661" t="s">
        <v>128</v>
      </c>
      <c r="B22" s="636">
        <v>891</v>
      </c>
      <c r="C22" s="636">
        <v>1032</v>
      </c>
      <c r="D22" s="636">
        <v>323</v>
      </c>
      <c r="E22" s="636">
        <v>127</v>
      </c>
      <c r="F22" s="636">
        <v>502</v>
      </c>
      <c r="G22" s="636" t="s">
        <v>3</v>
      </c>
      <c r="H22" s="637" t="s">
        <v>3</v>
      </c>
      <c r="I22" s="637" t="s">
        <v>3</v>
      </c>
      <c r="J22" s="637" t="s">
        <v>3</v>
      </c>
      <c r="K22" s="637" t="s">
        <v>3</v>
      </c>
      <c r="L22" s="637" t="s">
        <v>3</v>
      </c>
      <c r="M22" s="637">
        <v>289.67470296574697</v>
      </c>
      <c r="N22" s="637">
        <v>426.62867399642676</v>
      </c>
      <c r="O22" s="637">
        <v>542</v>
      </c>
      <c r="P22" s="706">
        <v>746.64354705810547</v>
      </c>
    </row>
    <row r="23" spans="1:18" ht="11.1" customHeight="1" x14ac:dyDescent="0.2">
      <c r="A23" s="661" t="s">
        <v>129</v>
      </c>
      <c r="B23" s="636">
        <v>906</v>
      </c>
      <c r="C23" s="636">
        <v>1063</v>
      </c>
      <c r="D23" s="636">
        <v>610</v>
      </c>
      <c r="E23" s="636">
        <v>193</v>
      </c>
      <c r="F23" s="636">
        <v>739</v>
      </c>
      <c r="G23" s="636">
        <v>131</v>
      </c>
      <c r="H23" s="636">
        <v>111</v>
      </c>
      <c r="I23" s="637">
        <v>255.20038558625316</v>
      </c>
      <c r="J23" s="637">
        <v>470.59972801964682</v>
      </c>
      <c r="K23" s="638">
        <v>439.40386984750063</v>
      </c>
      <c r="L23" s="638">
        <v>446</v>
      </c>
      <c r="M23" s="650">
        <v>806.89432765441813</v>
      </c>
      <c r="N23" s="650">
        <v>493.89839085625744</v>
      </c>
      <c r="O23" s="637">
        <v>552</v>
      </c>
      <c r="P23" s="708">
        <v>816</v>
      </c>
    </row>
    <row r="24" spans="1:18" ht="11.1" customHeight="1" x14ac:dyDescent="0.2">
      <c r="A24" s="661" t="s">
        <v>63</v>
      </c>
      <c r="B24" s="636" t="s">
        <v>3</v>
      </c>
      <c r="C24" s="636" t="s">
        <v>3</v>
      </c>
      <c r="D24" s="636" t="s">
        <v>3</v>
      </c>
      <c r="E24" s="636" t="s">
        <v>3</v>
      </c>
      <c r="F24" s="636" t="s">
        <v>3</v>
      </c>
      <c r="G24" s="636" t="s">
        <v>3</v>
      </c>
      <c r="H24" s="636" t="s">
        <v>3</v>
      </c>
      <c r="I24" s="637" t="s">
        <v>3</v>
      </c>
      <c r="J24" s="637" t="s">
        <v>3</v>
      </c>
      <c r="K24" s="638">
        <v>40.470882945779572</v>
      </c>
      <c r="L24" s="638" t="s">
        <v>3</v>
      </c>
      <c r="M24" s="638" t="s">
        <v>3</v>
      </c>
      <c r="N24" s="638" t="s">
        <v>3</v>
      </c>
      <c r="O24" s="638" t="s">
        <v>3</v>
      </c>
      <c r="P24" s="915" t="s">
        <v>3</v>
      </c>
    </row>
    <row r="25" spans="1:18" ht="11.1" customHeight="1" x14ac:dyDescent="0.2">
      <c r="A25" s="661" t="s">
        <v>1</v>
      </c>
      <c r="B25" s="636" t="s">
        <v>3</v>
      </c>
      <c r="C25" s="636">
        <v>158</v>
      </c>
      <c r="D25" s="636" t="s">
        <v>3</v>
      </c>
      <c r="E25" s="636" t="s">
        <v>3</v>
      </c>
      <c r="F25" s="636" t="s">
        <v>3</v>
      </c>
      <c r="G25" s="636" t="s">
        <v>3</v>
      </c>
      <c r="H25" s="636">
        <v>14</v>
      </c>
      <c r="I25" s="637" t="s">
        <v>3</v>
      </c>
      <c r="J25" s="637" t="s">
        <v>3</v>
      </c>
      <c r="K25" s="638">
        <v>1.618449988323603</v>
      </c>
      <c r="L25" s="638" t="s">
        <v>3</v>
      </c>
      <c r="M25" s="638" t="s">
        <v>3</v>
      </c>
      <c r="N25" s="638" t="s">
        <v>3</v>
      </c>
      <c r="O25" s="638" t="s">
        <v>3</v>
      </c>
      <c r="P25" s="915" t="s">
        <v>3</v>
      </c>
    </row>
    <row r="26" spans="1:18" ht="11.1" customHeight="1" x14ac:dyDescent="0.2">
      <c r="A26" s="661" t="s">
        <v>130</v>
      </c>
      <c r="B26" s="636" t="s">
        <v>3</v>
      </c>
      <c r="C26" s="636">
        <v>45</v>
      </c>
      <c r="D26" s="636" t="s">
        <v>3</v>
      </c>
      <c r="E26" s="636" t="s">
        <v>3</v>
      </c>
      <c r="F26" s="636" t="s">
        <v>3</v>
      </c>
      <c r="G26" s="636" t="s">
        <v>3</v>
      </c>
      <c r="H26" s="636" t="s">
        <v>3</v>
      </c>
      <c r="I26" s="637" t="s">
        <v>3</v>
      </c>
      <c r="J26" s="637" t="s">
        <v>3</v>
      </c>
      <c r="K26" s="637" t="s">
        <v>3</v>
      </c>
      <c r="L26" s="637" t="s">
        <v>3</v>
      </c>
      <c r="M26" s="637" t="s">
        <v>3</v>
      </c>
      <c r="N26" s="637" t="s">
        <v>3</v>
      </c>
      <c r="O26" s="637" t="s">
        <v>3</v>
      </c>
      <c r="P26" s="708" t="s">
        <v>3</v>
      </c>
    </row>
    <row r="27" spans="1:18" ht="11.1" customHeight="1" x14ac:dyDescent="0.2">
      <c r="A27" s="661" t="s">
        <v>76</v>
      </c>
      <c r="B27" s="636" t="s">
        <v>3</v>
      </c>
      <c r="C27" s="636" t="s">
        <v>3</v>
      </c>
      <c r="D27" s="636" t="s">
        <v>3</v>
      </c>
      <c r="E27" s="636" t="s">
        <v>3</v>
      </c>
      <c r="F27" s="636">
        <v>198.85711822660102</v>
      </c>
      <c r="G27" s="636">
        <v>273</v>
      </c>
      <c r="H27" s="636">
        <v>197</v>
      </c>
      <c r="I27" s="637">
        <v>211.74206533333336</v>
      </c>
      <c r="J27" s="637">
        <v>82.868882625850347</v>
      </c>
      <c r="K27" s="638">
        <v>55.164015515151519</v>
      </c>
      <c r="L27" s="638">
        <v>85</v>
      </c>
      <c r="M27" s="637">
        <v>10.359473684210528</v>
      </c>
      <c r="N27" s="637">
        <v>54.313837142857139</v>
      </c>
      <c r="O27" s="637" t="s">
        <v>297</v>
      </c>
      <c r="P27" s="706">
        <v>159.86300706863403</v>
      </c>
    </row>
    <row r="28" spans="1:18" ht="11.1" customHeight="1" x14ac:dyDescent="0.2">
      <c r="A28" s="661" t="s">
        <v>207</v>
      </c>
      <c r="B28" s="636" t="s">
        <v>3</v>
      </c>
      <c r="C28" s="636" t="s">
        <v>3</v>
      </c>
      <c r="D28" s="636" t="s">
        <v>3</v>
      </c>
      <c r="E28" s="636" t="s">
        <v>3</v>
      </c>
      <c r="F28" s="636" t="s">
        <v>3</v>
      </c>
      <c r="G28" s="636" t="s">
        <v>3</v>
      </c>
      <c r="H28" s="636" t="s">
        <v>3</v>
      </c>
      <c r="I28" s="636" t="s">
        <v>3</v>
      </c>
      <c r="J28" s="636" t="s">
        <v>3</v>
      </c>
      <c r="K28" s="636" t="s">
        <v>3</v>
      </c>
      <c r="L28" s="636" t="s">
        <v>3</v>
      </c>
      <c r="M28" s="636" t="s">
        <v>3</v>
      </c>
      <c r="N28" s="636" t="s">
        <v>3</v>
      </c>
      <c r="O28" s="636" t="s">
        <v>3</v>
      </c>
      <c r="P28" s="706">
        <v>121.85940313339233</v>
      </c>
    </row>
    <row r="29" spans="1:18" ht="11.1" customHeight="1" x14ac:dyDescent="0.2">
      <c r="A29" s="661" t="s">
        <v>77</v>
      </c>
      <c r="B29" s="636">
        <v>37</v>
      </c>
      <c r="C29" s="636" t="s">
        <v>3</v>
      </c>
      <c r="D29" s="636" t="s">
        <v>3</v>
      </c>
      <c r="E29" s="636" t="s">
        <v>3</v>
      </c>
      <c r="F29" s="636">
        <v>16.613793103448277</v>
      </c>
      <c r="G29" s="636">
        <v>64</v>
      </c>
      <c r="H29" s="636">
        <v>49</v>
      </c>
      <c r="I29" s="637">
        <v>181.81234029388236</v>
      </c>
      <c r="J29" s="637">
        <v>11.803166666666668</v>
      </c>
      <c r="K29" s="638">
        <v>81.860982857142844</v>
      </c>
      <c r="L29" s="638">
        <v>5</v>
      </c>
      <c r="M29" s="638" t="s">
        <v>3</v>
      </c>
      <c r="N29" s="638">
        <v>390.11151999999998</v>
      </c>
      <c r="O29" s="638" t="s">
        <v>3</v>
      </c>
      <c r="P29" s="706">
        <v>37.655284881591797</v>
      </c>
    </row>
    <row r="30" spans="1:18" ht="11.1" customHeight="1" x14ac:dyDescent="0.2">
      <c r="A30" s="661" t="s">
        <v>131</v>
      </c>
      <c r="B30" s="636" t="s">
        <v>3</v>
      </c>
      <c r="C30" s="636" t="s">
        <v>3</v>
      </c>
      <c r="D30" s="636" t="s">
        <v>3</v>
      </c>
      <c r="E30" s="636" t="s">
        <v>3</v>
      </c>
      <c r="F30" s="636" t="s">
        <v>3</v>
      </c>
      <c r="G30" s="636" t="s">
        <v>3</v>
      </c>
      <c r="H30" s="636">
        <v>67</v>
      </c>
      <c r="I30" s="637">
        <v>10.072035555555557</v>
      </c>
      <c r="J30" s="637">
        <v>19.42464</v>
      </c>
      <c r="K30" s="637" t="s">
        <v>3</v>
      </c>
      <c r="L30" s="637" t="s">
        <v>3</v>
      </c>
      <c r="M30" s="637" t="s">
        <v>3</v>
      </c>
      <c r="N30" s="637" t="s">
        <v>3</v>
      </c>
      <c r="O30" s="637" t="s">
        <v>3</v>
      </c>
      <c r="P30" s="708" t="s">
        <v>3</v>
      </c>
    </row>
    <row r="31" spans="1:18" ht="11.1" customHeight="1" x14ac:dyDescent="0.2">
      <c r="A31" s="661" t="s">
        <v>187</v>
      </c>
      <c r="B31" s="636" t="s">
        <v>3</v>
      </c>
      <c r="C31" s="636" t="s">
        <v>3</v>
      </c>
      <c r="D31" s="636" t="s">
        <v>3</v>
      </c>
      <c r="E31" s="636" t="s">
        <v>3</v>
      </c>
      <c r="F31" s="636" t="s">
        <v>3</v>
      </c>
      <c r="G31" s="636" t="s">
        <v>3</v>
      </c>
      <c r="H31" s="636" t="s">
        <v>3</v>
      </c>
      <c r="I31" s="637" t="s">
        <v>3</v>
      </c>
      <c r="J31" s="637" t="s">
        <v>3</v>
      </c>
      <c r="K31" s="637" t="s">
        <v>3</v>
      </c>
      <c r="L31" s="637" t="s">
        <v>3</v>
      </c>
      <c r="M31" s="651">
        <v>81</v>
      </c>
      <c r="N31" s="651" t="s">
        <v>3</v>
      </c>
      <c r="O31" s="651" t="s">
        <v>3</v>
      </c>
      <c r="P31" s="916" t="s">
        <v>3</v>
      </c>
    </row>
    <row r="32" spans="1:18" ht="11.1" customHeight="1" x14ac:dyDescent="0.2">
      <c r="A32" s="661" t="s">
        <v>132</v>
      </c>
      <c r="B32" s="636" t="s">
        <v>3</v>
      </c>
      <c r="C32" s="636" t="s">
        <v>3</v>
      </c>
      <c r="D32" s="636" t="s">
        <v>3</v>
      </c>
      <c r="E32" s="636" t="s">
        <v>3</v>
      </c>
      <c r="F32" s="636" t="s">
        <v>3</v>
      </c>
      <c r="G32" s="636">
        <v>2451</v>
      </c>
      <c r="H32" s="636">
        <v>3013</v>
      </c>
      <c r="I32" s="637">
        <v>3394.353574732801</v>
      </c>
      <c r="J32" s="637">
        <v>2283.9053875342624</v>
      </c>
      <c r="K32" s="637" t="s">
        <v>3</v>
      </c>
      <c r="L32" s="637" t="s">
        <v>3</v>
      </c>
      <c r="M32" s="637" t="s">
        <v>3</v>
      </c>
      <c r="N32" s="637" t="s">
        <v>3</v>
      </c>
      <c r="O32" s="637" t="s">
        <v>3</v>
      </c>
      <c r="P32" s="708" t="s">
        <v>3</v>
      </c>
    </row>
    <row r="33" spans="1:16" ht="3.75" customHeight="1" x14ac:dyDescent="0.2">
      <c r="A33" s="364"/>
      <c r="B33" s="652"/>
      <c r="C33" s="652"/>
      <c r="D33" s="652"/>
      <c r="E33" s="652"/>
      <c r="F33" s="652"/>
      <c r="G33" s="652"/>
      <c r="H33" s="652"/>
      <c r="I33" s="653"/>
      <c r="J33" s="653"/>
      <c r="K33" s="653"/>
      <c r="L33" s="653"/>
      <c r="M33" s="653"/>
      <c r="N33" s="653"/>
      <c r="O33" s="653"/>
      <c r="P33" s="653"/>
    </row>
    <row r="34" spans="1:16" ht="12.75" customHeight="1" x14ac:dyDescent="0.2">
      <c r="A34" s="366" t="s">
        <v>292</v>
      </c>
      <c r="B34" s="654">
        <f>SUM(B23:B32)</f>
        <v>943</v>
      </c>
      <c r="C34" s="654">
        <f t="shared" ref="C34:N34" si="0">SUM(C23:C32)</f>
        <v>1266</v>
      </c>
      <c r="D34" s="654">
        <f t="shared" si="0"/>
        <v>610</v>
      </c>
      <c r="E34" s="654">
        <f t="shared" si="0"/>
        <v>193</v>
      </c>
      <c r="F34" s="654">
        <f t="shared" si="0"/>
        <v>954.47091133004926</v>
      </c>
      <c r="G34" s="654">
        <f t="shared" si="0"/>
        <v>2919</v>
      </c>
      <c r="H34" s="654">
        <f t="shared" si="0"/>
        <v>3451</v>
      </c>
      <c r="I34" s="654">
        <f t="shared" si="0"/>
        <v>4053.1804015018256</v>
      </c>
      <c r="J34" s="654">
        <f t="shared" si="0"/>
        <v>2868.6018048464261</v>
      </c>
      <c r="K34" s="654">
        <f t="shared" si="0"/>
        <v>618.51820115389819</v>
      </c>
      <c r="L34" s="654">
        <f t="shared" si="0"/>
        <v>536</v>
      </c>
      <c r="M34" s="654">
        <f t="shared" si="0"/>
        <v>898.2538013386287</v>
      </c>
      <c r="N34" s="654">
        <f t="shared" si="0"/>
        <v>938.32374799911463</v>
      </c>
      <c r="O34" s="654">
        <v>847</v>
      </c>
      <c r="P34" s="654">
        <v>1135</v>
      </c>
    </row>
    <row r="35" spans="1:16" ht="6" customHeight="1" x14ac:dyDescent="0.2">
      <c r="A35" s="368"/>
      <c r="B35" s="652"/>
      <c r="C35" s="652"/>
      <c r="D35" s="652"/>
      <c r="E35" s="652"/>
      <c r="F35" s="652"/>
      <c r="G35" s="652"/>
      <c r="H35" s="652"/>
      <c r="I35" s="653"/>
      <c r="J35" s="653"/>
      <c r="K35" s="653"/>
      <c r="L35" s="653"/>
      <c r="M35" s="653"/>
      <c r="N35" s="653"/>
      <c r="O35" s="653"/>
      <c r="P35" s="917"/>
    </row>
    <row r="36" spans="1:16" ht="12.75" customHeight="1" x14ac:dyDescent="0.25">
      <c r="A36" s="322" t="s">
        <v>133</v>
      </c>
      <c r="B36" s="652"/>
      <c r="C36" s="652"/>
      <c r="D36" s="652"/>
      <c r="E36" s="652"/>
      <c r="F36" s="652"/>
      <c r="G36" s="652"/>
      <c r="H36" s="652"/>
      <c r="I36" s="653"/>
      <c r="J36" s="653"/>
      <c r="K36" s="653"/>
      <c r="L36" s="653"/>
      <c r="M36" s="653"/>
      <c r="N36" s="653"/>
      <c r="O36" s="653"/>
      <c r="P36" s="917"/>
    </row>
    <row r="37" spans="1:16" ht="11.1" customHeight="1" x14ac:dyDescent="0.2">
      <c r="A37" s="661" t="s">
        <v>134</v>
      </c>
      <c r="B37" s="636">
        <v>463</v>
      </c>
      <c r="C37" s="636">
        <v>836</v>
      </c>
      <c r="D37" s="636">
        <v>813.2</v>
      </c>
      <c r="E37" s="636">
        <v>729.1</v>
      </c>
      <c r="F37" s="636">
        <v>391.1380723870044</v>
      </c>
      <c r="G37" s="636" t="s">
        <v>3</v>
      </c>
      <c r="H37" s="636">
        <v>728</v>
      </c>
      <c r="I37" s="637">
        <v>402.5260033472274</v>
      </c>
      <c r="J37" s="637">
        <v>370.0647647936508</v>
      </c>
      <c r="K37" s="638">
        <v>401.10381743493764</v>
      </c>
      <c r="L37" s="638">
        <v>191</v>
      </c>
      <c r="M37" s="637">
        <v>192.422</v>
      </c>
      <c r="N37" s="637">
        <v>155</v>
      </c>
      <c r="O37" s="637" t="s">
        <v>3</v>
      </c>
      <c r="P37" s="914">
        <v>100.89953351020813</v>
      </c>
    </row>
    <row r="38" spans="1:16" ht="11.1" customHeight="1" x14ac:dyDescent="0.2">
      <c r="A38" s="661" t="s">
        <v>103</v>
      </c>
      <c r="B38" s="636">
        <v>7863</v>
      </c>
      <c r="C38" s="636">
        <v>6540</v>
      </c>
      <c r="D38" s="636">
        <v>5913</v>
      </c>
      <c r="E38" s="636">
        <v>5960.5</v>
      </c>
      <c r="F38" s="636">
        <v>5514.5723129801127</v>
      </c>
      <c r="G38" s="636" t="s">
        <v>3</v>
      </c>
      <c r="H38" s="636">
        <v>4741</v>
      </c>
      <c r="I38" s="637">
        <v>4516.7015483937039</v>
      </c>
      <c r="J38" s="637">
        <v>3984.494190205206</v>
      </c>
      <c r="K38" s="638">
        <v>4308.3970195982947</v>
      </c>
      <c r="L38" s="638">
        <v>4041</v>
      </c>
      <c r="M38" s="637">
        <v>3402.5740000000001</v>
      </c>
      <c r="N38" s="637" t="s">
        <v>3</v>
      </c>
      <c r="O38" s="637">
        <v>3380</v>
      </c>
      <c r="P38" s="914">
        <v>3236.0000405311584</v>
      </c>
    </row>
    <row r="39" spans="1:16" ht="11.1" customHeight="1" x14ac:dyDescent="0.2">
      <c r="A39" s="661" t="s">
        <v>78</v>
      </c>
      <c r="B39" s="636">
        <v>3509</v>
      </c>
      <c r="C39" s="636">
        <v>3688</v>
      </c>
      <c r="D39" s="636">
        <v>1678.2</v>
      </c>
      <c r="E39" s="636">
        <v>1798.2</v>
      </c>
      <c r="F39" s="636">
        <v>1607.0368309650985</v>
      </c>
      <c r="G39" s="636" t="s">
        <v>3</v>
      </c>
      <c r="H39" s="636">
        <v>1239</v>
      </c>
      <c r="I39" s="637">
        <v>1148.4994207377588</v>
      </c>
      <c r="J39" s="637">
        <v>763.39954414430883</v>
      </c>
      <c r="K39" s="638">
        <v>791.71248163004566</v>
      </c>
      <c r="L39" s="638">
        <v>707</v>
      </c>
      <c r="M39" s="637">
        <v>555.00099999999998</v>
      </c>
      <c r="N39" s="637" t="s">
        <v>3</v>
      </c>
      <c r="O39" s="637">
        <v>527</v>
      </c>
      <c r="P39" s="914">
        <v>364.90000057220459</v>
      </c>
    </row>
    <row r="40" spans="1:16" ht="11.1" customHeight="1" x14ac:dyDescent="0.2">
      <c r="A40" s="661" t="s">
        <v>206</v>
      </c>
      <c r="B40" s="636">
        <v>11372</v>
      </c>
      <c r="C40" s="636">
        <v>10228</v>
      </c>
      <c r="D40" s="636">
        <v>7591.2</v>
      </c>
      <c r="E40" s="636">
        <v>7758.7</v>
      </c>
      <c r="F40" s="636">
        <v>7121.6091439452111</v>
      </c>
      <c r="G40" s="636" t="s">
        <v>3</v>
      </c>
      <c r="H40" s="636">
        <v>5980</v>
      </c>
      <c r="I40" s="636">
        <v>5665.2009691314624</v>
      </c>
      <c r="J40" s="636">
        <v>4747.8937343495145</v>
      </c>
      <c r="K40" s="636">
        <v>5100.1095012283404</v>
      </c>
      <c r="L40" s="636">
        <v>4748</v>
      </c>
      <c r="M40" s="636">
        <v>3957.5749999999998</v>
      </c>
      <c r="N40" s="637">
        <v>3610</v>
      </c>
      <c r="O40" s="637">
        <v>3907</v>
      </c>
      <c r="P40" s="708">
        <v>3601</v>
      </c>
    </row>
    <row r="41" spans="1:16" ht="3.75" customHeight="1" x14ac:dyDescent="0.2">
      <c r="A41" s="364"/>
      <c r="B41" s="652"/>
      <c r="C41" s="652"/>
      <c r="D41" s="652"/>
      <c r="E41" s="652"/>
      <c r="F41" s="652"/>
      <c r="G41" s="652"/>
      <c r="H41" s="652"/>
      <c r="I41" s="652"/>
      <c r="J41" s="652"/>
      <c r="K41" s="652"/>
      <c r="L41" s="652"/>
      <c r="M41" s="652"/>
      <c r="N41" s="653"/>
      <c r="O41" s="653"/>
      <c r="P41" s="653"/>
    </row>
    <row r="42" spans="1:16" ht="12.75" customHeight="1" x14ac:dyDescent="0.2">
      <c r="A42" s="366" t="s">
        <v>135</v>
      </c>
      <c r="B42" s="654">
        <v>11835</v>
      </c>
      <c r="C42" s="654">
        <v>11064</v>
      </c>
      <c r="D42" s="654">
        <v>8404.4</v>
      </c>
      <c r="E42" s="654">
        <v>8487.7999999999993</v>
      </c>
      <c r="F42" s="654">
        <v>7512.7472163322154</v>
      </c>
      <c r="G42" s="654" t="s">
        <v>3</v>
      </c>
      <c r="H42" s="654">
        <v>6708</v>
      </c>
      <c r="I42" s="654">
        <v>6067.7269724786902</v>
      </c>
      <c r="J42" s="655">
        <f>J37+J38+J39</f>
        <v>5117.9584991431657</v>
      </c>
      <c r="K42" s="655">
        <f>K37+K38+K39</f>
        <v>5501.2133186632782</v>
      </c>
      <c r="L42" s="655">
        <v>4939</v>
      </c>
      <c r="M42" s="655">
        <v>4149.9940412286542</v>
      </c>
      <c r="N42" s="655">
        <v>3764.6975895360106</v>
      </c>
      <c r="O42" s="655">
        <v>3907</v>
      </c>
      <c r="P42" s="655">
        <v>3702</v>
      </c>
    </row>
    <row r="43" spans="1:16" ht="6.75" customHeight="1" x14ac:dyDescent="0.2">
      <c r="A43" s="369"/>
      <c r="B43" s="652"/>
      <c r="C43" s="652"/>
      <c r="D43" s="652"/>
      <c r="E43" s="652"/>
      <c r="F43" s="652"/>
      <c r="G43" s="652"/>
      <c r="H43" s="652"/>
      <c r="I43" s="656"/>
      <c r="J43" s="653"/>
      <c r="K43" s="653"/>
      <c r="L43" s="653"/>
      <c r="M43" s="653"/>
      <c r="N43" s="653"/>
      <c r="O43" s="653"/>
      <c r="P43" s="653"/>
    </row>
    <row r="44" spans="1:16" ht="12.75" customHeight="1" x14ac:dyDescent="0.2">
      <c r="A44" s="370" t="s">
        <v>2</v>
      </c>
      <c r="B44" s="657">
        <f>B42+B34+B18</f>
        <v>61353</v>
      </c>
      <c r="C44" s="657">
        <f>C42+C34+C18</f>
        <v>58000</v>
      </c>
      <c r="D44" s="657">
        <f>D42+D34+D18</f>
        <v>51718.1</v>
      </c>
      <c r="E44" s="657">
        <f>E42+E34+E18</f>
        <v>51118.600000000006</v>
      </c>
      <c r="F44" s="657">
        <f>F42+F34+F18</f>
        <v>53036.178817473512</v>
      </c>
      <c r="G44" s="657">
        <v>43447</v>
      </c>
      <c r="H44" s="657">
        <f t="shared" ref="H44:N44" si="1">H42+H34+H18</f>
        <v>48221</v>
      </c>
      <c r="I44" s="657">
        <f t="shared" si="1"/>
        <v>48540.572773256223</v>
      </c>
      <c r="J44" s="657">
        <f t="shared" si="1"/>
        <v>41468.529174338524</v>
      </c>
      <c r="K44" s="657">
        <f t="shared" si="1"/>
        <v>46336.926875594632</v>
      </c>
      <c r="L44" s="657">
        <f t="shared" si="1"/>
        <v>43026</v>
      </c>
      <c r="M44" s="657">
        <f t="shared" si="1"/>
        <v>41855.533380399313</v>
      </c>
      <c r="N44" s="657">
        <f t="shared" si="1"/>
        <v>38842.622357922395</v>
      </c>
      <c r="O44" s="654">
        <v>37963</v>
      </c>
      <c r="P44" s="654">
        <v>34398</v>
      </c>
    </row>
    <row r="45" spans="1:16" ht="6" customHeight="1" x14ac:dyDescent="0.2">
      <c r="A45" s="2"/>
      <c r="B45" s="16"/>
      <c r="C45" s="2"/>
      <c r="D45" s="2"/>
      <c r="E45" s="2"/>
      <c r="F45" s="2"/>
      <c r="G45" s="2"/>
      <c r="H45" s="2"/>
      <c r="I45" s="2"/>
      <c r="J45" s="12"/>
      <c r="K45" s="12"/>
      <c r="L45" s="12"/>
      <c r="M45" s="73"/>
      <c r="N45" s="73"/>
      <c r="O45" s="73"/>
    </row>
    <row r="46" spans="1:16" x14ac:dyDescent="0.2">
      <c r="A46" s="372" t="s">
        <v>411</v>
      </c>
      <c r="B46" s="373"/>
      <c r="C46" s="373"/>
      <c r="D46" s="373" t="s">
        <v>137</v>
      </c>
      <c r="E46" s="107"/>
      <c r="G46" s="373" t="s">
        <v>298</v>
      </c>
      <c r="I46" s="2"/>
      <c r="J46" s="17"/>
      <c r="K46" s="12"/>
      <c r="L46" s="17"/>
      <c r="M46" s="17"/>
      <c r="N46" s="17"/>
      <c r="O46" s="17"/>
    </row>
    <row r="47" spans="1:16" x14ac:dyDescent="0.2">
      <c r="A47" s="5"/>
      <c r="B47" s="2"/>
      <c r="C47" s="2"/>
      <c r="D47" s="2"/>
      <c r="E47" s="2"/>
      <c r="F47" s="2"/>
      <c r="G47" s="2"/>
      <c r="H47" s="2"/>
      <c r="I47" s="2"/>
      <c r="J47" s="17"/>
      <c r="K47" s="12"/>
      <c r="L47" s="12"/>
      <c r="M47" s="12"/>
      <c r="N47" s="12"/>
      <c r="O47" s="12"/>
    </row>
  </sheetData>
  <mergeCells count="1">
    <mergeCell ref="B3:P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57"/>
  <sheetViews>
    <sheetView showGridLines="0" topLeftCell="R1" zoomScaleNormal="100" workbookViewId="0">
      <selection activeCell="AG1" sqref="AG1"/>
    </sheetView>
  </sheetViews>
  <sheetFormatPr defaultRowHeight="12.75" x14ac:dyDescent="0.2"/>
  <cols>
    <col min="1" max="1" width="22.5703125" hidden="1" customWidth="1"/>
    <col min="2" max="14" width="8.7109375" hidden="1" customWidth="1"/>
    <col min="15" max="16" width="8.7109375" style="15" hidden="1" customWidth="1"/>
    <col min="17" max="17" width="5.140625" style="15" hidden="1" customWidth="1"/>
    <col min="18" max="18" width="22.5703125" style="15" customWidth="1"/>
    <col min="19" max="20" width="8.7109375" style="15" customWidth="1"/>
    <col min="21" max="32" width="8.7109375" customWidth="1"/>
  </cols>
  <sheetData>
    <row r="1" spans="1:34" ht="15" customHeight="1" x14ac:dyDescent="0.2">
      <c r="B1" s="339"/>
      <c r="C1" s="339"/>
      <c r="D1" s="340"/>
      <c r="E1" s="340"/>
      <c r="F1" s="339"/>
      <c r="G1" s="339"/>
      <c r="H1" s="339"/>
      <c r="I1" s="339"/>
      <c r="J1" s="2"/>
      <c r="K1" s="2"/>
      <c r="L1" s="12"/>
      <c r="M1" s="12"/>
      <c r="N1" s="12"/>
      <c r="O1" s="12"/>
      <c r="P1" s="12"/>
      <c r="Q1" s="12"/>
      <c r="R1" s="272" t="s">
        <v>475</v>
      </c>
      <c r="S1" s="374"/>
      <c r="T1" s="374"/>
      <c r="U1" s="374"/>
      <c r="V1" s="339"/>
      <c r="W1" s="339"/>
      <c r="X1" s="2"/>
      <c r="Y1" s="2"/>
      <c r="Z1" s="2"/>
      <c r="AA1" s="2"/>
      <c r="AB1" s="2"/>
      <c r="AC1" s="2"/>
      <c r="AD1" s="2"/>
      <c r="AG1" s="69"/>
    </row>
    <row r="2" spans="1:34" ht="15" customHeight="1" x14ac:dyDescent="0.2">
      <c r="A2" s="282"/>
      <c r="B2" s="339"/>
      <c r="C2" s="339"/>
      <c r="D2" s="340"/>
      <c r="E2" s="340"/>
      <c r="F2" s="339"/>
      <c r="G2" s="339"/>
      <c r="H2" s="339"/>
      <c r="I2" s="339"/>
      <c r="J2" s="2"/>
      <c r="K2" s="2"/>
      <c r="L2" s="12"/>
      <c r="M2" s="12"/>
      <c r="N2" s="12"/>
      <c r="O2" s="12"/>
      <c r="P2" s="12"/>
      <c r="Q2" s="12"/>
      <c r="R2" s="12"/>
      <c r="S2" s="374"/>
      <c r="T2" s="374"/>
      <c r="U2" s="374"/>
      <c r="V2" s="339"/>
      <c r="W2" s="339"/>
      <c r="X2" s="2"/>
      <c r="Y2" s="2"/>
      <c r="Z2" s="2"/>
      <c r="AA2" s="2"/>
      <c r="AB2" s="2"/>
      <c r="AC2" s="2"/>
      <c r="AD2" s="2"/>
    </row>
    <row r="3" spans="1:34" ht="15" customHeight="1" x14ac:dyDescent="0.2">
      <c r="A3" s="341"/>
      <c r="B3" s="998" t="s">
        <v>290</v>
      </c>
      <c r="C3" s="998"/>
      <c r="D3" s="998"/>
      <c r="E3" s="998"/>
      <c r="F3" s="998"/>
      <c r="G3" s="998"/>
      <c r="H3" s="998"/>
      <c r="I3" s="998"/>
      <c r="J3" s="998"/>
      <c r="K3" s="998"/>
      <c r="L3" s="998"/>
      <c r="M3" s="998"/>
      <c r="N3" s="998"/>
      <c r="O3" s="998"/>
      <c r="P3" s="375"/>
      <c r="Q3" s="375"/>
      <c r="R3" s="375"/>
      <c r="S3" s="1006" t="s">
        <v>122</v>
      </c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</row>
    <row r="4" spans="1:34" ht="6" customHeight="1" x14ac:dyDescent="0.2">
      <c r="A4" s="341"/>
      <c r="B4" s="342"/>
      <c r="C4" s="342"/>
      <c r="D4" s="343"/>
      <c r="E4" s="342"/>
      <c r="F4" s="341"/>
      <c r="G4" s="341"/>
      <c r="H4" s="341"/>
      <c r="I4" s="341"/>
      <c r="J4" s="2"/>
      <c r="K4" s="2"/>
      <c r="L4" s="12"/>
      <c r="M4" s="12"/>
      <c r="N4" s="12"/>
      <c r="O4" s="12"/>
      <c r="P4" s="12"/>
      <c r="Q4" s="12"/>
      <c r="R4" s="12"/>
      <c r="S4" s="374"/>
      <c r="T4" s="376"/>
      <c r="U4" s="374"/>
      <c r="V4" s="339"/>
      <c r="W4" s="339"/>
      <c r="X4" s="2"/>
      <c r="Y4" s="2"/>
      <c r="Z4" s="2"/>
      <c r="AA4" s="2"/>
      <c r="AB4" s="2"/>
      <c r="AC4" s="2"/>
      <c r="AD4" s="2"/>
      <c r="AE4" s="69"/>
    </row>
    <row r="5" spans="1:34" x14ac:dyDescent="0.2">
      <c r="A5" s="397" t="s">
        <v>101</v>
      </c>
      <c r="B5" s="398">
        <v>1990</v>
      </c>
      <c r="C5" s="398">
        <v>1992</v>
      </c>
      <c r="D5" s="398">
        <v>1994</v>
      </c>
      <c r="E5" s="399">
        <v>1996</v>
      </c>
      <c r="F5" s="399">
        <v>1998</v>
      </c>
      <c r="G5" s="399">
        <v>2000</v>
      </c>
      <c r="H5" s="399">
        <v>2002</v>
      </c>
      <c r="I5" s="399">
        <v>2004</v>
      </c>
      <c r="J5" s="399">
        <v>2006</v>
      </c>
      <c r="K5" s="399">
        <v>2008</v>
      </c>
      <c r="L5" s="399">
        <v>2010</v>
      </c>
      <c r="M5" s="399">
        <v>2012</v>
      </c>
      <c r="N5" s="399">
        <v>2014</v>
      </c>
      <c r="O5" s="400">
        <v>2016</v>
      </c>
      <c r="P5" s="400">
        <v>2018</v>
      </c>
      <c r="Q5" s="377"/>
      <c r="R5" s="378" t="s">
        <v>101</v>
      </c>
      <c r="S5" s="401" t="s">
        <v>387</v>
      </c>
      <c r="T5" s="401" t="s">
        <v>388</v>
      </c>
      <c r="U5" s="401" t="s">
        <v>389</v>
      </c>
      <c r="V5" s="401" t="s">
        <v>390</v>
      </c>
      <c r="W5" s="402" t="s">
        <v>391</v>
      </c>
      <c r="X5" s="403" t="s">
        <v>392</v>
      </c>
      <c r="Y5" s="403" t="s">
        <v>393</v>
      </c>
      <c r="Z5" s="403" t="s">
        <v>394</v>
      </c>
      <c r="AA5" s="403" t="s">
        <v>395</v>
      </c>
      <c r="AB5" s="403" t="s">
        <v>396</v>
      </c>
      <c r="AC5" s="403" t="s">
        <v>397</v>
      </c>
      <c r="AD5" s="403" t="s">
        <v>398</v>
      </c>
      <c r="AE5" s="404" t="s">
        <v>399</v>
      </c>
      <c r="AF5" s="404" t="s">
        <v>400</v>
      </c>
    </row>
    <row r="6" spans="1:34" ht="6" customHeight="1" x14ac:dyDescent="0.2">
      <c r="A6" s="348"/>
      <c r="B6" s="349"/>
      <c r="C6" s="349"/>
      <c r="D6" s="350"/>
      <c r="E6" s="350"/>
      <c r="F6" s="349"/>
      <c r="G6" s="349"/>
      <c r="H6" s="349"/>
      <c r="I6" s="349"/>
      <c r="J6" s="302"/>
      <c r="K6" s="302"/>
      <c r="L6" s="303"/>
      <c r="M6" s="303"/>
      <c r="N6" s="303"/>
      <c r="O6" s="83"/>
      <c r="P6" s="304"/>
      <c r="Q6" s="83"/>
      <c r="R6" s="379"/>
      <c r="S6" s="380"/>
      <c r="T6" s="380"/>
      <c r="U6" s="380"/>
      <c r="V6" s="380"/>
      <c r="W6" s="380"/>
      <c r="X6" s="380"/>
      <c r="Y6" s="380"/>
      <c r="Z6" s="380"/>
      <c r="AA6" s="381"/>
      <c r="AB6" s="381"/>
      <c r="AC6" s="381"/>
      <c r="AD6" s="382"/>
      <c r="AE6" s="383"/>
      <c r="AF6" s="383"/>
    </row>
    <row r="7" spans="1:34" ht="12.75" customHeight="1" x14ac:dyDescent="0.25">
      <c r="A7" s="322" t="s">
        <v>123</v>
      </c>
      <c r="B7" s="351"/>
      <c r="C7" s="351"/>
      <c r="D7" s="352"/>
      <c r="E7" s="352"/>
      <c r="F7" s="351"/>
      <c r="G7" s="351"/>
      <c r="H7" s="351"/>
      <c r="I7" s="351"/>
      <c r="J7" s="283"/>
      <c r="K7" s="283"/>
      <c r="L7" s="284"/>
      <c r="M7" s="284"/>
      <c r="N7" s="284"/>
      <c r="O7" s="83"/>
      <c r="P7" s="285"/>
      <c r="Q7" s="83"/>
      <c r="R7" s="384" t="s">
        <v>123</v>
      </c>
      <c r="S7" s="380"/>
      <c r="T7" s="380"/>
      <c r="U7" s="380"/>
      <c r="V7" s="380"/>
      <c r="W7" s="380"/>
      <c r="X7" s="380"/>
      <c r="Y7" s="380"/>
      <c r="Z7" s="380"/>
      <c r="AA7" s="381"/>
      <c r="AB7" s="381"/>
      <c r="AC7" s="381"/>
      <c r="AD7" s="381"/>
      <c r="AE7" s="385"/>
      <c r="AF7" s="385"/>
    </row>
    <row r="8" spans="1:34" ht="11.1" customHeight="1" x14ac:dyDescent="0.2">
      <c r="A8" s="353" t="s">
        <v>108</v>
      </c>
      <c r="B8" s="354">
        <v>29893</v>
      </c>
      <c r="C8" s="354">
        <v>24729</v>
      </c>
      <c r="D8" s="354">
        <v>20889.8</v>
      </c>
      <c r="E8" s="354">
        <v>21255.9</v>
      </c>
      <c r="F8" s="354">
        <v>23065.599572191284</v>
      </c>
      <c r="G8" s="300">
        <v>23901.332444362415</v>
      </c>
      <c r="H8" s="354">
        <v>22658</v>
      </c>
      <c r="I8" s="300">
        <v>21958.881283184532</v>
      </c>
      <c r="J8" s="300">
        <v>17572.565680817799</v>
      </c>
      <c r="K8" s="301">
        <v>18742.133525330704</v>
      </c>
      <c r="L8" s="301">
        <v>16967</v>
      </c>
      <c r="M8" s="300">
        <v>19702.415431901791</v>
      </c>
      <c r="N8" s="300">
        <v>16417.306567062999</v>
      </c>
      <c r="O8" s="925">
        <v>14476</v>
      </c>
      <c r="P8" s="706">
        <v>14725.499968051899</v>
      </c>
      <c r="Q8" s="386"/>
      <c r="R8" s="658" t="s">
        <v>108</v>
      </c>
      <c r="S8" s="662">
        <f>($P8/B8)-1</f>
        <v>-0.50739303622748144</v>
      </c>
      <c r="T8" s="662">
        <f t="shared" ref="T8:AF9" si="0">($P8/C8)-1</f>
        <v>-0.40452505285082696</v>
      </c>
      <c r="U8" s="662">
        <f t="shared" si="0"/>
        <v>-0.29508659881607768</v>
      </c>
      <c r="V8" s="662">
        <f t="shared" si="0"/>
        <v>-0.30722764182876761</v>
      </c>
      <c r="W8" s="662">
        <f t="shared" si="0"/>
        <v>-0.3615817389891095</v>
      </c>
      <c r="X8" s="662">
        <f t="shared" si="0"/>
        <v>-0.38390464203910146</v>
      </c>
      <c r="Y8" s="662">
        <f t="shared" si="0"/>
        <v>-0.35009709735846506</v>
      </c>
      <c r="Z8" s="662">
        <f t="shared" si="0"/>
        <v>-0.32940572982066008</v>
      </c>
      <c r="AA8" s="662">
        <f t="shared" si="0"/>
        <v>-0.16201764525903894</v>
      </c>
      <c r="AB8" s="662">
        <f t="shared" si="0"/>
        <v>-0.21431036929974767</v>
      </c>
      <c r="AC8" s="662">
        <f t="shared" si="0"/>
        <v>-0.13210939069653449</v>
      </c>
      <c r="AD8" s="662">
        <f t="shared" si="0"/>
        <v>-0.25260433072542776</v>
      </c>
      <c r="AE8" s="662">
        <f t="shared" si="0"/>
        <v>-0.10305019231383927</v>
      </c>
      <c r="AF8" s="930">
        <f>($P8/O8)-1</f>
        <v>1.7235421943347484E-2</v>
      </c>
      <c r="AH8" s="918"/>
    </row>
    <row r="9" spans="1:34" ht="11.1" customHeight="1" x14ac:dyDescent="0.2">
      <c r="A9" s="355" t="s">
        <v>70</v>
      </c>
      <c r="B9" s="356">
        <v>5800</v>
      </c>
      <c r="C9" s="356">
        <v>5759</v>
      </c>
      <c r="D9" s="356">
        <v>6541.6</v>
      </c>
      <c r="E9" s="356">
        <v>4875</v>
      </c>
      <c r="F9" s="356">
        <v>4035.4478743730351</v>
      </c>
      <c r="G9" s="286">
        <v>3532.0077534440911</v>
      </c>
      <c r="H9" s="356">
        <v>1876</v>
      </c>
      <c r="I9" s="286">
        <v>598.98100078297387</v>
      </c>
      <c r="J9" s="286">
        <v>653.83946806852714</v>
      </c>
      <c r="K9" s="287">
        <v>803.36740743641883</v>
      </c>
      <c r="L9" s="287">
        <v>591</v>
      </c>
      <c r="M9" s="286">
        <v>508.08870495125234</v>
      </c>
      <c r="N9" s="286">
        <v>429.69685325359688</v>
      </c>
      <c r="O9" s="926">
        <v>232</v>
      </c>
      <c r="P9" s="706">
        <v>168.70000076293945</v>
      </c>
      <c r="Q9" s="386"/>
      <c r="R9" s="658" t="s">
        <v>70</v>
      </c>
      <c r="S9" s="662">
        <f>($P9/B9)-1</f>
        <v>-0.97091379297190694</v>
      </c>
      <c r="T9" s="662">
        <f t="shared" si="0"/>
        <v>-0.97070671978417444</v>
      </c>
      <c r="U9" s="662">
        <f t="shared" si="0"/>
        <v>-0.97421120203574973</v>
      </c>
      <c r="V9" s="662">
        <f t="shared" si="0"/>
        <v>-0.96539487163837134</v>
      </c>
      <c r="W9" s="662">
        <f t="shared" si="0"/>
        <v>-0.95819547023906249</v>
      </c>
      <c r="X9" s="662">
        <f t="shared" si="0"/>
        <v>-0.95223679772547531</v>
      </c>
      <c r="Y9" s="662">
        <f t="shared" si="0"/>
        <v>-0.91007462645898751</v>
      </c>
      <c r="Z9" s="662">
        <f t="shared" si="0"/>
        <v>-0.71835500534671581</v>
      </c>
      <c r="AA9" s="662">
        <f t="shared" si="0"/>
        <v>-0.74198559585078694</v>
      </c>
      <c r="AB9" s="662">
        <f t="shared" si="0"/>
        <v>-0.79000890601067741</v>
      </c>
      <c r="AC9" s="662">
        <f t="shared" si="0"/>
        <v>-0.71455160615407876</v>
      </c>
      <c r="AD9" s="662">
        <f t="shared" si="0"/>
        <v>-0.66797136185279871</v>
      </c>
      <c r="AE9" s="662">
        <f t="shared" si="0"/>
        <v>-0.60739763513377021</v>
      </c>
      <c r="AF9" s="930">
        <f t="shared" si="0"/>
        <v>-0.27284482429767476</v>
      </c>
    </row>
    <row r="10" spans="1:34" ht="11.1" customHeight="1" x14ac:dyDescent="0.2">
      <c r="A10" s="355" t="s">
        <v>71</v>
      </c>
      <c r="B10" s="356">
        <v>3670</v>
      </c>
      <c r="C10" s="356">
        <v>5721</v>
      </c>
      <c r="D10" s="356">
        <v>5831.5</v>
      </c>
      <c r="E10" s="356">
        <v>7165.9</v>
      </c>
      <c r="F10" s="356">
        <v>7719.9643780441675</v>
      </c>
      <c r="G10" s="286">
        <v>5193.9962133203871</v>
      </c>
      <c r="H10" s="356">
        <v>3922</v>
      </c>
      <c r="I10" s="286">
        <v>4535.1009304533627</v>
      </c>
      <c r="J10" s="286">
        <v>4598.6985952887126</v>
      </c>
      <c r="K10" s="287">
        <v>6148.800847621962</v>
      </c>
      <c r="L10" s="287">
        <v>6767</v>
      </c>
      <c r="M10" s="286">
        <v>5322.6963211530256</v>
      </c>
      <c r="N10" s="286">
        <v>6709.0971382960506</v>
      </c>
      <c r="O10" s="926">
        <v>7628</v>
      </c>
      <c r="P10" s="706">
        <v>5808.8000385761261</v>
      </c>
      <c r="Q10" s="386"/>
      <c r="R10" s="658" t="s">
        <v>71</v>
      </c>
      <c r="S10" s="662">
        <f t="shared" ref="S10:S16" si="1">($P10/B10)-1</f>
        <v>0.58277930206433948</v>
      </c>
      <c r="T10" s="662">
        <f t="shared" ref="T10:T16" si="2">($P10/C10)-1</f>
        <v>1.5346974056305918E-2</v>
      </c>
      <c r="U10" s="662">
        <f t="shared" ref="U10:U16" si="3">($P10/D10)-1</f>
        <v>-3.8926453612061485E-3</v>
      </c>
      <c r="V10" s="662">
        <f t="shared" ref="V10:V16" si="4">($P10/E10)-1</f>
        <v>-0.18938304489650615</v>
      </c>
      <c r="W10" s="662">
        <f t="shared" ref="W10:W16" si="5">($P10/F10)-1</f>
        <v>-0.2475612899074322</v>
      </c>
      <c r="X10" s="662">
        <f t="shared" ref="X10:X16" si="6">($P10/G10)-1</f>
        <v>0.11836816971083453</v>
      </c>
      <c r="Y10" s="662">
        <f t="shared" ref="Y10:Y16" si="7">($P10/H10)-1</f>
        <v>0.4810810909169112</v>
      </c>
      <c r="Z10" s="662">
        <f t="shared" ref="Z10:Z16" si="8">($P10/I10)-1</f>
        <v>0.2808535306391593</v>
      </c>
      <c r="AA10" s="662">
        <f t="shared" ref="AA10:AA16" si="9">($P10/J10)-1</f>
        <v>0.26313997715074033</v>
      </c>
      <c r="AB10" s="662">
        <f t="shared" ref="AB10:AB16" si="10">($P10/K10)-1</f>
        <v>-5.5295466135861338E-2</v>
      </c>
      <c r="AC10" s="662">
        <f t="shared" ref="AC10:AC16" si="11">($P10/L10)-1</f>
        <v>-0.1415989303123798</v>
      </c>
      <c r="AD10" s="662">
        <f t="shared" ref="AD10:AD16" si="12">($P10/M10)-1</f>
        <v>9.132659240604557E-2</v>
      </c>
      <c r="AE10" s="662">
        <f t="shared" ref="AE10:AE16" si="13">($P10/N10)-1</f>
        <v>-0.13419050002733723</v>
      </c>
      <c r="AF10" s="930">
        <f t="shared" ref="AF10:AF16" si="14">($P10/O10)-1</f>
        <v>-0.23848976945777056</v>
      </c>
    </row>
    <row r="11" spans="1:34" ht="11.1" customHeight="1" x14ac:dyDescent="0.2">
      <c r="A11" s="355" t="s">
        <v>72</v>
      </c>
      <c r="B11" s="356">
        <v>348</v>
      </c>
      <c r="C11" s="356">
        <v>136</v>
      </c>
      <c r="D11" s="356">
        <v>32</v>
      </c>
      <c r="E11" s="356">
        <v>129.19999999999999</v>
      </c>
      <c r="F11" s="356">
        <v>400</v>
      </c>
      <c r="G11" s="286">
        <v>863.4359485706882</v>
      </c>
      <c r="H11" s="356">
        <v>1428</v>
      </c>
      <c r="I11" s="286">
        <v>1523.4823907205675</v>
      </c>
      <c r="J11" s="286">
        <v>1517.0640308931411</v>
      </c>
      <c r="K11" s="287">
        <v>1551.5610113897837</v>
      </c>
      <c r="L11" s="287">
        <v>1686</v>
      </c>
      <c r="M11" s="286">
        <v>1500.1993785877955</v>
      </c>
      <c r="N11" s="286">
        <v>604.18667232552639</v>
      </c>
      <c r="O11" s="926">
        <v>707</v>
      </c>
      <c r="P11" s="706">
        <v>793.20000457763672</v>
      </c>
      <c r="Q11" s="386"/>
      <c r="R11" s="658" t="s">
        <v>72</v>
      </c>
      <c r="S11" s="662">
        <f t="shared" si="1"/>
        <v>1.2793103579817147</v>
      </c>
      <c r="T11" s="662">
        <f t="shared" si="2"/>
        <v>4.8323529748355645</v>
      </c>
      <c r="U11" s="662">
        <f t="shared" si="3"/>
        <v>23.787500143051147</v>
      </c>
      <c r="V11" s="662">
        <f t="shared" si="4"/>
        <v>5.1393189208795418</v>
      </c>
      <c r="W11" s="662">
        <f t="shared" si="5"/>
        <v>0.98300001144409177</v>
      </c>
      <c r="X11" s="662">
        <f t="shared" si="6"/>
        <v>-8.1344706702701441E-2</v>
      </c>
      <c r="Y11" s="662">
        <f t="shared" si="7"/>
        <v>-0.44453781192042252</v>
      </c>
      <c r="Z11" s="662">
        <f t="shared" si="8"/>
        <v>-0.47935072344192065</v>
      </c>
      <c r="AA11" s="662">
        <f t="shared" si="9"/>
        <v>-0.47714797238277673</v>
      </c>
      <c r="AB11" s="662">
        <f t="shared" si="10"/>
        <v>-0.48877292046212117</v>
      </c>
      <c r="AC11" s="662">
        <f t="shared" si="11"/>
        <v>-0.52953736383295569</v>
      </c>
      <c r="AD11" s="662">
        <f t="shared" si="12"/>
        <v>-0.47127027520547893</v>
      </c>
      <c r="AE11" s="662">
        <f t="shared" si="13"/>
        <v>0.31283929439322833</v>
      </c>
      <c r="AF11" s="930">
        <f t="shared" si="14"/>
        <v>0.12192362740825557</v>
      </c>
    </row>
    <row r="12" spans="1:34" ht="11.1" customHeight="1" x14ac:dyDescent="0.2">
      <c r="A12" s="355" t="s">
        <v>124</v>
      </c>
      <c r="B12" s="356">
        <v>27</v>
      </c>
      <c r="C12" s="356" t="s">
        <v>3</v>
      </c>
      <c r="D12" s="356">
        <v>42</v>
      </c>
      <c r="E12" s="356" t="s">
        <v>3</v>
      </c>
      <c r="F12" s="356" t="s">
        <v>3</v>
      </c>
      <c r="G12" s="286" t="s">
        <v>3</v>
      </c>
      <c r="H12" s="356" t="s">
        <v>3</v>
      </c>
      <c r="I12" s="356" t="s">
        <v>3</v>
      </c>
      <c r="J12" s="286" t="s">
        <v>3</v>
      </c>
      <c r="K12" s="286" t="s">
        <v>3</v>
      </c>
      <c r="L12" s="286">
        <v>58</v>
      </c>
      <c r="M12" s="286">
        <v>48.186782900815864</v>
      </c>
      <c r="N12" s="286" t="s">
        <v>3</v>
      </c>
      <c r="O12" s="926" t="s">
        <v>3</v>
      </c>
      <c r="P12" s="708" t="s">
        <v>3</v>
      </c>
      <c r="Q12" s="386"/>
      <c r="R12" s="658" t="s">
        <v>124</v>
      </c>
      <c r="S12" s="662" t="s">
        <v>3</v>
      </c>
      <c r="T12" s="662" t="s">
        <v>3</v>
      </c>
      <c r="U12" s="662" t="s">
        <v>3</v>
      </c>
      <c r="V12" s="662" t="s">
        <v>3</v>
      </c>
      <c r="W12" s="662" t="s">
        <v>3</v>
      </c>
      <c r="X12" s="662" t="s">
        <v>3</v>
      </c>
      <c r="Y12" s="662" t="s">
        <v>3</v>
      </c>
      <c r="Z12" s="662" t="s">
        <v>3</v>
      </c>
      <c r="AA12" s="662" t="s">
        <v>3</v>
      </c>
      <c r="AB12" s="662" t="s">
        <v>3</v>
      </c>
      <c r="AC12" s="662" t="s">
        <v>3</v>
      </c>
      <c r="AD12" s="662" t="s">
        <v>3</v>
      </c>
      <c r="AE12" s="662" t="s">
        <v>3</v>
      </c>
      <c r="AF12" s="930" t="s">
        <v>3</v>
      </c>
    </row>
    <row r="13" spans="1:34" ht="11.1" customHeight="1" x14ac:dyDescent="0.2">
      <c r="A13" s="355" t="s">
        <v>73</v>
      </c>
      <c r="B13" s="356">
        <v>5827</v>
      </c>
      <c r="C13" s="356">
        <v>6839</v>
      </c>
      <c r="D13" s="356">
        <v>6951.5</v>
      </c>
      <c r="E13" s="356">
        <v>6542.8</v>
      </c>
      <c r="F13" s="356">
        <v>6744.7443628276678</v>
      </c>
      <c r="G13" s="286">
        <v>4125.1917127738634</v>
      </c>
      <c r="H13" s="356">
        <v>5807</v>
      </c>
      <c r="I13" s="286">
        <v>7110.5246873523301</v>
      </c>
      <c r="J13" s="286">
        <v>7203.2336651423002</v>
      </c>
      <c r="K13" s="287">
        <v>10553.037729691312</v>
      </c>
      <c r="L13" s="287">
        <v>9151</v>
      </c>
      <c r="M13" s="286">
        <v>7846.4042057354063</v>
      </c>
      <c r="N13" s="286">
        <v>7893.6139074007297</v>
      </c>
      <c r="O13" s="926">
        <v>7909</v>
      </c>
      <c r="P13" s="706">
        <v>6051.9000060558319</v>
      </c>
      <c r="Q13" s="386"/>
      <c r="R13" s="658" t="s">
        <v>73</v>
      </c>
      <c r="S13" s="662">
        <f t="shared" si="1"/>
        <v>3.8596191188575935E-2</v>
      </c>
      <c r="T13" s="662">
        <f t="shared" si="2"/>
        <v>-0.11508992454220912</v>
      </c>
      <c r="U13" s="662">
        <f t="shared" si="3"/>
        <v>-0.12941091763564239</v>
      </c>
      <c r="V13" s="662">
        <f t="shared" si="4"/>
        <v>-7.5029038629358724E-2</v>
      </c>
      <c r="W13" s="662">
        <f t="shared" si="5"/>
        <v>-0.1027235903246847</v>
      </c>
      <c r="X13" s="662">
        <f t="shared" si="6"/>
        <v>0.46705909141527147</v>
      </c>
      <c r="Y13" s="662">
        <f t="shared" si="7"/>
        <v>4.2173240236926368E-2</v>
      </c>
      <c r="Z13" s="662">
        <f t="shared" si="8"/>
        <v>-0.1488813734350013</v>
      </c>
      <c r="AA13" s="662">
        <f t="shared" si="9"/>
        <v>-0.15983566723067333</v>
      </c>
      <c r="AB13" s="662">
        <f t="shared" si="10"/>
        <v>-0.42652531327272558</v>
      </c>
      <c r="AC13" s="662">
        <f t="shared" si="11"/>
        <v>-0.33866244060148265</v>
      </c>
      <c r="AD13" s="662">
        <f t="shared" si="12"/>
        <v>-0.22870402194776862</v>
      </c>
      <c r="AE13" s="662">
        <f t="shared" si="13"/>
        <v>-0.23331694746536591</v>
      </c>
      <c r="AF13" s="930">
        <f t="shared" si="14"/>
        <v>-0.23480844530840406</v>
      </c>
    </row>
    <row r="14" spans="1:34" ht="11.1" customHeight="1" x14ac:dyDescent="0.2">
      <c r="A14" s="355" t="s">
        <v>74</v>
      </c>
      <c r="B14" s="356">
        <v>2220</v>
      </c>
      <c r="C14" s="356">
        <v>1257</v>
      </c>
      <c r="D14" s="356">
        <v>953.4</v>
      </c>
      <c r="E14" s="356">
        <v>858.2</v>
      </c>
      <c r="F14" s="356">
        <v>977.94103196874232</v>
      </c>
      <c r="G14" s="286">
        <v>1919.5148981577688</v>
      </c>
      <c r="H14" s="356">
        <v>804</v>
      </c>
      <c r="I14" s="286">
        <v>902.87228458288905</v>
      </c>
      <c r="J14" s="286">
        <v>990.70501219545554</v>
      </c>
      <c r="K14" s="287">
        <v>777.9394861116831</v>
      </c>
      <c r="L14" s="287">
        <v>1441</v>
      </c>
      <c r="M14" s="286">
        <v>1440.704726988911</v>
      </c>
      <c r="N14" s="286">
        <v>1340.5228513133516</v>
      </c>
      <c r="O14" s="926">
        <v>1423</v>
      </c>
      <c r="P14" s="706">
        <v>1320.7999715805054</v>
      </c>
      <c r="Q14" s="386"/>
      <c r="R14" s="658" t="s">
        <v>74</v>
      </c>
      <c r="S14" s="662">
        <f t="shared" si="1"/>
        <v>-0.40504505784661915</v>
      </c>
      <c r="T14" s="662">
        <f t="shared" si="2"/>
        <v>5.0755745091889626E-2</v>
      </c>
      <c r="U14" s="662">
        <f t="shared" si="3"/>
        <v>0.38535763748741902</v>
      </c>
      <c r="V14" s="662">
        <f t="shared" si="4"/>
        <v>0.53903515681718162</v>
      </c>
      <c r="W14" s="662">
        <f t="shared" si="5"/>
        <v>0.35059265170777887</v>
      </c>
      <c r="X14" s="662">
        <f t="shared" si="6"/>
        <v>-0.31190949710881266</v>
      </c>
      <c r="Y14" s="662">
        <f t="shared" si="7"/>
        <v>0.64278603430411119</v>
      </c>
      <c r="Z14" s="662">
        <f t="shared" si="8"/>
        <v>0.46288682700088812</v>
      </c>
      <c r="AA14" s="662">
        <f t="shared" si="9"/>
        <v>0.3331919747267067</v>
      </c>
      <c r="AB14" s="662">
        <f t="shared" si="10"/>
        <v>0.69781839739509999</v>
      </c>
      <c r="AC14" s="662">
        <f t="shared" si="11"/>
        <v>-8.3414315350100354E-2</v>
      </c>
      <c r="AD14" s="662">
        <f t="shared" si="12"/>
        <v>-8.3226460746754105E-2</v>
      </c>
      <c r="AE14" s="662">
        <f t="shared" si="13"/>
        <v>-1.4712826203240881E-2</v>
      </c>
      <c r="AF14" s="930">
        <f t="shared" si="14"/>
        <v>-7.182011835523161E-2</v>
      </c>
    </row>
    <row r="15" spans="1:34" ht="11.1" customHeight="1" x14ac:dyDescent="0.2">
      <c r="A15" s="355" t="s">
        <v>125</v>
      </c>
      <c r="B15" s="356">
        <v>117</v>
      </c>
      <c r="C15" s="356">
        <v>221</v>
      </c>
      <c r="D15" s="356">
        <v>337.2</v>
      </c>
      <c r="E15" s="356">
        <v>130</v>
      </c>
      <c r="F15" s="356">
        <v>101.81966115549272</v>
      </c>
      <c r="G15" s="286">
        <v>25.448146153846153</v>
      </c>
      <c r="H15" s="356">
        <v>20</v>
      </c>
      <c r="I15" s="286">
        <v>233.89155066666666</v>
      </c>
      <c r="J15" s="286">
        <v>71.268644444444448</v>
      </c>
      <c r="K15" s="286" t="s">
        <v>3</v>
      </c>
      <c r="L15" s="286">
        <v>49</v>
      </c>
      <c r="M15" s="286">
        <v>192.71354327162203</v>
      </c>
      <c r="N15" s="286">
        <v>97.588109955607251</v>
      </c>
      <c r="O15" s="926">
        <v>15</v>
      </c>
      <c r="P15" s="706">
        <v>28.500001907348633</v>
      </c>
      <c r="Q15" s="386"/>
      <c r="R15" s="658" t="s">
        <v>125</v>
      </c>
      <c r="S15" s="662">
        <f t="shared" si="1"/>
        <v>-0.7564102401081314</v>
      </c>
      <c r="T15" s="662">
        <f t="shared" si="2"/>
        <v>-0.87104071535136363</v>
      </c>
      <c r="U15" s="662">
        <f t="shared" si="3"/>
        <v>-0.91548042138983199</v>
      </c>
      <c r="V15" s="662">
        <f t="shared" si="4"/>
        <v>-0.7807692160973182</v>
      </c>
      <c r="W15" s="662">
        <f t="shared" si="5"/>
        <v>-0.72009333380293628</v>
      </c>
      <c r="X15" s="662">
        <f t="shared" si="6"/>
        <v>0.11992448231995212</v>
      </c>
      <c r="Y15" s="662">
        <f t="shared" si="7"/>
        <v>0.42500009536743155</v>
      </c>
      <c r="Z15" s="662">
        <f t="shared" si="8"/>
        <v>-0.87814864698568884</v>
      </c>
      <c r="AA15" s="662">
        <f t="shared" si="9"/>
        <v>-0.60010461641984736</v>
      </c>
      <c r="AB15" s="662" t="e">
        <f t="shared" si="10"/>
        <v>#VALUE!</v>
      </c>
      <c r="AC15" s="662">
        <f t="shared" si="11"/>
        <v>-0.41836730801329325</v>
      </c>
      <c r="AD15" s="662">
        <f t="shared" si="12"/>
        <v>-0.85211209641255459</v>
      </c>
      <c r="AE15" s="662">
        <f t="shared" si="13"/>
        <v>-0.70795620572718065</v>
      </c>
      <c r="AF15" s="930">
        <f t="shared" si="14"/>
        <v>0.90000012715657562</v>
      </c>
    </row>
    <row r="16" spans="1:34" ht="11.1" customHeight="1" x14ac:dyDescent="0.2">
      <c r="A16" s="357" t="s">
        <v>75</v>
      </c>
      <c r="B16" s="358">
        <v>673</v>
      </c>
      <c r="C16" s="358">
        <v>1008</v>
      </c>
      <c r="D16" s="358">
        <v>1124.7</v>
      </c>
      <c r="E16" s="358">
        <v>1480.8</v>
      </c>
      <c r="F16" s="358">
        <v>1523.4438092508526</v>
      </c>
      <c r="G16" s="297">
        <v>966.96290096927021</v>
      </c>
      <c r="H16" s="358">
        <v>1547</v>
      </c>
      <c r="I16" s="297">
        <v>1555.9312715323811</v>
      </c>
      <c r="J16" s="297">
        <v>874.59377349855083</v>
      </c>
      <c r="K16" s="298">
        <v>1640.355348195593</v>
      </c>
      <c r="L16" s="298">
        <v>841</v>
      </c>
      <c r="M16" s="297">
        <v>245.87644234141021</v>
      </c>
      <c r="N16" s="297">
        <v>647.58892077940811</v>
      </c>
      <c r="O16" s="927">
        <v>819</v>
      </c>
      <c r="P16" s="706">
        <v>663.70000076293945</v>
      </c>
      <c r="Q16" s="386"/>
      <c r="R16" s="658" t="s">
        <v>75</v>
      </c>
      <c r="S16" s="662">
        <f t="shared" si="1"/>
        <v>-1.3818721006033541E-2</v>
      </c>
      <c r="T16" s="662">
        <f t="shared" si="2"/>
        <v>-0.34156745956057599</v>
      </c>
      <c r="U16" s="662">
        <f t="shared" si="3"/>
        <v>-0.40988708032102839</v>
      </c>
      <c r="V16" s="662">
        <f t="shared" si="4"/>
        <v>-0.55179632579488147</v>
      </c>
      <c r="W16" s="662">
        <f t="shared" si="5"/>
        <v>-0.56434231657726097</v>
      </c>
      <c r="X16" s="662">
        <f t="shared" si="6"/>
        <v>-0.31362413170385772</v>
      </c>
      <c r="Y16" s="662">
        <f t="shared" si="7"/>
        <v>-0.57097608224761509</v>
      </c>
      <c r="Z16" s="662">
        <f t="shared" si="8"/>
        <v>-0.57343874186082455</v>
      </c>
      <c r="AA16" s="662">
        <f t="shared" si="9"/>
        <v>-0.24113340287342078</v>
      </c>
      <c r="AB16" s="662">
        <f t="shared" si="10"/>
        <v>-0.59539254619859294</v>
      </c>
      <c r="AC16" s="662">
        <f t="shared" si="11"/>
        <v>-0.21082045093586277</v>
      </c>
      <c r="AD16" s="662">
        <f t="shared" si="12"/>
        <v>1.6993232635168964</v>
      </c>
      <c r="AE16" s="662">
        <f t="shared" si="13"/>
        <v>2.4878560251063053E-2</v>
      </c>
      <c r="AF16" s="930">
        <f t="shared" si="14"/>
        <v>-0.18962148868993967</v>
      </c>
    </row>
    <row r="17" spans="1:32" ht="3.75" customHeight="1" x14ac:dyDescent="0.2">
      <c r="A17" s="339"/>
      <c r="B17" s="359"/>
      <c r="C17" s="359"/>
      <c r="D17" s="359"/>
      <c r="E17" s="359"/>
      <c r="F17" s="359"/>
      <c r="G17" s="294"/>
      <c r="H17" s="359"/>
      <c r="I17" s="359"/>
      <c r="J17" s="294"/>
      <c r="K17" s="294"/>
      <c r="L17" s="295"/>
      <c r="M17" s="295"/>
      <c r="N17" s="295"/>
      <c r="O17" s="296"/>
      <c r="P17" s="653"/>
      <c r="Q17" s="386"/>
      <c r="R17" s="387"/>
      <c r="S17" s="664"/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4"/>
      <c r="AE17" s="665"/>
      <c r="AF17" s="665"/>
    </row>
    <row r="18" spans="1:32" ht="12.75" customHeight="1" x14ac:dyDescent="0.2">
      <c r="A18" s="360" t="s">
        <v>126</v>
      </c>
      <c r="B18" s="361">
        <v>48575</v>
      </c>
      <c r="C18" s="361">
        <v>45670</v>
      </c>
      <c r="D18" s="361">
        <v>42703.7</v>
      </c>
      <c r="E18" s="361">
        <v>42437.8</v>
      </c>
      <c r="F18" s="361">
        <v>44568.960689811247</v>
      </c>
      <c r="G18" s="292">
        <v>40527.890017752332</v>
      </c>
      <c r="H18" s="292">
        <v>38062</v>
      </c>
      <c r="I18" s="292">
        <v>38419.665399275706</v>
      </c>
      <c r="J18" s="292">
        <f>SUM(J8:J16)</f>
        <v>33481.96887034893</v>
      </c>
      <c r="K18" s="292">
        <f>SUM(K8:K16)</f>
        <v>40217.195355777454</v>
      </c>
      <c r="L18" s="292">
        <v>37551</v>
      </c>
      <c r="M18" s="292">
        <v>36807.285537832031</v>
      </c>
      <c r="N18" s="292">
        <v>34139.601020387272</v>
      </c>
      <c r="O18" s="293">
        <v>38082</v>
      </c>
      <c r="P18" s="707">
        <f>SUM(P8:P16)</f>
        <v>29561.099992275227</v>
      </c>
      <c r="Q18" s="388"/>
      <c r="R18" s="389" t="s">
        <v>126</v>
      </c>
      <c r="S18" s="666">
        <f>($P18/B18)-1</f>
        <v>-0.39143386531600155</v>
      </c>
      <c r="T18" s="666">
        <f t="shared" ref="T18:AF18" si="15">($P18/C18)-1</f>
        <v>-0.35272388893638651</v>
      </c>
      <c r="U18" s="666">
        <f t="shared" si="15"/>
        <v>-0.30776255939707264</v>
      </c>
      <c r="V18" s="666">
        <f t="shared" si="15"/>
        <v>-0.30342524842769358</v>
      </c>
      <c r="W18" s="666">
        <f t="shared" si="15"/>
        <v>-0.3367334679842986</v>
      </c>
      <c r="X18" s="666">
        <f t="shared" si="15"/>
        <v>-0.27059859323229873</v>
      </c>
      <c r="Y18" s="666">
        <f t="shared" si="15"/>
        <v>-0.22334349239989415</v>
      </c>
      <c r="Z18" s="666">
        <f t="shared" si="15"/>
        <v>-0.2305737261097407</v>
      </c>
      <c r="AA18" s="666">
        <f t="shared" si="15"/>
        <v>-0.11710389234445406</v>
      </c>
      <c r="AB18" s="666">
        <f t="shared" si="15"/>
        <v>-0.26496366216575096</v>
      </c>
      <c r="AC18" s="666">
        <f t="shared" si="15"/>
        <v>-0.21277462671366332</v>
      </c>
      <c r="AD18" s="666">
        <f t="shared" si="15"/>
        <v>-0.19686824061255148</v>
      </c>
      <c r="AE18" s="666">
        <f t="shared" si="15"/>
        <v>-0.13411114633055854</v>
      </c>
      <c r="AF18" s="666">
        <f t="shared" si="15"/>
        <v>-0.22375137880691065</v>
      </c>
    </row>
    <row r="19" spans="1:32" ht="6" customHeight="1" x14ac:dyDescent="0.2">
      <c r="A19" s="2"/>
      <c r="B19" s="9"/>
      <c r="C19" s="9"/>
      <c r="D19" s="9"/>
      <c r="E19" s="9"/>
      <c r="F19" s="9"/>
      <c r="G19" s="9"/>
      <c r="H19" s="9"/>
      <c r="I19" s="9"/>
      <c r="J19" s="10"/>
      <c r="K19" s="10"/>
      <c r="L19" s="64"/>
      <c r="M19" s="64"/>
      <c r="N19" s="64"/>
      <c r="O19" s="64"/>
      <c r="P19"/>
      <c r="Q19" s="64"/>
      <c r="R19" s="390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  <c r="AE19" s="665"/>
      <c r="AF19" s="665"/>
    </row>
    <row r="20" spans="1:32" ht="12.75" customHeight="1" x14ac:dyDescent="0.25">
      <c r="A20" s="322" t="s">
        <v>291</v>
      </c>
      <c r="B20" s="9"/>
      <c r="C20" s="9"/>
      <c r="D20" s="9"/>
      <c r="E20" s="9"/>
      <c r="F20" s="9"/>
      <c r="G20" s="9"/>
      <c r="H20" s="9"/>
      <c r="I20" s="9"/>
      <c r="J20" s="10"/>
      <c r="K20" s="10"/>
      <c r="L20" s="64"/>
      <c r="M20" s="64"/>
      <c r="N20" s="64"/>
      <c r="O20" s="64"/>
      <c r="P20"/>
      <c r="Q20" s="64"/>
      <c r="R20" s="384" t="s">
        <v>291</v>
      </c>
      <c r="S20" s="664"/>
      <c r="T20" s="664"/>
      <c r="U20" s="664"/>
      <c r="V20" s="664"/>
      <c r="W20" s="664"/>
      <c r="X20" s="664"/>
      <c r="Y20" s="664"/>
      <c r="Z20" s="664"/>
      <c r="AA20" s="664"/>
      <c r="AB20" s="664"/>
      <c r="AC20" s="664"/>
      <c r="AD20" s="664"/>
      <c r="AE20" s="665"/>
      <c r="AF20" s="665"/>
    </row>
    <row r="21" spans="1:32" ht="11.1" customHeight="1" x14ac:dyDescent="0.2">
      <c r="A21" s="362" t="s">
        <v>127</v>
      </c>
      <c r="B21" s="354">
        <v>15</v>
      </c>
      <c r="C21" s="354">
        <v>31</v>
      </c>
      <c r="D21" s="354">
        <v>287</v>
      </c>
      <c r="E21" s="354">
        <v>66</v>
      </c>
      <c r="F21" s="354">
        <v>237</v>
      </c>
      <c r="G21" s="300" t="s">
        <v>3</v>
      </c>
      <c r="H21" s="300">
        <v>111</v>
      </c>
      <c r="I21" s="300" t="s">
        <v>3</v>
      </c>
      <c r="J21" s="300" t="s">
        <v>3</v>
      </c>
      <c r="K21" s="300" t="s">
        <v>3</v>
      </c>
      <c r="L21" s="300" t="s">
        <v>3</v>
      </c>
      <c r="M21" s="300">
        <v>517.21962468867116</v>
      </c>
      <c r="N21" s="300">
        <v>67.26971685983068</v>
      </c>
      <c r="O21" s="925">
        <v>10</v>
      </c>
      <c r="P21" s="706">
        <v>69.247535705566406</v>
      </c>
      <c r="Q21" s="386"/>
      <c r="R21" s="658" t="s">
        <v>127</v>
      </c>
      <c r="S21" s="662">
        <f>($P21/B21)-1</f>
        <v>3.6165023803710934</v>
      </c>
      <c r="T21" s="662">
        <f t="shared" ref="T21:AF23" si="16">($P21/C21)-1</f>
        <v>1.2337914743731098</v>
      </c>
      <c r="U21" s="662">
        <f t="shared" si="16"/>
        <v>-0.75871938778548287</v>
      </c>
      <c r="V21" s="662">
        <f t="shared" si="16"/>
        <v>4.9205086447975832E-2</v>
      </c>
      <c r="W21" s="662">
        <f t="shared" si="16"/>
        <v>-0.70781630503980419</v>
      </c>
      <c r="X21" s="662" t="s">
        <v>3</v>
      </c>
      <c r="Y21" s="662">
        <f t="shared" si="16"/>
        <v>-0.37614832697687928</v>
      </c>
      <c r="Z21" s="662" t="s">
        <v>3</v>
      </c>
      <c r="AA21" s="662" t="s">
        <v>3</v>
      </c>
      <c r="AB21" s="662" t="s">
        <v>3</v>
      </c>
      <c r="AC21" s="662" t="s">
        <v>3</v>
      </c>
      <c r="AD21" s="662">
        <f t="shared" si="16"/>
        <v>-0.866115799942339</v>
      </c>
      <c r="AE21" s="662">
        <f t="shared" si="16"/>
        <v>2.940132556016084E-2</v>
      </c>
      <c r="AF21" s="930">
        <f t="shared" si="16"/>
        <v>5.924753570556641</v>
      </c>
    </row>
    <row r="22" spans="1:32" ht="11.1" customHeight="1" x14ac:dyDescent="0.2">
      <c r="A22" s="363" t="s">
        <v>128</v>
      </c>
      <c r="B22" s="356">
        <v>891</v>
      </c>
      <c r="C22" s="356">
        <v>1032</v>
      </c>
      <c r="D22" s="356">
        <v>323</v>
      </c>
      <c r="E22" s="356">
        <v>127</v>
      </c>
      <c r="F22" s="356">
        <v>502</v>
      </c>
      <c r="G22" s="356" t="s">
        <v>3</v>
      </c>
      <c r="H22" s="286" t="s">
        <v>3</v>
      </c>
      <c r="I22" s="286" t="s">
        <v>3</v>
      </c>
      <c r="J22" s="286" t="s">
        <v>3</v>
      </c>
      <c r="K22" s="286" t="s">
        <v>3</v>
      </c>
      <c r="L22" s="286" t="s">
        <v>3</v>
      </c>
      <c r="M22" s="286">
        <v>289.67470296574697</v>
      </c>
      <c r="N22" s="286">
        <v>426.62867399642676</v>
      </c>
      <c r="O22" s="926">
        <v>542</v>
      </c>
      <c r="P22" s="706">
        <v>746.64354705810547</v>
      </c>
      <c r="Q22" s="386"/>
      <c r="R22" s="658" t="s">
        <v>128</v>
      </c>
      <c r="S22" s="662">
        <f>($P22/B22)-1</f>
        <v>-0.16201622103467395</v>
      </c>
      <c r="T22" s="662">
        <f t="shared" si="16"/>
        <v>-0.27650819083516909</v>
      </c>
      <c r="U22" s="662">
        <f t="shared" si="16"/>
        <v>1.3115899289724626</v>
      </c>
      <c r="V22" s="662">
        <f t="shared" si="16"/>
        <v>4.8790830477016183</v>
      </c>
      <c r="W22" s="662">
        <f t="shared" si="16"/>
        <v>0.48733774314363631</v>
      </c>
      <c r="X22" s="662" t="s">
        <v>3</v>
      </c>
      <c r="Y22" s="662" t="s">
        <v>3</v>
      </c>
      <c r="Z22" s="662" t="s">
        <v>3</v>
      </c>
      <c r="AA22" s="662" t="s">
        <v>3</v>
      </c>
      <c r="AB22" s="662" t="s">
        <v>3</v>
      </c>
      <c r="AC22" s="662" t="s">
        <v>3</v>
      </c>
      <c r="AD22" s="662">
        <f t="shared" si="16"/>
        <v>1.5775241656030747</v>
      </c>
      <c r="AE22" s="662">
        <f t="shared" si="16"/>
        <v>0.75010165178058097</v>
      </c>
      <c r="AF22" s="930">
        <f t="shared" si="16"/>
        <v>0.37757112003340487</v>
      </c>
    </row>
    <row r="23" spans="1:32" ht="11.1" customHeight="1" x14ac:dyDescent="0.2">
      <c r="A23" s="363" t="s">
        <v>129</v>
      </c>
      <c r="B23" s="356">
        <v>906</v>
      </c>
      <c r="C23" s="356">
        <v>1063</v>
      </c>
      <c r="D23" s="356">
        <v>610</v>
      </c>
      <c r="E23" s="356">
        <v>193</v>
      </c>
      <c r="F23" s="356">
        <v>739</v>
      </c>
      <c r="G23" s="356">
        <v>131</v>
      </c>
      <c r="H23" s="356">
        <v>111</v>
      </c>
      <c r="I23" s="286">
        <v>255.20038558625316</v>
      </c>
      <c r="J23" s="286">
        <v>470.59972801964682</v>
      </c>
      <c r="K23" s="287">
        <v>439.40386984750063</v>
      </c>
      <c r="L23" s="287">
        <v>446</v>
      </c>
      <c r="M23" s="305">
        <v>806.89432765441813</v>
      </c>
      <c r="N23" s="305">
        <v>493.89839085625744</v>
      </c>
      <c r="O23" s="926">
        <v>552</v>
      </c>
      <c r="P23" s="708">
        <v>816</v>
      </c>
      <c r="Q23" s="386"/>
      <c r="R23" s="658" t="s">
        <v>129</v>
      </c>
      <c r="S23" s="662">
        <f>($P23/B23)-1</f>
        <v>-9.9337748344370813E-2</v>
      </c>
      <c r="T23" s="662">
        <f t="shared" si="16"/>
        <v>-0.23236124176857953</v>
      </c>
      <c r="U23" s="662">
        <f t="shared" si="16"/>
        <v>0.3377049180327869</v>
      </c>
      <c r="V23" s="662">
        <f t="shared" si="16"/>
        <v>3.2279792746113989</v>
      </c>
      <c r="W23" s="662">
        <f t="shared" si="16"/>
        <v>0.10419485791610295</v>
      </c>
      <c r="X23" s="662">
        <f t="shared" ref="X23:AC23" si="17">($P23/G23)-1</f>
        <v>5.229007633587786</v>
      </c>
      <c r="Y23" s="662">
        <f t="shared" si="17"/>
        <v>6.3513513513513518</v>
      </c>
      <c r="Z23" s="662">
        <f t="shared" si="17"/>
        <v>2.197487331868496</v>
      </c>
      <c r="AA23" s="662">
        <f t="shared" si="17"/>
        <v>0.73395765321380146</v>
      </c>
      <c r="AB23" s="662">
        <f t="shared" si="17"/>
        <v>0.8570614780502519</v>
      </c>
      <c r="AC23" s="662">
        <f t="shared" si="17"/>
        <v>0.82959641255605376</v>
      </c>
      <c r="AD23" s="662">
        <f t="shared" si="16"/>
        <v>1.1284838712463552E-2</v>
      </c>
      <c r="AE23" s="662">
        <f t="shared" si="16"/>
        <v>0.65216168974619304</v>
      </c>
      <c r="AF23" s="930">
        <f t="shared" si="16"/>
        <v>0.47826086956521729</v>
      </c>
    </row>
    <row r="24" spans="1:32" ht="11.1" customHeight="1" x14ac:dyDescent="0.2">
      <c r="A24" s="363" t="s">
        <v>63</v>
      </c>
      <c r="B24" s="356" t="s">
        <v>3</v>
      </c>
      <c r="C24" s="356" t="s">
        <v>3</v>
      </c>
      <c r="D24" s="356" t="s">
        <v>3</v>
      </c>
      <c r="E24" s="356" t="s">
        <v>3</v>
      </c>
      <c r="F24" s="356" t="s">
        <v>3</v>
      </c>
      <c r="G24" s="356" t="s">
        <v>3</v>
      </c>
      <c r="H24" s="356" t="s">
        <v>3</v>
      </c>
      <c r="I24" s="286" t="s">
        <v>3</v>
      </c>
      <c r="J24" s="286" t="s">
        <v>3</v>
      </c>
      <c r="K24" s="287">
        <v>40.470882945779572</v>
      </c>
      <c r="L24" s="287" t="s">
        <v>3</v>
      </c>
      <c r="M24" s="287" t="s">
        <v>3</v>
      </c>
      <c r="N24" s="287" t="s">
        <v>3</v>
      </c>
      <c r="O24" s="928" t="s">
        <v>3</v>
      </c>
      <c r="P24" s="915" t="s">
        <v>3</v>
      </c>
      <c r="Q24" s="391"/>
      <c r="R24" s="658" t="s">
        <v>63</v>
      </c>
      <c r="S24" s="662" t="s">
        <v>3</v>
      </c>
      <c r="T24" s="662" t="s">
        <v>3</v>
      </c>
      <c r="U24" s="662" t="s">
        <v>3</v>
      </c>
      <c r="V24" s="662" t="s">
        <v>3</v>
      </c>
      <c r="W24" s="662" t="s">
        <v>3</v>
      </c>
      <c r="X24" s="662" t="s">
        <v>3</v>
      </c>
      <c r="Y24" s="662" t="s">
        <v>3</v>
      </c>
      <c r="Z24" s="662" t="s">
        <v>3</v>
      </c>
      <c r="AA24" s="662" t="s">
        <v>3</v>
      </c>
      <c r="AB24" s="662" t="s">
        <v>3</v>
      </c>
      <c r="AC24" s="662" t="s">
        <v>3</v>
      </c>
      <c r="AD24" s="662" t="s">
        <v>3</v>
      </c>
      <c r="AE24" s="872" t="s">
        <v>3</v>
      </c>
      <c r="AF24" s="663" t="s">
        <v>3</v>
      </c>
    </row>
    <row r="25" spans="1:32" ht="11.1" customHeight="1" x14ac:dyDescent="0.2">
      <c r="A25" s="363" t="s">
        <v>1</v>
      </c>
      <c r="B25" s="356" t="s">
        <v>3</v>
      </c>
      <c r="C25" s="356">
        <v>158</v>
      </c>
      <c r="D25" s="356" t="s">
        <v>3</v>
      </c>
      <c r="E25" s="356" t="s">
        <v>3</v>
      </c>
      <c r="F25" s="356" t="s">
        <v>3</v>
      </c>
      <c r="G25" s="356" t="s">
        <v>3</v>
      </c>
      <c r="H25" s="356">
        <v>14</v>
      </c>
      <c r="I25" s="286" t="s">
        <v>3</v>
      </c>
      <c r="J25" s="286" t="s">
        <v>3</v>
      </c>
      <c r="K25" s="287">
        <v>1.618449988323603</v>
      </c>
      <c r="L25" s="287" t="s">
        <v>3</v>
      </c>
      <c r="M25" s="287" t="s">
        <v>3</v>
      </c>
      <c r="N25" s="287" t="s">
        <v>3</v>
      </c>
      <c r="O25" s="928" t="s">
        <v>3</v>
      </c>
      <c r="P25" s="915" t="s">
        <v>3</v>
      </c>
      <c r="Q25" s="391"/>
      <c r="R25" s="658" t="s">
        <v>1</v>
      </c>
      <c r="S25" s="662" t="s">
        <v>3</v>
      </c>
      <c r="T25" s="662" t="s">
        <v>3</v>
      </c>
      <c r="U25" s="662" t="s">
        <v>3</v>
      </c>
      <c r="V25" s="662" t="s">
        <v>3</v>
      </c>
      <c r="W25" s="662" t="s">
        <v>3</v>
      </c>
      <c r="X25" s="662" t="s">
        <v>3</v>
      </c>
      <c r="Y25" s="662" t="s">
        <v>3</v>
      </c>
      <c r="Z25" s="662" t="s">
        <v>3</v>
      </c>
      <c r="AA25" s="662" t="s">
        <v>3</v>
      </c>
      <c r="AB25" s="662" t="s">
        <v>3</v>
      </c>
      <c r="AC25" s="662" t="s">
        <v>3</v>
      </c>
      <c r="AD25" s="662" t="s">
        <v>3</v>
      </c>
      <c r="AE25" s="872" t="s">
        <v>3</v>
      </c>
      <c r="AF25" s="663" t="s">
        <v>3</v>
      </c>
    </row>
    <row r="26" spans="1:32" ht="11.1" customHeight="1" x14ac:dyDescent="0.2">
      <c r="A26" s="363" t="s">
        <v>130</v>
      </c>
      <c r="B26" s="356" t="s">
        <v>3</v>
      </c>
      <c r="C26" s="356">
        <v>45</v>
      </c>
      <c r="D26" s="356" t="s">
        <v>3</v>
      </c>
      <c r="E26" s="356" t="s">
        <v>3</v>
      </c>
      <c r="F26" s="356" t="s">
        <v>3</v>
      </c>
      <c r="G26" s="356" t="s">
        <v>3</v>
      </c>
      <c r="H26" s="356" t="s">
        <v>3</v>
      </c>
      <c r="I26" s="286" t="s">
        <v>3</v>
      </c>
      <c r="J26" s="286" t="s">
        <v>3</v>
      </c>
      <c r="K26" s="286" t="s">
        <v>3</v>
      </c>
      <c r="L26" s="286" t="s">
        <v>3</v>
      </c>
      <c r="M26" s="286" t="s">
        <v>3</v>
      </c>
      <c r="N26" s="286" t="s">
        <v>3</v>
      </c>
      <c r="O26" s="926" t="s">
        <v>3</v>
      </c>
      <c r="P26" s="708" t="s">
        <v>3</v>
      </c>
      <c r="Q26" s="386"/>
      <c r="R26" s="658" t="s">
        <v>130</v>
      </c>
      <c r="S26" s="662" t="s">
        <v>3</v>
      </c>
      <c r="T26" s="662" t="s">
        <v>3</v>
      </c>
      <c r="U26" s="662" t="s">
        <v>3</v>
      </c>
      <c r="V26" s="662" t="s">
        <v>3</v>
      </c>
      <c r="W26" s="662" t="s">
        <v>3</v>
      </c>
      <c r="X26" s="662" t="s">
        <v>3</v>
      </c>
      <c r="Y26" s="662" t="s">
        <v>3</v>
      </c>
      <c r="Z26" s="662" t="s">
        <v>3</v>
      </c>
      <c r="AA26" s="662" t="s">
        <v>3</v>
      </c>
      <c r="AB26" s="662" t="s">
        <v>3</v>
      </c>
      <c r="AC26" s="662" t="s">
        <v>3</v>
      </c>
      <c r="AD26" s="662" t="s">
        <v>3</v>
      </c>
      <c r="AE26" s="872" t="s">
        <v>3</v>
      </c>
      <c r="AF26" s="663" t="s">
        <v>3</v>
      </c>
    </row>
    <row r="27" spans="1:32" ht="11.1" customHeight="1" x14ac:dyDescent="0.2">
      <c r="A27" s="363" t="s">
        <v>76</v>
      </c>
      <c r="B27" s="356" t="s">
        <v>3</v>
      </c>
      <c r="C27" s="356" t="s">
        <v>3</v>
      </c>
      <c r="D27" s="356" t="s">
        <v>3</v>
      </c>
      <c r="E27" s="356" t="s">
        <v>3</v>
      </c>
      <c r="F27" s="356">
        <v>198.85711822660102</v>
      </c>
      <c r="G27" s="356">
        <v>273</v>
      </c>
      <c r="H27" s="356">
        <v>197</v>
      </c>
      <c r="I27" s="286">
        <v>211.74206533333336</v>
      </c>
      <c r="J27" s="286">
        <v>82.868882625850347</v>
      </c>
      <c r="K27" s="287">
        <v>55.164015515151519</v>
      </c>
      <c r="L27" s="287">
        <v>85</v>
      </c>
      <c r="M27" s="286">
        <v>10.359473684210528</v>
      </c>
      <c r="N27" s="286">
        <v>54.313837142857139</v>
      </c>
      <c r="O27" s="926">
        <v>295</v>
      </c>
      <c r="P27" s="706">
        <v>159.86300706863403</v>
      </c>
      <c r="Q27" s="386"/>
      <c r="R27" s="658" t="s">
        <v>76</v>
      </c>
      <c r="S27" s="662" t="s">
        <v>3</v>
      </c>
      <c r="T27" s="662" t="s">
        <v>3</v>
      </c>
      <c r="U27" s="662" t="s">
        <v>3</v>
      </c>
      <c r="V27" s="662" t="s">
        <v>3</v>
      </c>
      <c r="W27" s="662">
        <f>($P27/F27)-1</f>
        <v>-0.19609110051334722</v>
      </c>
      <c r="X27" s="662">
        <f t="shared" ref="X27:AF27" si="18">($P27/G27)-1</f>
        <v>-0.41442121952881306</v>
      </c>
      <c r="Y27" s="662">
        <f t="shared" si="18"/>
        <v>-0.18851265447393895</v>
      </c>
      <c r="Z27" s="662">
        <f t="shared" si="18"/>
        <v>-0.24501063680015167</v>
      </c>
      <c r="AA27" s="662">
        <f t="shared" si="18"/>
        <v>0.9291077905612537</v>
      </c>
      <c r="AB27" s="662">
        <f t="shared" si="18"/>
        <v>1.8979581267923753</v>
      </c>
      <c r="AC27" s="662">
        <f t="shared" si="18"/>
        <v>0.8807412596309887</v>
      </c>
      <c r="AD27" s="662">
        <f t="shared" si="18"/>
        <v>14.431576153554063</v>
      </c>
      <c r="AE27" s="662">
        <f t="shared" si="18"/>
        <v>1.9433200723447279</v>
      </c>
      <c r="AF27" s="930">
        <f t="shared" si="18"/>
        <v>-0.45809150146225752</v>
      </c>
    </row>
    <row r="28" spans="1:32" ht="11.1" customHeight="1" x14ac:dyDescent="0.2">
      <c r="A28" s="661" t="s">
        <v>207</v>
      </c>
      <c r="B28" s="356"/>
      <c r="C28" s="356"/>
      <c r="D28" s="356"/>
      <c r="E28" s="356"/>
      <c r="F28" s="356"/>
      <c r="G28" s="356"/>
      <c r="H28" s="356"/>
      <c r="I28" s="286"/>
      <c r="J28" s="286"/>
      <c r="K28" s="287"/>
      <c r="L28" s="287"/>
      <c r="M28" s="286"/>
      <c r="N28" s="286"/>
      <c r="O28" s="926"/>
      <c r="P28" s="706">
        <v>121.85940313339233</v>
      </c>
      <c r="Q28" s="386"/>
      <c r="R28" s="661" t="s">
        <v>207</v>
      </c>
      <c r="S28" s="662"/>
      <c r="T28" s="662"/>
      <c r="U28" s="662"/>
      <c r="V28" s="662"/>
      <c r="W28" s="662"/>
      <c r="X28" s="662"/>
      <c r="Y28" s="662"/>
      <c r="Z28" s="662"/>
      <c r="AA28" s="662"/>
      <c r="AB28" s="662"/>
      <c r="AC28" s="662"/>
      <c r="AD28" s="662"/>
      <c r="AE28" s="872"/>
      <c r="AF28" s="663" t="s">
        <v>3</v>
      </c>
    </row>
    <row r="29" spans="1:32" ht="11.1" customHeight="1" x14ac:dyDescent="0.2">
      <c r="A29" s="363" t="s">
        <v>77</v>
      </c>
      <c r="B29" s="356">
        <v>37</v>
      </c>
      <c r="C29" s="356" t="s">
        <v>3</v>
      </c>
      <c r="D29" s="356" t="s">
        <v>3</v>
      </c>
      <c r="E29" s="356" t="s">
        <v>3</v>
      </c>
      <c r="F29" s="356">
        <v>16.613793103448277</v>
      </c>
      <c r="G29" s="356">
        <v>64</v>
      </c>
      <c r="H29" s="356">
        <v>49</v>
      </c>
      <c r="I29" s="286">
        <v>181.81234029388236</v>
      </c>
      <c r="J29" s="286">
        <v>11.803166666666668</v>
      </c>
      <c r="K29" s="287">
        <v>81.860982857142844</v>
      </c>
      <c r="L29" s="287">
        <v>5</v>
      </c>
      <c r="M29" s="287" t="s">
        <v>3</v>
      </c>
      <c r="N29" s="287">
        <v>390.11151999999998</v>
      </c>
      <c r="O29" s="928" t="s">
        <v>3</v>
      </c>
      <c r="P29" s="706">
        <v>37.655284881591797</v>
      </c>
      <c r="Q29" s="391"/>
      <c r="R29" s="658" t="s">
        <v>77</v>
      </c>
      <c r="S29" s="662" t="s">
        <v>3</v>
      </c>
      <c r="T29" s="662" t="s">
        <v>3</v>
      </c>
      <c r="U29" s="662" t="s">
        <v>3</v>
      </c>
      <c r="V29" s="662" t="s">
        <v>3</v>
      </c>
      <c r="W29" s="662" t="s">
        <v>3</v>
      </c>
      <c r="X29" s="662" t="s">
        <v>3</v>
      </c>
      <c r="Y29" s="662" t="s">
        <v>3</v>
      </c>
      <c r="Z29" s="662" t="s">
        <v>3</v>
      </c>
      <c r="AA29" s="662" t="s">
        <v>3</v>
      </c>
      <c r="AB29" s="662" t="s">
        <v>3</v>
      </c>
      <c r="AC29" s="662" t="s">
        <v>3</v>
      </c>
      <c r="AD29" s="662" t="s">
        <v>3</v>
      </c>
      <c r="AE29" s="872" t="s">
        <v>3</v>
      </c>
      <c r="AF29" s="663" t="s">
        <v>3</v>
      </c>
    </row>
    <row r="30" spans="1:32" ht="11.1" customHeight="1" x14ac:dyDescent="0.2">
      <c r="A30" s="363" t="s">
        <v>131</v>
      </c>
      <c r="B30" s="356" t="s">
        <v>3</v>
      </c>
      <c r="C30" s="356" t="s">
        <v>3</v>
      </c>
      <c r="D30" s="356" t="s">
        <v>3</v>
      </c>
      <c r="E30" s="356" t="s">
        <v>3</v>
      </c>
      <c r="F30" s="356" t="s">
        <v>3</v>
      </c>
      <c r="G30" s="356" t="s">
        <v>3</v>
      </c>
      <c r="H30" s="356">
        <v>67</v>
      </c>
      <c r="I30" s="286">
        <v>10.072035555555557</v>
      </c>
      <c r="J30" s="286">
        <v>19.42464</v>
      </c>
      <c r="K30" s="286" t="s">
        <v>3</v>
      </c>
      <c r="L30" s="286" t="s">
        <v>3</v>
      </c>
      <c r="M30" s="286" t="s">
        <v>3</v>
      </c>
      <c r="N30" s="286" t="s">
        <v>3</v>
      </c>
      <c r="O30" s="926" t="s">
        <v>3</v>
      </c>
      <c r="P30" s="708" t="s">
        <v>3</v>
      </c>
      <c r="Q30" s="386"/>
      <c r="R30" s="658" t="s">
        <v>131</v>
      </c>
      <c r="S30" s="662" t="s">
        <v>3</v>
      </c>
      <c r="T30" s="662" t="s">
        <v>3</v>
      </c>
      <c r="U30" s="662" t="s">
        <v>3</v>
      </c>
      <c r="V30" s="662" t="s">
        <v>3</v>
      </c>
      <c r="W30" s="662" t="s">
        <v>3</v>
      </c>
      <c r="X30" s="662" t="s">
        <v>3</v>
      </c>
      <c r="Y30" s="662" t="s">
        <v>3</v>
      </c>
      <c r="Z30" s="662" t="s">
        <v>3</v>
      </c>
      <c r="AA30" s="662" t="s">
        <v>3</v>
      </c>
      <c r="AB30" s="662" t="s">
        <v>3</v>
      </c>
      <c r="AC30" s="662" t="s">
        <v>3</v>
      </c>
      <c r="AD30" s="662" t="s">
        <v>3</v>
      </c>
      <c r="AE30" s="872" t="s">
        <v>3</v>
      </c>
      <c r="AF30" s="663" t="s">
        <v>3</v>
      </c>
    </row>
    <row r="31" spans="1:32" ht="11.1" customHeight="1" x14ac:dyDescent="0.2">
      <c r="A31" s="363" t="s">
        <v>187</v>
      </c>
      <c r="B31" s="356" t="s">
        <v>3</v>
      </c>
      <c r="C31" s="356" t="s">
        <v>3</v>
      </c>
      <c r="D31" s="356" t="s">
        <v>3</v>
      </c>
      <c r="E31" s="356" t="s">
        <v>3</v>
      </c>
      <c r="F31" s="356" t="s">
        <v>3</v>
      </c>
      <c r="G31" s="356" t="s">
        <v>3</v>
      </c>
      <c r="H31" s="356" t="s">
        <v>3</v>
      </c>
      <c r="I31" s="286" t="s">
        <v>3</v>
      </c>
      <c r="J31" s="286" t="s">
        <v>3</v>
      </c>
      <c r="K31" s="286" t="s">
        <v>3</v>
      </c>
      <c r="L31" s="286" t="s">
        <v>3</v>
      </c>
      <c r="M31" s="306">
        <v>81</v>
      </c>
      <c r="N31" s="306" t="s">
        <v>3</v>
      </c>
      <c r="O31" s="929" t="s">
        <v>3</v>
      </c>
      <c r="P31" s="916" t="s">
        <v>3</v>
      </c>
      <c r="Q31" s="392"/>
      <c r="R31" s="658" t="s">
        <v>187</v>
      </c>
      <c r="S31" s="662" t="s">
        <v>3</v>
      </c>
      <c r="T31" s="662" t="s">
        <v>3</v>
      </c>
      <c r="U31" s="662" t="s">
        <v>3</v>
      </c>
      <c r="V31" s="662" t="s">
        <v>3</v>
      </c>
      <c r="W31" s="662" t="s">
        <v>3</v>
      </c>
      <c r="X31" s="662" t="s">
        <v>3</v>
      </c>
      <c r="Y31" s="662" t="s">
        <v>3</v>
      </c>
      <c r="Z31" s="662" t="s">
        <v>3</v>
      </c>
      <c r="AA31" s="662" t="s">
        <v>3</v>
      </c>
      <c r="AB31" s="662" t="s">
        <v>3</v>
      </c>
      <c r="AC31" s="662" t="s">
        <v>3</v>
      </c>
      <c r="AD31" s="662" t="s">
        <v>3</v>
      </c>
      <c r="AE31" s="872" t="s">
        <v>3</v>
      </c>
      <c r="AF31" s="663" t="s">
        <v>3</v>
      </c>
    </row>
    <row r="32" spans="1:32" ht="11.1" customHeight="1" x14ac:dyDescent="0.2">
      <c r="A32" s="363" t="s">
        <v>132</v>
      </c>
      <c r="B32" s="356" t="s">
        <v>3</v>
      </c>
      <c r="C32" s="356" t="s">
        <v>3</v>
      </c>
      <c r="D32" s="356" t="s">
        <v>3</v>
      </c>
      <c r="E32" s="356" t="s">
        <v>3</v>
      </c>
      <c r="F32" s="356" t="s">
        <v>3</v>
      </c>
      <c r="G32" s="356">
        <v>2451</v>
      </c>
      <c r="H32" s="356">
        <v>3013</v>
      </c>
      <c r="I32" s="286">
        <v>3394.353574732801</v>
      </c>
      <c r="J32" s="286">
        <v>2283.9053875342624</v>
      </c>
      <c r="K32" s="286" t="s">
        <v>3</v>
      </c>
      <c r="L32" s="286" t="s">
        <v>3</v>
      </c>
      <c r="M32" s="286" t="s">
        <v>3</v>
      </c>
      <c r="N32" s="286" t="s">
        <v>3</v>
      </c>
      <c r="O32" s="926" t="s">
        <v>3</v>
      </c>
      <c r="P32" s="708" t="s">
        <v>3</v>
      </c>
      <c r="Q32" s="386"/>
      <c r="R32" s="658" t="s">
        <v>132</v>
      </c>
      <c r="S32" s="662" t="s">
        <v>3</v>
      </c>
      <c r="T32" s="662" t="s">
        <v>3</v>
      </c>
      <c r="U32" s="662" t="s">
        <v>3</v>
      </c>
      <c r="V32" s="662" t="s">
        <v>3</v>
      </c>
      <c r="W32" s="662" t="s">
        <v>3</v>
      </c>
      <c r="X32" s="662" t="s">
        <v>3</v>
      </c>
      <c r="Y32" s="662" t="s">
        <v>3</v>
      </c>
      <c r="Z32" s="662" t="s">
        <v>3</v>
      </c>
      <c r="AA32" s="662" t="s">
        <v>3</v>
      </c>
      <c r="AB32" s="662" t="s">
        <v>3</v>
      </c>
      <c r="AC32" s="662" t="s">
        <v>3</v>
      </c>
      <c r="AD32" s="662" t="s">
        <v>3</v>
      </c>
      <c r="AE32" s="872" t="s">
        <v>3</v>
      </c>
      <c r="AF32" s="663" t="s">
        <v>3</v>
      </c>
    </row>
    <row r="33" spans="1:32" ht="3.75" customHeight="1" x14ac:dyDescent="0.2">
      <c r="A33" s="364"/>
      <c r="B33" s="365"/>
      <c r="C33" s="365"/>
      <c r="D33" s="365"/>
      <c r="E33" s="365"/>
      <c r="F33" s="365"/>
      <c r="G33" s="365"/>
      <c r="H33" s="365"/>
      <c r="I33" s="290"/>
      <c r="J33" s="290"/>
      <c r="K33" s="290"/>
      <c r="L33" s="290"/>
      <c r="M33" s="290"/>
      <c r="N33" s="290"/>
      <c r="O33" s="291"/>
      <c r="P33" s="653"/>
      <c r="Q33" s="386"/>
      <c r="R33" s="393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5"/>
      <c r="AF33" s="665"/>
    </row>
    <row r="34" spans="1:32" ht="12.75" customHeight="1" x14ac:dyDescent="0.2">
      <c r="A34" s="366" t="s">
        <v>292</v>
      </c>
      <c r="B34" s="367">
        <f>SUM(B23:B32)</f>
        <v>943</v>
      </c>
      <c r="C34" s="367">
        <f t="shared" ref="C34:N34" si="19">SUM(C23:C32)</f>
        <v>1266</v>
      </c>
      <c r="D34" s="367">
        <f t="shared" si="19"/>
        <v>610</v>
      </c>
      <c r="E34" s="367">
        <f t="shared" si="19"/>
        <v>193</v>
      </c>
      <c r="F34" s="367">
        <f t="shared" si="19"/>
        <v>954.47091133004926</v>
      </c>
      <c r="G34" s="367">
        <f t="shared" si="19"/>
        <v>2919</v>
      </c>
      <c r="H34" s="367">
        <f t="shared" si="19"/>
        <v>3451</v>
      </c>
      <c r="I34" s="367">
        <f t="shared" si="19"/>
        <v>4053.1804015018256</v>
      </c>
      <c r="J34" s="367">
        <f t="shared" si="19"/>
        <v>2868.6018048464261</v>
      </c>
      <c r="K34" s="367">
        <f t="shared" si="19"/>
        <v>618.51820115389819</v>
      </c>
      <c r="L34" s="367">
        <f t="shared" si="19"/>
        <v>536</v>
      </c>
      <c r="M34" s="367">
        <f t="shared" si="19"/>
        <v>898.2538013386287</v>
      </c>
      <c r="N34" s="367">
        <f t="shared" si="19"/>
        <v>938.32374799911463</v>
      </c>
      <c r="O34" s="367">
        <v>847</v>
      </c>
      <c r="P34" s="654">
        <v>1135</v>
      </c>
      <c r="Q34" s="394"/>
      <c r="R34" s="389" t="s">
        <v>292</v>
      </c>
      <c r="S34" s="666">
        <f>($P34/B34)-1</f>
        <v>0.2036055143160127</v>
      </c>
      <c r="T34" s="666">
        <f t="shared" ref="T34:AF34" si="20">($P34/C34)-1</f>
        <v>-0.10347551342812011</v>
      </c>
      <c r="U34" s="666">
        <f t="shared" si="20"/>
        <v>0.86065573770491799</v>
      </c>
      <c r="V34" s="666">
        <f t="shared" si="20"/>
        <v>4.880829015544041</v>
      </c>
      <c r="W34" s="666">
        <f t="shared" si="20"/>
        <v>0.18914048246728088</v>
      </c>
      <c r="X34" s="666">
        <f t="shared" si="20"/>
        <v>-0.61116820829051044</v>
      </c>
      <c r="Y34" s="666">
        <f t="shared" si="20"/>
        <v>-0.67110982323964063</v>
      </c>
      <c r="Z34" s="666">
        <f t="shared" si="20"/>
        <v>-0.71997298724245085</v>
      </c>
      <c r="AA34" s="666">
        <f t="shared" si="20"/>
        <v>-0.60433685913379542</v>
      </c>
      <c r="AB34" s="666">
        <f t="shared" si="20"/>
        <v>0.83503088168231954</v>
      </c>
      <c r="AC34" s="666">
        <f t="shared" si="20"/>
        <v>1.1175373134328357</v>
      </c>
      <c r="AD34" s="666">
        <f t="shared" si="20"/>
        <v>0.26356270166467288</v>
      </c>
      <c r="AE34" s="666">
        <f t="shared" si="20"/>
        <v>0.20960383068240418</v>
      </c>
      <c r="AF34" s="666">
        <f t="shared" si="20"/>
        <v>0.34002361275088555</v>
      </c>
    </row>
    <row r="35" spans="1:32" ht="6" customHeight="1" x14ac:dyDescent="0.2">
      <c r="A35" s="368"/>
      <c r="B35" s="365"/>
      <c r="C35" s="365"/>
      <c r="D35" s="365"/>
      <c r="E35" s="365"/>
      <c r="F35" s="365"/>
      <c r="G35" s="365"/>
      <c r="H35" s="365"/>
      <c r="I35" s="290"/>
      <c r="J35" s="290"/>
      <c r="K35" s="290"/>
      <c r="L35" s="290"/>
      <c r="M35" s="290"/>
      <c r="N35" s="290"/>
      <c r="O35" s="291"/>
      <c r="P35" s="917"/>
      <c r="Q35" s="386"/>
      <c r="R35" s="393"/>
      <c r="S35" s="664" t="s">
        <v>3</v>
      </c>
      <c r="T35" s="664" t="s">
        <v>3</v>
      </c>
      <c r="U35" s="664" t="s">
        <v>3</v>
      </c>
      <c r="V35" s="664" t="s">
        <v>3</v>
      </c>
      <c r="W35" s="664" t="s">
        <v>3</v>
      </c>
      <c r="X35" s="664" t="s">
        <v>3</v>
      </c>
      <c r="Y35" s="664" t="s">
        <v>3</v>
      </c>
      <c r="Z35" s="664" t="s">
        <v>3</v>
      </c>
      <c r="AA35" s="664" t="s">
        <v>3</v>
      </c>
      <c r="AB35" s="664" t="s">
        <v>3</v>
      </c>
      <c r="AC35" s="664" t="s">
        <v>3</v>
      </c>
      <c r="AD35" s="664" t="s">
        <v>3</v>
      </c>
      <c r="AE35" s="665" t="s">
        <v>3</v>
      </c>
      <c r="AF35" s="665" t="s">
        <v>3</v>
      </c>
    </row>
    <row r="36" spans="1:32" ht="12.75" customHeight="1" x14ac:dyDescent="0.25">
      <c r="A36" s="322" t="s">
        <v>133</v>
      </c>
      <c r="B36" s="365"/>
      <c r="C36" s="365"/>
      <c r="D36" s="365"/>
      <c r="E36" s="365"/>
      <c r="F36" s="365"/>
      <c r="G36" s="365"/>
      <c r="H36" s="365"/>
      <c r="I36" s="290"/>
      <c r="J36" s="290"/>
      <c r="K36" s="290"/>
      <c r="L36" s="290"/>
      <c r="M36" s="290"/>
      <c r="N36" s="290"/>
      <c r="O36" s="291"/>
      <c r="P36" s="917"/>
      <c r="Q36" s="386"/>
      <c r="R36" s="384" t="s">
        <v>133</v>
      </c>
      <c r="S36" s="664"/>
      <c r="T36" s="664"/>
      <c r="U36" s="664"/>
      <c r="V36" s="664"/>
      <c r="W36" s="664"/>
      <c r="X36" s="664"/>
      <c r="Y36" s="664"/>
      <c r="Z36" s="664"/>
      <c r="AA36" s="664"/>
      <c r="AB36" s="664"/>
      <c r="AC36" s="664"/>
      <c r="AD36" s="664"/>
      <c r="AE36" s="665"/>
      <c r="AF36" s="665"/>
    </row>
    <row r="37" spans="1:32" ht="11.1" customHeight="1" x14ac:dyDescent="0.2">
      <c r="A37" s="363" t="s">
        <v>78</v>
      </c>
      <c r="B37" s="356">
        <v>3509</v>
      </c>
      <c r="C37" s="356">
        <v>3688</v>
      </c>
      <c r="D37" s="356">
        <v>1678.2</v>
      </c>
      <c r="E37" s="356">
        <v>1798.2</v>
      </c>
      <c r="F37" s="356">
        <v>1607.0368309650985</v>
      </c>
      <c r="G37" s="356" t="s">
        <v>3</v>
      </c>
      <c r="H37" s="356">
        <v>1239</v>
      </c>
      <c r="I37" s="286">
        <v>1148.4994207377588</v>
      </c>
      <c r="J37" s="286">
        <v>763.39954414430883</v>
      </c>
      <c r="K37" s="287">
        <v>791.71248163004566</v>
      </c>
      <c r="L37" s="287">
        <v>707</v>
      </c>
      <c r="M37" s="286">
        <v>555.00099999999998</v>
      </c>
      <c r="N37" s="286" t="s">
        <v>3</v>
      </c>
      <c r="O37" s="926">
        <v>527</v>
      </c>
      <c r="P37" s="914">
        <v>100.89953351020813</v>
      </c>
      <c r="Q37" s="386"/>
      <c r="R37" s="658" t="s">
        <v>78</v>
      </c>
      <c r="S37" s="662">
        <f>($P37/B37)-1</f>
        <v>-0.97124550199196125</v>
      </c>
      <c r="T37" s="662">
        <f t="shared" ref="T37:AF37" si="21">($P37/C37)-1</f>
        <v>-0.9726411243193579</v>
      </c>
      <c r="U37" s="662">
        <f t="shared" si="21"/>
        <v>-0.93987633565116901</v>
      </c>
      <c r="V37" s="662">
        <f t="shared" si="21"/>
        <v>-0.94388859219763754</v>
      </c>
      <c r="W37" s="662">
        <f t="shared" si="21"/>
        <v>-0.93721392592501229</v>
      </c>
      <c r="X37" s="662" t="s">
        <v>3</v>
      </c>
      <c r="Y37" s="662">
        <f t="shared" si="21"/>
        <v>-0.91856373405148661</v>
      </c>
      <c r="Z37" s="662">
        <f t="shared" si="21"/>
        <v>-0.91214663961659337</v>
      </c>
      <c r="AA37" s="662">
        <f t="shared" si="21"/>
        <v>-0.86782866942459869</v>
      </c>
      <c r="AB37" s="662">
        <f t="shared" si="21"/>
        <v>-0.87255533308952327</v>
      </c>
      <c r="AC37" s="662">
        <f t="shared" si="21"/>
        <v>-0.85728495967438734</v>
      </c>
      <c r="AD37" s="662">
        <f t="shared" si="21"/>
        <v>-0.8181993662890551</v>
      </c>
      <c r="AE37" s="662" t="s">
        <v>3</v>
      </c>
      <c r="AF37" s="930">
        <f t="shared" si="21"/>
        <v>-0.80853978461061082</v>
      </c>
    </row>
    <row r="38" spans="1:32" ht="11.1" customHeight="1" x14ac:dyDescent="0.2">
      <c r="A38" s="363" t="s">
        <v>134</v>
      </c>
      <c r="B38" s="356">
        <v>463</v>
      </c>
      <c r="C38" s="356">
        <v>836</v>
      </c>
      <c r="D38" s="356">
        <v>813.2</v>
      </c>
      <c r="E38" s="356">
        <v>729.1</v>
      </c>
      <c r="F38" s="356">
        <v>391.1380723870044</v>
      </c>
      <c r="G38" s="356" t="s">
        <v>3</v>
      </c>
      <c r="H38" s="356">
        <v>728</v>
      </c>
      <c r="I38" s="286">
        <v>402.5260033472274</v>
      </c>
      <c r="J38" s="286">
        <v>370.0647647936508</v>
      </c>
      <c r="K38" s="287">
        <v>401.10381743493764</v>
      </c>
      <c r="L38" s="287">
        <v>191</v>
      </c>
      <c r="M38" s="286">
        <v>192.422</v>
      </c>
      <c r="N38" s="286">
        <v>155</v>
      </c>
      <c r="O38" s="926" t="s">
        <v>3</v>
      </c>
      <c r="P38" s="914">
        <v>3236.0000405311584</v>
      </c>
      <c r="Q38" s="386"/>
      <c r="R38" s="658" t="s">
        <v>134</v>
      </c>
      <c r="S38" s="662" t="s">
        <v>3</v>
      </c>
      <c r="T38" s="662" t="s">
        <v>3</v>
      </c>
      <c r="U38" s="662" t="s">
        <v>3</v>
      </c>
      <c r="V38" s="662" t="s">
        <v>3</v>
      </c>
      <c r="W38" s="662" t="s">
        <v>3</v>
      </c>
      <c r="X38" s="662" t="s">
        <v>3</v>
      </c>
      <c r="Y38" s="662" t="s">
        <v>3</v>
      </c>
      <c r="Z38" s="662" t="s">
        <v>3</v>
      </c>
      <c r="AA38" s="662" t="s">
        <v>3</v>
      </c>
      <c r="AB38" s="662" t="s">
        <v>3</v>
      </c>
      <c r="AC38" s="662" t="s">
        <v>3</v>
      </c>
      <c r="AD38" s="662" t="s">
        <v>3</v>
      </c>
      <c r="AE38" s="872" t="s">
        <v>3</v>
      </c>
      <c r="AF38" s="930" t="s">
        <v>3</v>
      </c>
    </row>
    <row r="39" spans="1:32" ht="11.1" customHeight="1" x14ac:dyDescent="0.2">
      <c r="A39" s="363" t="s">
        <v>103</v>
      </c>
      <c r="B39" s="356">
        <v>7863</v>
      </c>
      <c r="C39" s="356">
        <v>6540</v>
      </c>
      <c r="D39" s="356">
        <v>5913</v>
      </c>
      <c r="E39" s="356">
        <v>5960.5</v>
      </c>
      <c r="F39" s="356">
        <v>5514.5723129801127</v>
      </c>
      <c r="G39" s="356" t="s">
        <v>3</v>
      </c>
      <c r="H39" s="356">
        <v>4741</v>
      </c>
      <c r="I39" s="286">
        <v>4516.7015483937039</v>
      </c>
      <c r="J39" s="286">
        <v>3984.494190205206</v>
      </c>
      <c r="K39" s="287">
        <v>4308.3970195982947</v>
      </c>
      <c r="L39" s="287">
        <v>4041</v>
      </c>
      <c r="M39" s="286">
        <v>3402.5740000000001</v>
      </c>
      <c r="N39" s="286" t="s">
        <v>3</v>
      </c>
      <c r="O39" s="926">
        <v>3380</v>
      </c>
      <c r="P39" s="914">
        <v>364.90000057220459</v>
      </c>
      <c r="Q39" s="386"/>
      <c r="R39" s="658" t="s">
        <v>103</v>
      </c>
      <c r="S39" s="662">
        <f>($P39/B39)-1</f>
        <v>-0.95359277622126359</v>
      </c>
      <c r="T39" s="662">
        <f t="shared" ref="T39:AF40" si="22">($P39/C39)-1</f>
        <v>-0.94420489287886777</v>
      </c>
      <c r="U39" s="662">
        <f t="shared" si="22"/>
        <v>-0.93828851673055902</v>
      </c>
      <c r="V39" s="662">
        <f t="shared" si="22"/>
        <v>-0.93878030356980047</v>
      </c>
      <c r="W39" s="662">
        <f t="shared" si="22"/>
        <v>-0.93382986388385758</v>
      </c>
      <c r="X39" s="662" t="s">
        <v>3</v>
      </c>
      <c r="Y39" s="662">
        <f t="shared" si="22"/>
        <v>-0.92303311525581</v>
      </c>
      <c r="Z39" s="662">
        <f t="shared" si="22"/>
        <v>-0.91921095590166324</v>
      </c>
      <c r="AA39" s="662">
        <f t="shared" si="22"/>
        <v>-0.90841999431967757</v>
      </c>
      <c r="AB39" s="662">
        <f t="shared" si="22"/>
        <v>-0.91530492688758125</v>
      </c>
      <c r="AC39" s="662">
        <f t="shared" si="22"/>
        <v>-0.90970056902444829</v>
      </c>
      <c r="AD39" s="662">
        <f t="shared" si="22"/>
        <v>-0.89275765918031336</v>
      </c>
      <c r="AE39" s="662" t="s">
        <v>3</v>
      </c>
      <c r="AF39" s="930">
        <f t="shared" si="22"/>
        <v>-0.89204141994905184</v>
      </c>
    </row>
    <row r="40" spans="1:32" ht="11.1" customHeight="1" x14ac:dyDescent="0.2">
      <c r="A40" s="363" t="s">
        <v>206</v>
      </c>
      <c r="B40" s="356">
        <v>11372</v>
      </c>
      <c r="C40" s="356">
        <v>10228</v>
      </c>
      <c r="D40" s="356">
        <v>7591.2</v>
      </c>
      <c r="E40" s="356">
        <v>7758.7</v>
      </c>
      <c r="F40" s="356">
        <v>7121.6091439452111</v>
      </c>
      <c r="G40" s="356" t="s">
        <v>3</v>
      </c>
      <c r="H40" s="356">
        <v>5980</v>
      </c>
      <c r="I40" s="356">
        <v>5665.2009691314624</v>
      </c>
      <c r="J40" s="356">
        <v>4747.8937343495145</v>
      </c>
      <c r="K40" s="356">
        <v>5100.1095012283404</v>
      </c>
      <c r="L40" s="356">
        <v>4748</v>
      </c>
      <c r="M40" s="356">
        <v>3957.5749999999998</v>
      </c>
      <c r="N40" s="286">
        <v>3610</v>
      </c>
      <c r="O40" s="926">
        <v>3907</v>
      </c>
      <c r="P40" s="708">
        <v>3601</v>
      </c>
      <c r="Q40" s="386"/>
      <c r="R40" s="658" t="s">
        <v>206</v>
      </c>
      <c r="S40" s="662">
        <f>($P40/B40)-1</f>
        <v>-0.68334505803728463</v>
      </c>
      <c r="T40" s="662">
        <f t="shared" si="22"/>
        <v>-0.64792725850606181</v>
      </c>
      <c r="U40" s="662">
        <f t="shared" si="22"/>
        <v>-0.52563494572663083</v>
      </c>
      <c r="V40" s="662">
        <f t="shared" si="22"/>
        <v>-0.53587585549125505</v>
      </c>
      <c r="W40" s="662">
        <f t="shared" si="22"/>
        <v>-0.49435585031206486</v>
      </c>
      <c r="X40" s="662" t="s">
        <v>3</v>
      </c>
      <c r="Y40" s="662">
        <f t="shared" si="22"/>
        <v>-0.39782608695652177</v>
      </c>
      <c r="Z40" s="662">
        <f t="shared" si="22"/>
        <v>-0.36436500317974196</v>
      </c>
      <c r="AA40" s="662">
        <f t="shared" si="22"/>
        <v>-0.24155842538178562</v>
      </c>
      <c r="AB40" s="662">
        <f t="shared" si="22"/>
        <v>-0.29393672839127982</v>
      </c>
      <c r="AC40" s="662">
        <f t="shared" si="22"/>
        <v>-0.24157540016849199</v>
      </c>
      <c r="AD40" s="662">
        <f t="shared" si="22"/>
        <v>-9.0099366404932324E-2</v>
      </c>
      <c r="AE40" s="662">
        <f t="shared" ref="AE40" si="23">($P40/N40)-1</f>
        <v>-2.4930747922438101E-3</v>
      </c>
      <c r="AF40" s="930">
        <f t="shared" si="22"/>
        <v>-7.8320962375224012E-2</v>
      </c>
    </row>
    <row r="41" spans="1:32" ht="3.75" customHeight="1" x14ac:dyDescent="0.2">
      <c r="A41" s="364"/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290"/>
      <c r="O41" s="291"/>
      <c r="P41" s="653"/>
      <c r="Q41" s="386"/>
      <c r="R41" s="393"/>
      <c r="S41" s="664"/>
      <c r="T41" s="664"/>
      <c r="U41" s="664"/>
      <c r="V41" s="664"/>
      <c r="W41" s="664"/>
      <c r="X41" s="664"/>
      <c r="Y41" s="664"/>
      <c r="Z41" s="664"/>
      <c r="AA41" s="664"/>
      <c r="AB41" s="664"/>
      <c r="AC41" s="664"/>
      <c r="AD41" s="664"/>
      <c r="AE41" s="665"/>
      <c r="AF41" s="665"/>
    </row>
    <row r="42" spans="1:32" ht="12.75" customHeight="1" x14ac:dyDescent="0.2">
      <c r="A42" s="366" t="s">
        <v>135</v>
      </c>
      <c r="B42" s="367">
        <v>11835</v>
      </c>
      <c r="C42" s="367">
        <v>11064</v>
      </c>
      <c r="D42" s="367">
        <v>8404.4</v>
      </c>
      <c r="E42" s="367">
        <v>8487.7999999999993</v>
      </c>
      <c r="F42" s="367">
        <v>7512.7472163322154</v>
      </c>
      <c r="G42" s="367" t="s">
        <v>3</v>
      </c>
      <c r="H42" s="367">
        <v>6708</v>
      </c>
      <c r="I42" s="367">
        <v>6067.7269724786902</v>
      </c>
      <c r="J42" s="308">
        <f>SUM(J37:J39)</f>
        <v>5117.9584991431657</v>
      </c>
      <c r="K42" s="308">
        <f>SUM(K37:K39)</f>
        <v>5501.2133186632782</v>
      </c>
      <c r="L42" s="308">
        <v>4939</v>
      </c>
      <c r="M42" s="308">
        <v>4149.9940412286542</v>
      </c>
      <c r="N42" s="308">
        <v>3764.6975895360106</v>
      </c>
      <c r="O42" s="309">
        <v>3907</v>
      </c>
      <c r="P42" s="655">
        <v>3702</v>
      </c>
      <c r="Q42" s="388"/>
      <c r="R42" s="389" t="s">
        <v>135</v>
      </c>
      <c r="S42" s="666">
        <f>($P42/B42)-1</f>
        <v>-0.68719898605830165</v>
      </c>
      <c r="T42" s="666">
        <f t="shared" ref="T42:AF42" si="24">($P42/C42)-1</f>
        <v>-0.66540130151843813</v>
      </c>
      <c r="U42" s="666">
        <f t="shared" si="24"/>
        <v>-0.55951644376755039</v>
      </c>
      <c r="V42" s="666">
        <f t="shared" si="24"/>
        <v>-0.5638445769221706</v>
      </c>
      <c r="W42" s="666">
        <f t="shared" si="24"/>
        <v>-0.50723751333572131</v>
      </c>
      <c r="X42" s="666" t="s">
        <v>3</v>
      </c>
      <c r="Y42" s="666">
        <f t="shared" si="24"/>
        <v>-0.44812164579606439</v>
      </c>
      <c r="Z42" s="666">
        <f t="shared" si="24"/>
        <v>-0.38988685272242585</v>
      </c>
      <c r="AA42" s="666">
        <f t="shared" si="24"/>
        <v>-0.27666470905932927</v>
      </c>
      <c r="AB42" s="666">
        <f t="shared" si="24"/>
        <v>-0.32705754429833001</v>
      </c>
      <c r="AC42" s="666">
        <f t="shared" si="24"/>
        <v>-0.25045555780522377</v>
      </c>
      <c r="AD42" s="666">
        <f t="shared" si="24"/>
        <v>-0.10795052638100178</v>
      </c>
      <c r="AE42" s="666">
        <f t="shared" si="24"/>
        <v>-1.6654083905777384E-2</v>
      </c>
      <c r="AF42" s="666">
        <f t="shared" si="24"/>
        <v>-5.2469925774251358E-2</v>
      </c>
    </row>
    <row r="43" spans="1:32" ht="6.75" customHeight="1" x14ac:dyDescent="0.2">
      <c r="A43" s="369"/>
      <c r="B43" s="365"/>
      <c r="C43" s="365"/>
      <c r="D43" s="365"/>
      <c r="E43" s="365"/>
      <c r="F43" s="365"/>
      <c r="G43" s="365"/>
      <c r="H43" s="365"/>
      <c r="I43" s="289"/>
      <c r="J43" s="290"/>
      <c r="K43" s="290"/>
      <c r="L43" s="290"/>
      <c r="M43" s="290"/>
      <c r="N43" s="290"/>
      <c r="O43" s="291"/>
      <c r="P43" s="653"/>
      <c r="Q43" s="386"/>
      <c r="R43" s="387"/>
      <c r="S43" s="664"/>
      <c r="T43" s="664"/>
      <c r="U43" s="664"/>
      <c r="V43" s="664"/>
      <c r="W43" s="664"/>
      <c r="X43" s="664"/>
      <c r="Y43" s="664"/>
      <c r="Z43" s="664"/>
      <c r="AA43" s="664"/>
      <c r="AB43" s="664"/>
      <c r="AC43" s="664"/>
      <c r="AD43" s="664"/>
      <c r="AE43" s="665"/>
      <c r="AF43" s="665"/>
    </row>
    <row r="44" spans="1:32" ht="12.75" customHeight="1" x14ac:dyDescent="0.2">
      <c r="A44" s="370" t="s">
        <v>2</v>
      </c>
      <c r="B44" s="371">
        <f>B42+B34+B18</f>
        <v>61353</v>
      </c>
      <c r="C44" s="371">
        <f>C42+C34+C18</f>
        <v>58000</v>
      </c>
      <c r="D44" s="371">
        <f>D42+D34+D18</f>
        <v>51718.1</v>
      </c>
      <c r="E44" s="371">
        <f>E42+E34+E18</f>
        <v>51118.600000000006</v>
      </c>
      <c r="F44" s="371">
        <f>F42+F34+F18</f>
        <v>53036.178817473512</v>
      </c>
      <c r="G44" s="371">
        <f>G34+G18</f>
        <v>43446.890017752332</v>
      </c>
      <c r="H44" s="371">
        <f t="shared" ref="H44:N44" si="25">H42+H34+H18</f>
        <v>48221</v>
      </c>
      <c r="I44" s="371">
        <f t="shared" si="25"/>
        <v>48540.572773256223</v>
      </c>
      <c r="J44" s="371">
        <f t="shared" si="25"/>
        <v>41468.529174338524</v>
      </c>
      <c r="K44" s="371">
        <f t="shared" si="25"/>
        <v>46336.926875594632</v>
      </c>
      <c r="L44" s="371">
        <f t="shared" si="25"/>
        <v>43026</v>
      </c>
      <c r="M44" s="371">
        <f t="shared" si="25"/>
        <v>41855.533380399313</v>
      </c>
      <c r="N44" s="371">
        <f t="shared" si="25"/>
        <v>38842.622357922395</v>
      </c>
      <c r="O44" s="371">
        <v>42836</v>
      </c>
      <c r="P44" s="654">
        <v>34398</v>
      </c>
      <c r="Q44" s="394"/>
      <c r="R44" s="395" t="s">
        <v>2</v>
      </c>
      <c r="S44" s="667">
        <f>($P44/B44)-1</f>
        <v>-0.43934281942203313</v>
      </c>
      <c r="T44" s="667">
        <f t="shared" ref="T44:AF44" si="26">($P44/C44)-1</f>
        <v>-0.40693103448275858</v>
      </c>
      <c r="U44" s="667">
        <f t="shared" si="26"/>
        <v>-0.3348943600016242</v>
      </c>
      <c r="V44" s="667">
        <f t="shared" si="26"/>
        <v>-0.32709424749504101</v>
      </c>
      <c r="W44" s="667">
        <f t="shared" si="26"/>
        <v>-0.35142386259797631</v>
      </c>
      <c r="X44" s="667">
        <f t="shared" si="26"/>
        <v>-0.20827474680132385</v>
      </c>
      <c r="Y44" s="667">
        <f t="shared" si="26"/>
        <v>-0.28665933929200971</v>
      </c>
      <c r="Z44" s="667">
        <f t="shared" si="26"/>
        <v>-0.2913557044190499</v>
      </c>
      <c r="AA44" s="667">
        <f t="shared" si="26"/>
        <v>-0.17050349542452292</v>
      </c>
      <c r="AB44" s="667">
        <f t="shared" si="26"/>
        <v>-0.25765469746511804</v>
      </c>
      <c r="AC44" s="667">
        <f t="shared" si="26"/>
        <v>-0.20052991214614424</v>
      </c>
      <c r="AD44" s="667">
        <f t="shared" si="26"/>
        <v>-0.17817317754912732</v>
      </c>
      <c r="AE44" s="667">
        <f t="shared" si="26"/>
        <v>-0.11442642355520216</v>
      </c>
      <c r="AF44" s="667">
        <f t="shared" si="26"/>
        <v>-0.19698384536371272</v>
      </c>
    </row>
    <row r="45" spans="1:32" ht="6" customHeight="1" x14ac:dyDescent="0.2">
      <c r="A45" s="2"/>
      <c r="B45" s="16"/>
      <c r="C45" s="2"/>
      <c r="D45" s="2"/>
      <c r="E45" s="2"/>
      <c r="F45" s="2"/>
      <c r="G45" s="2"/>
      <c r="H45" s="2"/>
      <c r="I45" s="2"/>
      <c r="J45" s="12"/>
      <c r="K45" s="12"/>
      <c r="L45" s="12"/>
      <c r="M45" s="73"/>
      <c r="N45" s="73"/>
      <c r="O45" s="73"/>
      <c r="P45" s="73"/>
      <c r="Q45" s="73"/>
      <c r="R45" s="73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396"/>
    </row>
    <row r="46" spans="1:32" x14ac:dyDescent="0.2">
      <c r="A46" s="372" t="s">
        <v>136</v>
      </c>
      <c r="B46" s="373"/>
      <c r="C46" s="373"/>
      <c r="D46" s="373" t="s">
        <v>137</v>
      </c>
      <c r="E46" s="107"/>
      <c r="I46" s="2"/>
      <c r="J46" s="12"/>
      <c r="K46" s="12"/>
      <c r="L46" s="17"/>
      <c r="M46" s="17"/>
      <c r="N46" s="17"/>
      <c r="O46" s="17"/>
      <c r="P46" s="17"/>
      <c r="Q46" s="17"/>
      <c r="R46" s="17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x14ac:dyDescent="0.2">
      <c r="A47" s="5"/>
      <c r="B47" s="2"/>
      <c r="C47" s="2"/>
      <c r="D47" s="2"/>
      <c r="E47" s="2"/>
      <c r="F47" s="2"/>
      <c r="G47" s="2"/>
      <c r="H47" s="2"/>
      <c r="I47" s="2"/>
      <c r="J47" s="12"/>
      <c r="K47" s="12"/>
      <c r="L47" s="12"/>
      <c r="M47" s="12"/>
      <c r="N47" s="12"/>
      <c r="O47" s="12"/>
      <c r="P47" s="12"/>
      <c r="Q47" s="12"/>
      <c r="R47" s="1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x14ac:dyDescent="0.2">
      <c r="AD48" s="2"/>
    </row>
    <row r="49" spans="30:30" x14ac:dyDescent="0.2">
      <c r="AD49" s="2"/>
    </row>
    <row r="50" spans="30:30" x14ac:dyDescent="0.2">
      <c r="AD50" s="2"/>
    </row>
    <row r="51" spans="30:30" x14ac:dyDescent="0.2">
      <c r="AD51" s="2"/>
    </row>
    <row r="52" spans="30:30" x14ac:dyDescent="0.2">
      <c r="AD52" s="2"/>
    </row>
    <row r="53" spans="30:30" x14ac:dyDescent="0.2">
      <c r="AD53" s="2"/>
    </row>
    <row r="54" spans="30:30" x14ac:dyDescent="0.2">
      <c r="AD54" s="2"/>
    </row>
    <row r="55" spans="30:30" x14ac:dyDescent="0.2">
      <c r="AD55" s="2"/>
    </row>
    <row r="56" spans="30:30" x14ac:dyDescent="0.2">
      <c r="AD56" s="2"/>
    </row>
    <row r="57" spans="30:30" x14ac:dyDescent="0.2">
      <c r="AD57" s="2"/>
    </row>
  </sheetData>
  <mergeCells count="2">
    <mergeCell ref="B3:O3"/>
    <mergeCell ref="S3:AF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425"/>
  <sheetViews>
    <sheetView showGridLines="0" zoomScaleNormal="100" workbookViewId="0">
      <selection activeCell="Q1" sqref="Q1"/>
    </sheetView>
  </sheetViews>
  <sheetFormatPr defaultRowHeight="12.75" x14ac:dyDescent="0.2"/>
  <cols>
    <col min="1" max="1" width="21.85546875" customWidth="1"/>
    <col min="2" max="14" width="8.7109375" customWidth="1"/>
    <col min="15" max="16" width="8.7109375" style="6" customWidth="1"/>
    <col min="17" max="17" width="8.7109375" style="15" customWidth="1"/>
    <col min="18" max="18" width="24" style="15" customWidth="1"/>
    <col min="19" max="20" width="8.7109375" style="15" customWidth="1"/>
    <col min="21" max="30" width="8.7109375" customWidth="1"/>
    <col min="31" max="31" width="8.7109375" style="6" customWidth="1"/>
  </cols>
  <sheetData>
    <row r="1" spans="1:32" ht="15" x14ac:dyDescent="0.2">
      <c r="A1" s="272" t="s">
        <v>476</v>
      </c>
      <c r="B1" s="21"/>
      <c r="C1" s="21"/>
      <c r="D1" s="21"/>
      <c r="E1" s="21"/>
      <c r="F1" s="31"/>
      <c r="G1" s="31"/>
      <c r="H1" s="31"/>
      <c r="I1" s="31"/>
      <c r="J1" s="12"/>
      <c r="K1" s="12"/>
      <c r="L1" s="12"/>
      <c r="M1" s="12"/>
      <c r="N1" s="12"/>
      <c r="O1" s="61"/>
      <c r="P1" s="61"/>
      <c r="Q1" s="12"/>
      <c r="R1" s="272" t="s">
        <v>477</v>
      </c>
      <c r="S1" s="32"/>
      <c r="T1" s="32"/>
      <c r="U1" s="32"/>
      <c r="V1" s="21"/>
      <c r="W1" s="2"/>
      <c r="X1" s="2"/>
      <c r="Y1" s="2"/>
      <c r="Z1" s="2"/>
      <c r="AA1" s="2"/>
      <c r="AB1" s="2"/>
      <c r="AC1" s="2"/>
      <c r="AD1" s="2"/>
      <c r="AE1" s="5"/>
    </row>
    <row r="2" spans="1:32" x14ac:dyDescent="0.2">
      <c r="A2" s="21"/>
      <c r="B2" s="21"/>
      <c r="C2" s="21"/>
      <c r="D2" s="21"/>
      <c r="E2" s="21"/>
      <c r="F2" s="31"/>
      <c r="G2" s="31"/>
      <c r="H2" s="31"/>
      <c r="I2" s="31"/>
      <c r="J2" s="12"/>
      <c r="K2" s="12"/>
      <c r="L2" s="12"/>
      <c r="M2" s="12"/>
      <c r="N2" s="12"/>
      <c r="O2" s="61"/>
      <c r="P2" s="61"/>
      <c r="Q2" s="12"/>
      <c r="R2" s="12"/>
      <c r="S2" s="32"/>
      <c r="T2" s="32"/>
      <c r="U2" s="32"/>
      <c r="V2" s="21"/>
      <c r="W2" s="2"/>
      <c r="X2" s="2"/>
      <c r="Y2" s="2"/>
      <c r="Z2" s="2"/>
      <c r="AA2" s="2"/>
      <c r="AB2" s="2"/>
      <c r="AC2" s="2"/>
      <c r="AD2" s="2"/>
      <c r="AE2" s="5"/>
    </row>
    <row r="3" spans="1:32" x14ac:dyDescent="0.2">
      <c r="A3" s="411"/>
      <c r="B3" s="998" t="s">
        <v>290</v>
      </c>
      <c r="C3" s="998"/>
      <c r="D3" s="998"/>
      <c r="E3" s="998"/>
      <c r="F3" s="998"/>
      <c r="G3" s="998"/>
      <c r="H3" s="998"/>
      <c r="I3" s="998"/>
      <c r="J3" s="998"/>
      <c r="K3" s="998"/>
      <c r="L3" s="998"/>
      <c r="M3" s="998"/>
      <c r="N3" s="998"/>
      <c r="O3" s="998"/>
      <c r="P3" s="998"/>
      <c r="Q3" s="24"/>
      <c r="R3" s="468"/>
      <c r="S3" s="1006" t="s">
        <v>122</v>
      </c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</row>
    <row r="4" spans="1:32" ht="3.75" customHeight="1" x14ac:dyDescent="0.2">
      <c r="A4" s="22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670"/>
      <c r="P4" s="670"/>
      <c r="Q4" s="13"/>
      <c r="R4" s="456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704"/>
      <c r="AF4" s="15"/>
    </row>
    <row r="5" spans="1:32" x14ac:dyDescent="0.2">
      <c r="A5" s="453" t="s">
        <v>104</v>
      </c>
      <c r="B5" s="434">
        <v>1990</v>
      </c>
      <c r="C5" s="434">
        <v>1992</v>
      </c>
      <c r="D5" s="434">
        <v>1994</v>
      </c>
      <c r="E5" s="435">
        <v>1996</v>
      </c>
      <c r="F5" s="435">
        <v>1998</v>
      </c>
      <c r="G5" s="435">
        <v>2000</v>
      </c>
      <c r="H5" s="435">
        <v>2002</v>
      </c>
      <c r="I5" s="435">
        <v>2004</v>
      </c>
      <c r="J5" s="435">
        <v>2006</v>
      </c>
      <c r="K5" s="435">
        <v>2008</v>
      </c>
      <c r="L5" s="435">
        <v>2010</v>
      </c>
      <c r="M5" s="435">
        <v>2012</v>
      </c>
      <c r="N5" s="435">
        <v>2014</v>
      </c>
      <c r="O5" s="435">
        <v>2016</v>
      </c>
      <c r="P5" s="435">
        <v>2018</v>
      </c>
      <c r="Q5" s="33"/>
      <c r="R5" s="450" t="s">
        <v>104</v>
      </c>
      <c r="S5" s="401" t="s">
        <v>387</v>
      </c>
      <c r="T5" s="401" t="s">
        <v>388</v>
      </c>
      <c r="U5" s="401" t="s">
        <v>389</v>
      </c>
      <c r="V5" s="401" t="s">
        <v>390</v>
      </c>
      <c r="W5" s="402" t="s">
        <v>391</v>
      </c>
      <c r="X5" s="403" t="s">
        <v>392</v>
      </c>
      <c r="Y5" s="403" t="s">
        <v>393</v>
      </c>
      <c r="Z5" s="403" t="s">
        <v>394</v>
      </c>
      <c r="AA5" s="403" t="s">
        <v>395</v>
      </c>
      <c r="AB5" s="403" t="s">
        <v>396</v>
      </c>
      <c r="AC5" s="403" t="s">
        <v>397</v>
      </c>
      <c r="AD5" s="403" t="s">
        <v>398</v>
      </c>
      <c r="AE5" s="404" t="s">
        <v>399</v>
      </c>
      <c r="AF5" s="404" t="s">
        <v>413</v>
      </c>
    </row>
    <row r="6" spans="1:32" ht="6" customHeight="1" x14ac:dyDescent="0.2">
      <c r="A6" s="452"/>
      <c r="B6" s="437"/>
      <c r="C6" s="437"/>
      <c r="D6" s="437"/>
      <c r="E6" s="438"/>
      <c r="F6" s="439"/>
      <c r="G6" s="439"/>
      <c r="H6" s="302"/>
      <c r="I6" s="440"/>
      <c r="J6" s="441"/>
      <c r="K6" s="441"/>
      <c r="L6" s="441"/>
      <c r="M6" s="441"/>
      <c r="N6" s="441"/>
      <c r="O6" s="873"/>
      <c r="P6" s="873"/>
      <c r="Q6" s="14"/>
      <c r="R6" s="443"/>
      <c r="S6" s="412"/>
      <c r="T6" s="459"/>
      <c r="U6" s="459"/>
      <c r="V6" s="459"/>
      <c r="W6" s="412"/>
      <c r="X6" s="283"/>
      <c r="Y6" s="283"/>
      <c r="Z6" s="283"/>
      <c r="AA6" s="457"/>
      <c r="AB6" s="457"/>
      <c r="AC6" s="457"/>
      <c r="AD6" s="457"/>
      <c r="AE6" s="458"/>
      <c r="AF6" s="458"/>
    </row>
    <row r="7" spans="1:32" ht="15" x14ac:dyDescent="0.25">
      <c r="A7" s="444" t="s">
        <v>64</v>
      </c>
      <c r="B7" s="414">
        <v>102594</v>
      </c>
      <c r="C7" s="414">
        <v>106290</v>
      </c>
      <c r="D7" s="414">
        <v>114971.9</v>
      </c>
      <c r="E7" s="414">
        <v>121832.7</v>
      </c>
      <c r="F7" s="415">
        <v>141099.40111880188</v>
      </c>
      <c r="G7" s="415" t="s">
        <v>3</v>
      </c>
      <c r="H7" s="416">
        <v>127435.4</v>
      </c>
      <c r="I7" s="416">
        <v>139474.09646001263</v>
      </c>
      <c r="J7" s="416">
        <v>123125</v>
      </c>
      <c r="K7" s="417">
        <v>159738.08596599981</v>
      </c>
      <c r="L7" s="417">
        <v>147957</v>
      </c>
      <c r="M7" s="417">
        <v>157254.72</v>
      </c>
      <c r="N7" s="417">
        <v>140703.97830398858</v>
      </c>
      <c r="O7" s="919">
        <v>154622.85949</v>
      </c>
      <c r="P7" s="874">
        <v>146444</v>
      </c>
      <c r="Q7" s="405"/>
      <c r="R7" s="444" t="s">
        <v>64</v>
      </c>
      <c r="S7" s="460">
        <f>($P7/B7)-1</f>
        <v>0.42741290913698649</v>
      </c>
      <c r="T7" s="460">
        <f>($P7/C7)-1</f>
        <v>0.37777777777777777</v>
      </c>
      <c r="U7" s="460">
        <f>($P7/D7)-1</f>
        <v>0.2737373219021344</v>
      </c>
      <c r="V7" s="460">
        <f>($P7/E7)-1</f>
        <v>0.20200898445162929</v>
      </c>
      <c r="W7" s="460">
        <f>($P7/F7)-1</f>
        <v>3.7878253478185409E-2</v>
      </c>
      <c r="X7" s="460" t="s">
        <v>3</v>
      </c>
      <c r="Y7" s="460">
        <f t="shared" ref="Y7:AF7" si="0">($P7/H7)-1</f>
        <v>0.14916263455837231</v>
      </c>
      <c r="Z7" s="460">
        <f t="shared" si="0"/>
        <v>4.997274559857523E-2</v>
      </c>
      <c r="AA7" s="460">
        <f t="shared" si="0"/>
        <v>0.18939289340101517</v>
      </c>
      <c r="AB7" s="460">
        <f t="shared" si="0"/>
        <v>-8.3224272318058512E-2</v>
      </c>
      <c r="AC7" s="460">
        <f t="shared" si="0"/>
        <v>-1.0225944024277345E-2</v>
      </c>
      <c r="AD7" s="460">
        <f t="shared" si="0"/>
        <v>-6.8746553362595386E-2</v>
      </c>
      <c r="AE7" s="460">
        <f t="shared" si="0"/>
        <v>4.0795020618466182E-2</v>
      </c>
      <c r="AF7" s="941">
        <f t="shared" si="0"/>
        <v>-5.2895538971253875E-2</v>
      </c>
    </row>
    <row r="8" spans="1:32" s="15" customFormat="1" ht="6" customHeight="1" x14ac:dyDescent="0.2">
      <c r="A8" s="443"/>
      <c r="B8" s="418"/>
      <c r="C8" s="418"/>
      <c r="D8" s="418"/>
      <c r="E8" s="418"/>
      <c r="F8" s="418"/>
      <c r="G8" s="418"/>
      <c r="H8" s="419"/>
      <c r="I8" s="418"/>
      <c r="J8" s="419"/>
      <c r="K8" s="419"/>
      <c r="L8" s="419"/>
      <c r="M8" s="419"/>
      <c r="N8" s="419"/>
      <c r="O8" s="419"/>
      <c r="P8" s="419"/>
      <c r="Q8" s="14"/>
      <c r="R8" s="443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3"/>
      <c r="AF8" s="463"/>
    </row>
    <row r="9" spans="1:32" ht="15" x14ac:dyDescent="0.25">
      <c r="A9" s="444" t="s">
        <v>106</v>
      </c>
      <c r="B9" s="414">
        <v>75130</v>
      </c>
      <c r="C9" s="414">
        <v>76444</v>
      </c>
      <c r="D9" s="414">
        <v>72725</v>
      </c>
      <c r="E9" s="414">
        <v>81026.7</v>
      </c>
      <c r="F9" s="415">
        <v>91192.646576480882</v>
      </c>
      <c r="G9" s="415" t="s">
        <v>3</v>
      </c>
      <c r="H9" s="416">
        <v>86596.5</v>
      </c>
      <c r="I9" s="416">
        <v>104538.86024179732</v>
      </c>
      <c r="J9" s="416">
        <v>94148</v>
      </c>
      <c r="K9" s="417">
        <v>116028.71548542363</v>
      </c>
      <c r="L9" s="417">
        <v>102211</v>
      </c>
      <c r="M9" s="417">
        <v>113486.56</v>
      </c>
      <c r="N9" s="417">
        <v>105370.76486267026</v>
      </c>
      <c r="O9" s="919">
        <v>107239.85182</v>
      </c>
      <c r="P9" s="874">
        <v>101534</v>
      </c>
      <c r="Q9" s="405"/>
      <c r="R9" s="444" t="s">
        <v>106</v>
      </c>
      <c r="S9" s="460">
        <f>($P9/B9)-1</f>
        <v>0.35144416345002005</v>
      </c>
      <c r="T9" s="460">
        <f t="shared" ref="T9:AE9" si="1">($P9/C9)-1</f>
        <v>0.32821411752393903</v>
      </c>
      <c r="U9" s="460">
        <f t="shared" si="1"/>
        <v>0.39613612925403929</v>
      </c>
      <c r="V9" s="460">
        <f t="shared" si="1"/>
        <v>0.2530931162197152</v>
      </c>
      <c r="W9" s="460">
        <f t="shared" si="1"/>
        <v>0.1134011766491072</v>
      </c>
      <c r="X9" s="460" t="s">
        <v>3</v>
      </c>
      <c r="Y9" s="460">
        <f t="shared" si="1"/>
        <v>0.172495424179961</v>
      </c>
      <c r="Z9" s="460">
        <f t="shared" si="1"/>
        <v>-2.8743954495458524E-2</v>
      </c>
      <c r="AA9" s="460">
        <f t="shared" si="1"/>
        <v>7.8450949568763972E-2</v>
      </c>
      <c r="AB9" s="460">
        <f t="shared" si="1"/>
        <v>-0.12492351936141666</v>
      </c>
      <c r="AC9" s="460">
        <f t="shared" si="1"/>
        <v>-6.6235532379098627E-3</v>
      </c>
      <c r="AD9" s="460">
        <f t="shared" si="1"/>
        <v>-0.10532137021335386</v>
      </c>
      <c r="AE9" s="460">
        <f t="shared" si="1"/>
        <v>-3.6412043394301152E-2</v>
      </c>
      <c r="AF9" s="941">
        <f>($P9/O9)-1</f>
        <v>-5.3206450057177945E-2</v>
      </c>
    </row>
    <row r="10" spans="1:32" s="15" customFormat="1" ht="6" customHeight="1" x14ac:dyDescent="0.2">
      <c r="A10" s="443"/>
      <c r="B10" s="418"/>
      <c r="C10" s="418"/>
      <c r="D10" s="418"/>
      <c r="E10" s="418"/>
      <c r="F10" s="418"/>
      <c r="G10" s="418"/>
      <c r="H10" s="419"/>
      <c r="I10" s="418"/>
      <c r="J10" s="419"/>
      <c r="K10" s="419"/>
      <c r="L10" s="419"/>
      <c r="M10" s="419"/>
      <c r="N10" s="419"/>
      <c r="O10" s="419"/>
      <c r="P10" s="419"/>
      <c r="Q10" s="14"/>
      <c r="R10" s="443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3"/>
      <c r="AF10" s="463"/>
    </row>
    <row r="11" spans="1:32" ht="15" x14ac:dyDescent="0.25">
      <c r="A11" s="444" t="s">
        <v>66</v>
      </c>
      <c r="B11" s="418"/>
      <c r="C11" s="418"/>
      <c r="D11" s="418"/>
      <c r="E11" s="418"/>
      <c r="F11" s="418"/>
      <c r="G11" s="418"/>
      <c r="H11" s="419"/>
      <c r="I11" s="418"/>
      <c r="J11" s="419"/>
      <c r="K11" s="419"/>
      <c r="L11" s="419"/>
      <c r="M11" s="419"/>
      <c r="N11" s="419"/>
      <c r="O11" s="419"/>
      <c r="P11" s="419"/>
      <c r="Q11" s="14"/>
      <c r="R11" s="444" t="s">
        <v>66</v>
      </c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3"/>
      <c r="AF11" s="463"/>
    </row>
    <row r="12" spans="1:32" s="15" customFormat="1" ht="3.75" customHeight="1" x14ac:dyDescent="0.2">
      <c r="A12" s="443"/>
      <c r="B12" s="418"/>
      <c r="C12" s="418"/>
      <c r="D12" s="418"/>
      <c r="E12" s="418"/>
      <c r="F12" s="418"/>
      <c r="G12" s="418"/>
      <c r="H12" s="419"/>
      <c r="I12" s="418"/>
      <c r="J12" s="419"/>
      <c r="K12" s="419"/>
      <c r="L12" s="419"/>
      <c r="M12" s="419"/>
      <c r="N12" s="419"/>
      <c r="O12" s="419"/>
      <c r="P12" s="419"/>
      <c r="Q12" s="14"/>
      <c r="R12" s="443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3"/>
      <c r="AF12" s="463"/>
    </row>
    <row r="13" spans="1:32" x14ac:dyDescent="0.2">
      <c r="A13" s="454" t="s">
        <v>138</v>
      </c>
      <c r="B13" s="422" t="s">
        <v>3</v>
      </c>
      <c r="C13" s="422">
        <v>111</v>
      </c>
      <c r="D13" s="422">
        <v>167</v>
      </c>
      <c r="E13" s="422">
        <v>520</v>
      </c>
      <c r="F13" s="422">
        <v>297.2</v>
      </c>
      <c r="G13" s="422" t="s">
        <v>3</v>
      </c>
      <c r="H13" s="423">
        <v>593.79999999999995</v>
      </c>
      <c r="I13" s="422">
        <v>592</v>
      </c>
      <c r="J13" s="423">
        <v>30</v>
      </c>
      <c r="K13" s="423">
        <v>558</v>
      </c>
      <c r="L13" s="423">
        <v>59</v>
      </c>
      <c r="M13" s="423">
        <v>111.76130000000001</v>
      </c>
      <c r="N13" s="423">
        <v>139.77000000000001</v>
      </c>
      <c r="O13" s="423">
        <v>221.27199999999999</v>
      </c>
      <c r="P13" s="875" t="s">
        <v>3</v>
      </c>
      <c r="Q13" s="35"/>
      <c r="R13" s="454" t="s">
        <v>138</v>
      </c>
      <c r="S13" s="460" t="s">
        <v>3</v>
      </c>
      <c r="T13" s="460">
        <f>($O13/C13)-1</f>
        <v>0.99344144144144142</v>
      </c>
      <c r="U13" s="460">
        <f t="shared" ref="U13:AE13" si="2">($O13/D13)-1</f>
        <v>0.32498203592814368</v>
      </c>
      <c r="V13" s="460">
        <f t="shared" si="2"/>
        <v>-0.57447692307692311</v>
      </c>
      <c r="W13" s="460">
        <f t="shared" si="2"/>
        <v>-0.25547779273216686</v>
      </c>
      <c r="X13" s="460" t="s">
        <v>3</v>
      </c>
      <c r="Y13" s="460">
        <f t="shared" si="2"/>
        <v>-0.62736274840013473</v>
      </c>
      <c r="Z13" s="460">
        <f t="shared" si="2"/>
        <v>-0.62622972972972968</v>
      </c>
      <c r="AA13" s="460">
        <f t="shared" si="2"/>
        <v>6.3757333333333328</v>
      </c>
      <c r="AB13" s="460">
        <f t="shared" si="2"/>
        <v>-0.60345519713261653</v>
      </c>
      <c r="AC13" s="460">
        <f t="shared" si="2"/>
        <v>2.7503728813559323</v>
      </c>
      <c r="AD13" s="460">
        <f t="shared" si="2"/>
        <v>0.97986243896590297</v>
      </c>
      <c r="AE13" s="954">
        <f t="shared" si="2"/>
        <v>0.58311511769335311</v>
      </c>
      <c r="AF13" s="461">
        <v>-1</v>
      </c>
    </row>
    <row r="14" spans="1:32" x14ac:dyDescent="0.2">
      <c r="A14" s="454" t="s">
        <v>139</v>
      </c>
      <c r="B14" s="422" t="s">
        <v>3</v>
      </c>
      <c r="C14" s="422">
        <v>79</v>
      </c>
      <c r="D14" s="422">
        <v>255</v>
      </c>
      <c r="E14" s="422">
        <v>222</v>
      </c>
      <c r="F14" s="422" t="s">
        <v>3</v>
      </c>
      <c r="G14" s="422" t="s">
        <v>3</v>
      </c>
      <c r="H14" s="423" t="s">
        <v>3</v>
      </c>
      <c r="I14" s="422" t="s">
        <v>3</v>
      </c>
      <c r="J14" s="423" t="s">
        <v>3</v>
      </c>
      <c r="K14" s="423" t="s">
        <v>3</v>
      </c>
      <c r="L14" s="423" t="s">
        <v>3</v>
      </c>
      <c r="M14" s="423" t="s">
        <v>3</v>
      </c>
      <c r="N14" s="423" t="s">
        <v>3</v>
      </c>
      <c r="O14" s="423"/>
      <c r="P14" s="875" t="s">
        <v>3</v>
      </c>
      <c r="Q14" s="35"/>
      <c r="R14" s="454" t="s">
        <v>139</v>
      </c>
      <c r="S14" s="460" t="s">
        <v>3</v>
      </c>
      <c r="T14" s="460" t="s">
        <v>3</v>
      </c>
      <c r="U14" s="460" t="s">
        <v>3</v>
      </c>
      <c r="V14" s="460" t="s">
        <v>3</v>
      </c>
      <c r="W14" s="460" t="s">
        <v>3</v>
      </c>
      <c r="X14" s="460" t="s">
        <v>3</v>
      </c>
      <c r="Y14" s="460" t="s">
        <v>3</v>
      </c>
      <c r="Z14" s="460" t="s">
        <v>3</v>
      </c>
      <c r="AA14" s="460" t="s">
        <v>3</v>
      </c>
      <c r="AB14" s="460" t="s">
        <v>3</v>
      </c>
      <c r="AC14" s="460" t="s">
        <v>3</v>
      </c>
      <c r="AD14" s="460" t="s">
        <v>3</v>
      </c>
      <c r="AE14" s="954" t="s">
        <v>3</v>
      </c>
      <c r="AF14" s="461" t="s">
        <v>3</v>
      </c>
    </row>
    <row r="15" spans="1:32" x14ac:dyDescent="0.2">
      <c r="A15" s="454" t="s">
        <v>140</v>
      </c>
      <c r="B15" s="422">
        <v>1472</v>
      </c>
      <c r="C15" s="422">
        <v>2454</v>
      </c>
      <c r="D15" s="422">
        <v>2124</v>
      </c>
      <c r="E15" s="422">
        <v>3085</v>
      </c>
      <c r="F15" s="422">
        <v>1587</v>
      </c>
      <c r="G15" s="422" t="s">
        <v>3</v>
      </c>
      <c r="H15" s="423">
        <v>1265.4000000000001</v>
      </c>
      <c r="I15" s="422">
        <v>2423</v>
      </c>
      <c r="J15" s="423">
        <v>1818</v>
      </c>
      <c r="K15" s="423">
        <v>1164</v>
      </c>
      <c r="L15" s="423">
        <v>1163</v>
      </c>
      <c r="M15" s="423">
        <v>2405.0619999999999</v>
      </c>
      <c r="N15" s="423">
        <v>2736.14</v>
      </c>
      <c r="O15" s="423">
        <v>622.32500000000005</v>
      </c>
      <c r="P15" s="875">
        <v>456.79700000000003</v>
      </c>
      <c r="Q15" s="35"/>
      <c r="R15" s="454" t="s">
        <v>140</v>
      </c>
      <c r="S15" s="460">
        <f>($O15/B15)-1</f>
        <v>-0.57722486413043472</v>
      </c>
      <c r="T15" s="460">
        <f t="shared" ref="T15:AE16" si="3">($O15/C15)-1</f>
        <v>-0.74640383048084757</v>
      </c>
      <c r="U15" s="460">
        <f t="shared" si="3"/>
        <v>-0.70700329566854991</v>
      </c>
      <c r="V15" s="460">
        <f t="shared" si="3"/>
        <v>-0.79827390599675851</v>
      </c>
      <c r="W15" s="460">
        <f t="shared" si="3"/>
        <v>-0.60786074354127284</v>
      </c>
      <c r="X15" s="460" t="s">
        <v>3</v>
      </c>
      <c r="Y15" s="460">
        <f t="shared" si="3"/>
        <v>-0.50819898846214628</v>
      </c>
      <c r="Z15" s="460">
        <f t="shared" si="3"/>
        <v>-0.74315930664465535</v>
      </c>
      <c r="AA15" s="460">
        <f t="shared" si="3"/>
        <v>-0.65768701870187019</v>
      </c>
      <c r="AB15" s="460">
        <f t="shared" si="3"/>
        <v>-0.46535652920962201</v>
      </c>
      <c r="AC15" s="460">
        <f t="shared" si="3"/>
        <v>-0.46489681857265686</v>
      </c>
      <c r="AD15" s="460">
        <f t="shared" si="3"/>
        <v>-0.74124367687818438</v>
      </c>
      <c r="AE15" s="954">
        <f t="shared" si="3"/>
        <v>-0.77255367049931656</v>
      </c>
      <c r="AF15" s="461">
        <f t="shared" ref="AF15:AF18" si="4">($P15/O15)-1</f>
        <v>-0.26598320813079979</v>
      </c>
    </row>
    <row r="16" spans="1:32" x14ac:dyDescent="0.2">
      <c r="A16" s="454" t="s">
        <v>141</v>
      </c>
      <c r="B16" s="422">
        <v>2895</v>
      </c>
      <c r="C16" s="422">
        <v>2800</v>
      </c>
      <c r="D16" s="422">
        <v>3267</v>
      </c>
      <c r="E16" s="422">
        <v>7706</v>
      </c>
      <c r="F16" s="422">
        <v>17084</v>
      </c>
      <c r="G16" s="422" t="s">
        <v>3</v>
      </c>
      <c r="H16" s="423">
        <v>18163.599999999999</v>
      </c>
      <c r="I16" s="422">
        <v>26973</v>
      </c>
      <c r="J16" s="423">
        <v>25055</v>
      </c>
      <c r="K16" s="423">
        <v>35936</v>
      </c>
      <c r="L16" s="423">
        <v>26467</v>
      </c>
      <c r="M16" s="423">
        <v>26826.97</v>
      </c>
      <c r="N16" s="423">
        <v>20711.3</v>
      </c>
      <c r="O16" s="423">
        <v>18524.689000000002</v>
      </c>
      <c r="P16" s="875">
        <v>15593.897999999999</v>
      </c>
      <c r="Q16" s="35"/>
      <c r="R16" s="454" t="s">
        <v>141</v>
      </c>
      <c r="S16" s="460">
        <f>($O16/B16)-1</f>
        <v>5.3988563039723667</v>
      </c>
      <c r="T16" s="460">
        <f t="shared" si="3"/>
        <v>5.6159603571428578</v>
      </c>
      <c r="U16" s="460">
        <f t="shared" si="3"/>
        <v>4.6702445668809309</v>
      </c>
      <c r="V16" s="460">
        <f t="shared" si="3"/>
        <v>1.4039305735790295</v>
      </c>
      <c r="W16" s="460">
        <f t="shared" si="3"/>
        <v>8.4329723718098881E-2</v>
      </c>
      <c r="X16" s="460" t="s">
        <v>3</v>
      </c>
      <c r="Y16" s="460">
        <f t="shared" si="3"/>
        <v>1.9879814574203625E-2</v>
      </c>
      <c r="Z16" s="460">
        <f t="shared" si="3"/>
        <v>-0.31321362102843575</v>
      </c>
      <c r="AA16" s="460">
        <f t="shared" si="3"/>
        <v>-0.26063903412492506</v>
      </c>
      <c r="AB16" s="460">
        <f t="shared" si="3"/>
        <v>-0.48450887689225286</v>
      </c>
      <c r="AC16" s="460">
        <f t="shared" si="3"/>
        <v>-0.30008353799070531</v>
      </c>
      <c r="AD16" s="460">
        <f t="shared" si="3"/>
        <v>-0.30947516622264826</v>
      </c>
      <c r="AE16" s="954">
        <f t="shared" si="3"/>
        <v>-0.10557574850443951</v>
      </c>
      <c r="AF16" s="461">
        <f t="shared" si="4"/>
        <v>-0.15820999747957998</v>
      </c>
    </row>
    <row r="17" spans="1:32" x14ac:dyDescent="0.2">
      <c r="A17" s="454" t="s">
        <v>142</v>
      </c>
      <c r="B17" s="422" t="s">
        <v>3</v>
      </c>
      <c r="C17" s="422" t="s">
        <v>3</v>
      </c>
      <c r="D17" s="422" t="s">
        <v>3</v>
      </c>
      <c r="E17" s="422" t="s">
        <v>3</v>
      </c>
      <c r="F17" s="422" t="s">
        <v>3</v>
      </c>
      <c r="G17" s="422" t="s">
        <v>3</v>
      </c>
      <c r="H17" s="423" t="s">
        <v>3</v>
      </c>
      <c r="I17" s="422">
        <v>673</v>
      </c>
      <c r="J17" s="423">
        <v>71</v>
      </c>
      <c r="K17" s="423" t="s">
        <v>3</v>
      </c>
      <c r="L17" s="423" t="s">
        <v>3</v>
      </c>
      <c r="M17" s="423">
        <v>271.78050000000002</v>
      </c>
      <c r="N17" s="423" t="s">
        <v>3</v>
      </c>
      <c r="O17" s="423"/>
      <c r="P17" s="875" t="s">
        <v>3</v>
      </c>
      <c r="Q17" s="35"/>
      <c r="R17" s="454" t="s">
        <v>142</v>
      </c>
      <c r="S17" s="460" t="s">
        <v>3</v>
      </c>
      <c r="T17" s="460" t="s">
        <v>3</v>
      </c>
      <c r="U17" s="460" t="s">
        <v>3</v>
      </c>
      <c r="V17" s="460" t="s">
        <v>3</v>
      </c>
      <c r="W17" s="460" t="s">
        <v>3</v>
      </c>
      <c r="X17" s="460" t="s">
        <v>3</v>
      </c>
      <c r="Y17" s="460" t="s">
        <v>3</v>
      </c>
      <c r="Z17" s="460" t="s">
        <v>3</v>
      </c>
      <c r="AA17" s="460" t="s">
        <v>3</v>
      </c>
      <c r="AB17" s="460" t="s">
        <v>3</v>
      </c>
      <c r="AC17" s="460" t="s">
        <v>3</v>
      </c>
      <c r="AD17" s="460" t="s">
        <v>3</v>
      </c>
      <c r="AE17" s="954" t="s">
        <v>3</v>
      </c>
      <c r="AF17" s="461" t="s">
        <v>3</v>
      </c>
    </row>
    <row r="18" spans="1:32" x14ac:dyDescent="0.2">
      <c r="A18" s="455" t="s">
        <v>143</v>
      </c>
      <c r="B18" s="422" t="s">
        <v>3</v>
      </c>
      <c r="C18" s="422" t="s">
        <v>3</v>
      </c>
      <c r="D18" s="422" t="s">
        <v>3</v>
      </c>
      <c r="E18" s="422" t="s">
        <v>3</v>
      </c>
      <c r="F18" s="422" t="s">
        <v>3</v>
      </c>
      <c r="G18" s="422" t="s">
        <v>3</v>
      </c>
      <c r="H18" s="423" t="s">
        <v>3</v>
      </c>
      <c r="I18" s="422" t="s">
        <v>3</v>
      </c>
      <c r="J18" s="423">
        <v>96</v>
      </c>
      <c r="K18" s="423" t="s">
        <v>3</v>
      </c>
      <c r="L18" s="423">
        <v>78</v>
      </c>
      <c r="M18" s="423">
        <v>273.86709999999999</v>
      </c>
      <c r="N18" s="423" t="s">
        <v>3</v>
      </c>
      <c r="O18" s="423">
        <v>609.44399999999996</v>
      </c>
      <c r="P18" s="875">
        <v>291.24199999999996</v>
      </c>
      <c r="Q18" s="35"/>
      <c r="R18" s="455" t="s">
        <v>143</v>
      </c>
      <c r="S18" s="460" t="s">
        <v>3</v>
      </c>
      <c r="T18" s="460" t="s">
        <v>3</v>
      </c>
      <c r="U18" s="460" t="s">
        <v>3</v>
      </c>
      <c r="V18" s="460" t="s">
        <v>3</v>
      </c>
      <c r="W18" s="460" t="s">
        <v>3</v>
      </c>
      <c r="X18" s="460" t="s">
        <v>3</v>
      </c>
      <c r="Y18" s="460" t="s">
        <v>3</v>
      </c>
      <c r="Z18" s="460" t="s">
        <v>3</v>
      </c>
      <c r="AA18" s="460" t="s">
        <v>3</v>
      </c>
      <c r="AB18" s="460" t="s">
        <v>3</v>
      </c>
      <c r="AC18" s="460" t="s">
        <v>3</v>
      </c>
      <c r="AD18" s="460" t="s">
        <v>3</v>
      </c>
      <c r="AE18" s="954" t="s">
        <v>3</v>
      </c>
      <c r="AF18" s="461">
        <f t="shared" si="4"/>
        <v>-0.52211852114386237</v>
      </c>
    </row>
    <row r="19" spans="1:32" x14ac:dyDescent="0.2">
      <c r="A19" s="455" t="s">
        <v>144</v>
      </c>
      <c r="B19" s="422" t="s">
        <v>3</v>
      </c>
      <c r="C19" s="422" t="s">
        <v>3</v>
      </c>
      <c r="D19" s="422" t="s">
        <v>3</v>
      </c>
      <c r="E19" s="422" t="s">
        <v>3</v>
      </c>
      <c r="F19" s="422" t="s">
        <v>3</v>
      </c>
      <c r="G19" s="422" t="s">
        <v>3</v>
      </c>
      <c r="H19" s="423" t="s">
        <v>3</v>
      </c>
      <c r="I19" s="422" t="s">
        <v>3</v>
      </c>
      <c r="J19" s="423" t="s">
        <v>3</v>
      </c>
      <c r="K19" s="423">
        <v>252</v>
      </c>
      <c r="L19" s="423">
        <v>77</v>
      </c>
      <c r="M19" s="423">
        <v>65.964579999999998</v>
      </c>
      <c r="N19" s="423">
        <v>101.33</v>
      </c>
      <c r="O19" s="423"/>
      <c r="P19" s="875" t="s">
        <v>3</v>
      </c>
      <c r="Q19" s="35"/>
      <c r="R19" s="455" t="s">
        <v>144</v>
      </c>
      <c r="S19" s="460" t="s">
        <v>3</v>
      </c>
      <c r="T19" s="460" t="s">
        <v>3</v>
      </c>
      <c r="U19" s="460" t="s">
        <v>3</v>
      </c>
      <c r="V19" s="460" t="s">
        <v>3</v>
      </c>
      <c r="W19" s="460" t="s">
        <v>3</v>
      </c>
      <c r="X19" s="460" t="s">
        <v>3</v>
      </c>
      <c r="Y19" s="460" t="s">
        <v>3</v>
      </c>
      <c r="Z19" s="460" t="s">
        <v>3</v>
      </c>
      <c r="AA19" s="460" t="s">
        <v>3</v>
      </c>
      <c r="AB19" s="460">
        <f>($O19/K19)-1</f>
        <v>-1</v>
      </c>
      <c r="AC19" s="460">
        <f>($O19/L19)-1</f>
        <v>-1</v>
      </c>
      <c r="AD19" s="460">
        <f>($O19/M19)-1</f>
        <v>-1</v>
      </c>
      <c r="AE19" s="954">
        <f>($O19/N19)-1</f>
        <v>-1</v>
      </c>
      <c r="AF19" s="461" t="s">
        <v>3</v>
      </c>
    </row>
    <row r="20" spans="1:32" x14ac:dyDescent="0.2">
      <c r="A20" s="454" t="s">
        <v>145</v>
      </c>
      <c r="B20" s="422" t="s">
        <v>3</v>
      </c>
      <c r="C20" s="422" t="s">
        <v>3</v>
      </c>
      <c r="D20" s="422" t="s">
        <v>3</v>
      </c>
      <c r="E20" s="422" t="s">
        <v>3</v>
      </c>
      <c r="F20" s="422" t="s">
        <v>3</v>
      </c>
      <c r="G20" s="422" t="s">
        <v>3</v>
      </c>
      <c r="H20" s="423" t="s">
        <v>3</v>
      </c>
      <c r="I20" s="422">
        <v>581</v>
      </c>
      <c r="J20" s="423">
        <v>96</v>
      </c>
      <c r="K20" s="423" t="s">
        <v>3</v>
      </c>
      <c r="L20" s="423">
        <v>129</v>
      </c>
      <c r="M20" s="423" t="s">
        <v>3</v>
      </c>
      <c r="N20" s="423" t="s">
        <v>3</v>
      </c>
      <c r="O20" s="423"/>
      <c r="P20" s="875" t="s">
        <v>3</v>
      </c>
      <c r="Q20" s="35"/>
      <c r="R20" s="454" t="s">
        <v>145</v>
      </c>
      <c r="S20" s="460" t="s">
        <v>3</v>
      </c>
      <c r="T20" s="460" t="s">
        <v>3</v>
      </c>
      <c r="U20" s="460" t="s">
        <v>3</v>
      </c>
      <c r="V20" s="460" t="s">
        <v>3</v>
      </c>
      <c r="W20" s="460" t="s">
        <v>3</v>
      </c>
      <c r="X20" s="460" t="s">
        <v>3</v>
      </c>
      <c r="Y20" s="460" t="s">
        <v>3</v>
      </c>
      <c r="Z20" s="460" t="s">
        <v>3</v>
      </c>
      <c r="AA20" s="460" t="s">
        <v>3</v>
      </c>
      <c r="AB20" s="460" t="s">
        <v>3</v>
      </c>
      <c r="AC20" s="460" t="s">
        <v>3</v>
      </c>
      <c r="AD20" s="460" t="s">
        <v>3</v>
      </c>
      <c r="AE20" s="954" t="s">
        <v>3</v>
      </c>
      <c r="AF20" s="461" t="s">
        <v>3</v>
      </c>
    </row>
    <row r="21" spans="1:32" x14ac:dyDescent="0.2">
      <c r="A21" s="454" t="s">
        <v>146</v>
      </c>
      <c r="B21" s="422">
        <v>465</v>
      </c>
      <c r="C21" s="422">
        <v>694</v>
      </c>
      <c r="D21" s="422">
        <v>207</v>
      </c>
      <c r="E21" s="422">
        <v>815</v>
      </c>
      <c r="F21" s="422">
        <v>1238</v>
      </c>
      <c r="G21" s="422" t="s">
        <v>3</v>
      </c>
      <c r="H21" s="423" t="s">
        <v>3</v>
      </c>
      <c r="I21" s="422">
        <v>180</v>
      </c>
      <c r="J21" s="423">
        <v>89</v>
      </c>
      <c r="K21" s="423" t="s">
        <v>3</v>
      </c>
      <c r="L21" s="423" t="s">
        <v>3</v>
      </c>
      <c r="M21" s="423">
        <v>74.22</v>
      </c>
      <c r="N21" s="423" t="s">
        <v>3</v>
      </c>
      <c r="O21" s="423">
        <v>80.239999999999995</v>
      </c>
      <c r="P21" s="875" t="s">
        <v>3</v>
      </c>
      <c r="Q21" s="35"/>
      <c r="R21" s="454" t="s">
        <v>146</v>
      </c>
      <c r="S21" s="460" t="s">
        <v>3</v>
      </c>
      <c r="T21" s="460" t="s">
        <v>3</v>
      </c>
      <c r="U21" s="460" t="s">
        <v>3</v>
      </c>
      <c r="V21" s="460" t="s">
        <v>3</v>
      </c>
      <c r="W21" s="460" t="s">
        <v>3</v>
      </c>
      <c r="X21" s="460" t="s">
        <v>3</v>
      </c>
      <c r="Y21" s="460" t="s">
        <v>3</v>
      </c>
      <c r="Z21" s="460" t="s">
        <v>3</v>
      </c>
      <c r="AA21" s="460" t="s">
        <v>3</v>
      </c>
      <c r="AB21" s="460" t="s">
        <v>3</v>
      </c>
      <c r="AC21" s="460" t="s">
        <v>3</v>
      </c>
      <c r="AD21" s="460" t="s">
        <v>3</v>
      </c>
      <c r="AE21" s="954" t="s">
        <v>3</v>
      </c>
      <c r="AF21" s="461">
        <v>-1</v>
      </c>
    </row>
    <row r="22" spans="1:32" s="15" customFormat="1" ht="3.75" customHeight="1" x14ac:dyDescent="0.2">
      <c r="A22" s="443"/>
      <c r="B22" s="418"/>
      <c r="C22" s="418"/>
      <c r="D22" s="418"/>
      <c r="E22" s="418"/>
      <c r="F22" s="418"/>
      <c r="G22" s="418"/>
      <c r="H22" s="419"/>
      <c r="I22" s="418"/>
      <c r="J22" s="419"/>
      <c r="K22" s="419"/>
      <c r="L22" s="419"/>
      <c r="M22" s="419"/>
      <c r="N22" s="419"/>
      <c r="O22" s="419"/>
      <c r="P22" s="419"/>
      <c r="Q22" s="14"/>
      <c r="R22" s="443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3"/>
      <c r="AF22" s="463"/>
    </row>
    <row r="23" spans="1:32" x14ac:dyDescent="0.2">
      <c r="A23" s="450" t="s">
        <v>111</v>
      </c>
      <c r="B23" s="424">
        <v>4831</v>
      </c>
      <c r="C23" s="424">
        <v>6138</v>
      </c>
      <c r="D23" s="424">
        <v>6020</v>
      </c>
      <c r="E23" s="424">
        <v>12347.6</v>
      </c>
      <c r="F23" s="425">
        <v>20206</v>
      </c>
      <c r="G23" s="425" t="s">
        <v>3</v>
      </c>
      <c r="H23" s="426">
        <v>20022.900000000001</v>
      </c>
      <c r="I23" s="426">
        <v>31421.472330581229</v>
      </c>
      <c r="J23" s="426">
        <f>SUM(J13:J21)</f>
        <v>27255</v>
      </c>
      <c r="K23" s="427">
        <v>37910.353621502683</v>
      </c>
      <c r="L23" s="427">
        <v>27974</v>
      </c>
      <c r="M23" s="427">
        <v>30029.625480000002</v>
      </c>
      <c r="N23" s="427">
        <v>23688.534803649836</v>
      </c>
      <c r="O23" s="876">
        <v>20057.977293</v>
      </c>
      <c r="P23" s="876">
        <v>16341.931883811951</v>
      </c>
      <c r="Q23" s="405"/>
      <c r="R23" s="450" t="s">
        <v>111</v>
      </c>
      <c r="S23" s="464">
        <f>($P23/B23)-1</f>
        <v>2.3827223936683812</v>
      </c>
      <c r="T23" s="464">
        <f t="shared" ref="T23:AF23" si="5">($P23/C23)-1</f>
        <v>1.6624196617484444</v>
      </c>
      <c r="U23" s="464">
        <f t="shared" si="5"/>
        <v>1.7146066252179319</v>
      </c>
      <c r="V23" s="464">
        <f t="shared" si="5"/>
        <v>0.32349054745958328</v>
      </c>
      <c r="W23" s="464">
        <f t="shared" si="5"/>
        <v>-0.19123369871266205</v>
      </c>
      <c r="X23" s="464" t="s">
        <v>3</v>
      </c>
      <c r="Y23" s="464">
        <f t="shared" si="5"/>
        <v>-0.1838379114008486</v>
      </c>
      <c r="Z23" s="464">
        <f t="shared" si="5"/>
        <v>-0.4799119623714444</v>
      </c>
      <c r="AA23" s="464">
        <f t="shared" si="5"/>
        <v>-0.40040609488857271</v>
      </c>
      <c r="AB23" s="464">
        <f t="shared" si="5"/>
        <v>-0.56893222239576158</v>
      </c>
      <c r="AC23" s="464">
        <f t="shared" si="5"/>
        <v>-0.41581712004675941</v>
      </c>
      <c r="AD23" s="464">
        <f t="shared" si="5"/>
        <v>-0.45580633715542596</v>
      </c>
      <c r="AE23" s="464">
        <f t="shared" si="5"/>
        <v>-0.31013327674052471</v>
      </c>
      <c r="AF23" s="464">
        <f t="shared" si="5"/>
        <v>-0.18526521168637011</v>
      </c>
    </row>
    <row r="24" spans="1:32" s="15" customFormat="1" ht="6" customHeight="1" x14ac:dyDescent="0.2">
      <c r="A24" s="443"/>
      <c r="B24" s="418"/>
      <c r="C24" s="418"/>
      <c r="D24" s="418"/>
      <c r="E24" s="418"/>
      <c r="F24" s="418"/>
      <c r="G24" s="418"/>
      <c r="H24" s="419"/>
      <c r="I24" s="418"/>
      <c r="J24" s="419"/>
      <c r="K24" s="419"/>
      <c r="L24" s="419"/>
      <c r="M24" s="419"/>
      <c r="N24" s="419"/>
      <c r="O24" s="419"/>
      <c r="P24" s="419"/>
      <c r="Q24" s="14"/>
      <c r="R24" s="443"/>
      <c r="S24" s="462"/>
      <c r="T24" s="462"/>
      <c r="U24" s="462"/>
      <c r="V24" s="462"/>
      <c r="W24" s="462"/>
      <c r="X24" s="462"/>
      <c r="Y24" s="462"/>
      <c r="Z24" s="462"/>
      <c r="AA24" s="462"/>
      <c r="AB24" s="462"/>
      <c r="AC24" s="462"/>
      <c r="AD24" s="462"/>
      <c r="AE24" s="463"/>
      <c r="AF24" s="463"/>
    </row>
    <row r="25" spans="1:32" ht="15" x14ac:dyDescent="0.25">
      <c r="A25" s="444" t="s">
        <v>67</v>
      </c>
      <c r="B25" s="414">
        <v>834</v>
      </c>
      <c r="C25" s="414">
        <v>871</v>
      </c>
      <c r="D25" s="414">
        <v>243</v>
      </c>
      <c r="E25" s="414">
        <v>434.4</v>
      </c>
      <c r="F25" s="415">
        <v>1122.9114463777348</v>
      </c>
      <c r="G25" s="415" t="s">
        <v>3</v>
      </c>
      <c r="H25" s="416">
        <v>1926.1</v>
      </c>
      <c r="I25" s="416">
        <v>337.2350500976014</v>
      </c>
      <c r="J25" s="416">
        <v>1237</v>
      </c>
      <c r="K25" s="417">
        <v>1276.6737521694613</v>
      </c>
      <c r="L25" s="417">
        <v>816</v>
      </c>
      <c r="M25" s="417">
        <v>3641.95</v>
      </c>
      <c r="N25" s="417">
        <v>1387.4401093331544</v>
      </c>
      <c r="O25" s="919">
        <v>2712.4627829999999</v>
      </c>
      <c r="P25" s="874">
        <v>2002.1373314857483</v>
      </c>
      <c r="Q25" s="405"/>
      <c r="R25" s="444" t="s">
        <v>67</v>
      </c>
      <c r="S25" s="460">
        <f>($P25/B25)-1</f>
        <v>1.4006442823570122</v>
      </c>
      <c r="T25" s="460">
        <f t="shared" ref="T25:AF25" si="6">($P25/C25)-1</f>
        <v>1.2986651337379431</v>
      </c>
      <c r="U25" s="460">
        <f t="shared" si="6"/>
        <v>7.2392482777191294</v>
      </c>
      <c r="V25" s="460">
        <f t="shared" si="6"/>
        <v>3.6089717575638778</v>
      </c>
      <c r="W25" s="460">
        <f t="shared" si="6"/>
        <v>0.78298773063913685</v>
      </c>
      <c r="X25" s="460" t="s">
        <v>3</v>
      </c>
      <c r="Y25" s="460">
        <f t="shared" si="6"/>
        <v>3.9477353972144913E-2</v>
      </c>
      <c r="Z25" s="460">
        <f t="shared" si="6"/>
        <v>4.9369194599028088</v>
      </c>
      <c r="AA25" s="460">
        <f t="shared" si="6"/>
        <v>0.61854270936600519</v>
      </c>
      <c r="AB25" s="460">
        <f t="shared" si="6"/>
        <v>0.56824508068995794</v>
      </c>
      <c r="AC25" s="460">
        <f t="shared" si="6"/>
        <v>1.4535996709384169</v>
      </c>
      <c r="AD25" s="460">
        <f t="shared" si="6"/>
        <v>-0.45025677686795584</v>
      </c>
      <c r="AE25" s="460">
        <f t="shared" si="6"/>
        <v>0.44304414872944387</v>
      </c>
      <c r="AF25" s="941">
        <f t="shared" si="6"/>
        <v>-0.26187472726487604</v>
      </c>
    </row>
    <row r="26" spans="1:32" s="15" customFormat="1" ht="6" customHeight="1" x14ac:dyDescent="0.2">
      <c r="A26" s="443"/>
      <c r="B26" s="418"/>
      <c r="C26" s="418"/>
      <c r="D26" s="418"/>
      <c r="E26" s="418"/>
      <c r="F26" s="418"/>
      <c r="G26" s="418"/>
      <c r="H26" s="419"/>
      <c r="I26" s="418"/>
      <c r="J26" s="419"/>
      <c r="K26" s="419"/>
      <c r="L26" s="419"/>
      <c r="M26" s="419"/>
      <c r="N26" s="419"/>
      <c r="O26" s="419"/>
      <c r="P26" s="419"/>
      <c r="Q26" s="14"/>
      <c r="R26" s="443"/>
      <c r="S26" s="462"/>
      <c r="T26" s="462"/>
      <c r="U26" s="462"/>
      <c r="V26" s="462"/>
      <c r="W26" s="462"/>
      <c r="X26" s="462"/>
      <c r="Y26" s="462"/>
      <c r="Z26" s="462"/>
      <c r="AA26" s="462"/>
      <c r="AB26" s="462"/>
      <c r="AC26" s="462"/>
      <c r="AD26" s="462"/>
      <c r="AE26" s="463"/>
      <c r="AF26" s="463"/>
    </row>
    <row r="27" spans="1:32" ht="15" x14ac:dyDescent="0.25">
      <c r="A27" s="444" t="s">
        <v>118</v>
      </c>
      <c r="B27" s="414">
        <v>8681</v>
      </c>
      <c r="C27" s="414">
        <v>10594</v>
      </c>
      <c r="D27" s="414">
        <v>12835.9</v>
      </c>
      <c r="E27" s="414">
        <v>13953.3</v>
      </c>
      <c r="F27" s="415">
        <v>19048.682968266599</v>
      </c>
      <c r="G27" s="415" t="s">
        <v>3</v>
      </c>
      <c r="H27" s="416">
        <v>17444.900000000001</v>
      </c>
      <c r="I27" s="416">
        <v>16559.107596583421</v>
      </c>
      <c r="J27" s="416">
        <v>19572</v>
      </c>
      <c r="K27" s="417">
        <v>22408.069455197292</v>
      </c>
      <c r="L27" s="417">
        <v>23983</v>
      </c>
      <c r="M27" s="417">
        <v>31669.78</v>
      </c>
      <c r="N27" s="417">
        <v>31265.472792841545</v>
      </c>
      <c r="O27" s="919">
        <v>36270.968466999999</v>
      </c>
      <c r="P27" s="874">
        <v>33570.915367126465</v>
      </c>
      <c r="Q27" s="405"/>
      <c r="R27" s="444" t="s">
        <v>118</v>
      </c>
      <c r="S27" s="460">
        <f>($P27/B27)-1</f>
        <v>2.8671714511146718</v>
      </c>
      <c r="T27" s="460">
        <f t="shared" ref="T27:AF27" si="7">($P27/C27)-1</f>
        <v>2.1688611824737083</v>
      </c>
      <c r="U27" s="460">
        <f t="shared" si="7"/>
        <v>1.6153924046717774</v>
      </c>
      <c r="V27" s="460">
        <f t="shared" si="7"/>
        <v>1.4059480816098318</v>
      </c>
      <c r="W27" s="460">
        <f t="shared" si="7"/>
        <v>0.76237461787004412</v>
      </c>
      <c r="X27" s="460" t="s">
        <v>3</v>
      </c>
      <c r="Y27" s="460">
        <f t="shared" si="7"/>
        <v>0.92439712277665453</v>
      </c>
      <c r="Z27" s="460">
        <f t="shared" si="7"/>
        <v>1.0273384402703578</v>
      </c>
      <c r="AA27" s="460">
        <f t="shared" si="7"/>
        <v>0.71525216468048569</v>
      </c>
      <c r="AB27" s="460">
        <f t="shared" si="7"/>
        <v>0.49816187575855975</v>
      </c>
      <c r="AC27" s="460">
        <f t="shared" si="7"/>
        <v>0.39977965088297807</v>
      </c>
      <c r="AD27" s="460">
        <f t="shared" si="7"/>
        <v>6.0029951806626514E-2</v>
      </c>
      <c r="AE27" s="460">
        <f t="shared" si="7"/>
        <v>7.3737652699522593E-2</v>
      </c>
      <c r="AF27" s="941">
        <f t="shared" si="7"/>
        <v>-7.4441163663167442E-2</v>
      </c>
    </row>
    <row r="28" spans="1:32" s="15" customFormat="1" ht="6" customHeight="1" x14ac:dyDescent="0.2">
      <c r="A28" s="443"/>
      <c r="B28" s="418"/>
      <c r="C28" s="418"/>
      <c r="D28" s="418"/>
      <c r="E28" s="418"/>
      <c r="F28" s="418"/>
      <c r="G28" s="418"/>
      <c r="H28" s="419"/>
      <c r="I28" s="418"/>
      <c r="J28" s="419"/>
      <c r="K28" s="419"/>
      <c r="L28" s="419"/>
      <c r="M28" s="419"/>
      <c r="N28" s="419"/>
      <c r="O28" s="419"/>
      <c r="P28" s="419"/>
      <c r="Q28" s="14"/>
      <c r="R28" s="443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3"/>
      <c r="AF28" s="463"/>
    </row>
    <row r="29" spans="1:32" ht="15" x14ac:dyDescent="0.25">
      <c r="A29" s="444" t="s">
        <v>105</v>
      </c>
      <c r="B29" s="414" t="s">
        <v>3</v>
      </c>
      <c r="C29" s="414" t="s">
        <v>3</v>
      </c>
      <c r="D29" s="414" t="s">
        <v>3</v>
      </c>
      <c r="E29" s="414" t="s">
        <v>3</v>
      </c>
      <c r="F29" s="414" t="s">
        <v>3</v>
      </c>
      <c r="G29" s="414" t="s">
        <v>3</v>
      </c>
      <c r="H29" s="416" t="s">
        <v>3</v>
      </c>
      <c r="I29" s="414" t="s">
        <v>3</v>
      </c>
      <c r="J29" s="416" t="s">
        <v>3</v>
      </c>
      <c r="K29" s="417">
        <v>89.021099582180511</v>
      </c>
      <c r="L29" s="417">
        <v>210</v>
      </c>
      <c r="M29" s="417">
        <v>664.32</v>
      </c>
      <c r="N29" s="417">
        <v>632.61875262245087</v>
      </c>
      <c r="O29" s="919">
        <v>314.73025200000001</v>
      </c>
      <c r="P29" s="874">
        <v>901.69417572021484</v>
      </c>
      <c r="Q29" s="405"/>
      <c r="R29" s="444" t="s">
        <v>105</v>
      </c>
      <c r="S29" s="460" t="s">
        <v>3</v>
      </c>
      <c r="T29" s="460" t="s">
        <v>3</v>
      </c>
      <c r="U29" s="460" t="s">
        <v>3</v>
      </c>
      <c r="V29" s="460" t="s">
        <v>3</v>
      </c>
      <c r="W29" s="460" t="s">
        <v>3</v>
      </c>
      <c r="X29" s="460" t="s">
        <v>3</v>
      </c>
      <c r="Y29" s="460" t="s">
        <v>3</v>
      </c>
      <c r="Z29" s="460" t="s">
        <v>3</v>
      </c>
      <c r="AA29" s="460" t="s">
        <v>3</v>
      </c>
      <c r="AB29" s="460">
        <f>($P29/K29)-1</f>
        <v>9.1289939121433665</v>
      </c>
      <c r="AC29" s="460">
        <f>($P29/L29)-1</f>
        <v>3.2937817891438801</v>
      </c>
      <c r="AD29" s="460">
        <f>($P29/M29)-1</f>
        <v>0.35731902655379155</v>
      </c>
      <c r="AE29" s="460">
        <f>($P29/N29)-1</f>
        <v>0.42533583138713738</v>
      </c>
      <c r="AF29" s="941">
        <f>($P29/O29)-1</f>
        <v>1.8649745932914477</v>
      </c>
    </row>
    <row r="30" spans="1:32" s="15" customFormat="1" ht="6" customHeight="1" x14ac:dyDescent="0.2">
      <c r="A30" s="443"/>
      <c r="B30" s="418"/>
      <c r="C30" s="418"/>
      <c r="D30" s="418"/>
      <c r="E30" s="418"/>
      <c r="F30" s="418"/>
      <c r="G30" s="418"/>
      <c r="H30" s="419"/>
      <c r="I30" s="418"/>
      <c r="J30" s="419"/>
      <c r="K30" s="419"/>
      <c r="L30" s="419"/>
      <c r="M30" s="419"/>
      <c r="N30" s="419"/>
      <c r="O30" s="419"/>
      <c r="P30" s="419"/>
      <c r="Q30" s="14"/>
      <c r="R30" s="443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3"/>
      <c r="AF30" s="463"/>
    </row>
    <row r="31" spans="1:32" ht="15" x14ac:dyDescent="0.25">
      <c r="A31" s="444" t="s">
        <v>147</v>
      </c>
      <c r="B31" s="414">
        <v>233</v>
      </c>
      <c r="C31" s="414">
        <v>186</v>
      </c>
      <c r="D31" s="414">
        <v>133.9</v>
      </c>
      <c r="E31" s="414">
        <v>136.9</v>
      </c>
      <c r="F31" s="416">
        <v>128.28109721963051</v>
      </c>
      <c r="G31" s="416" t="s">
        <v>3</v>
      </c>
      <c r="H31" s="416">
        <v>86</v>
      </c>
      <c r="I31" s="416" t="s">
        <v>3</v>
      </c>
      <c r="J31" s="416" t="s">
        <v>3</v>
      </c>
      <c r="K31" s="416" t="s">
        <v>3</v>
      </c>
      <c r="L31" s="416" t="s">
        <v>3</v>
      </c>
      <c r="M31" s="416" t="s">
        <v>3</v>
      </c>
      <c r="N31" s="416" t="s">
        <v>3</v>
      </c>
      <c r="O31" s="416" t="s">
        <v>3</v>
      </c>
      <c r="P31" s="877" t="s">
        <v>3</v>
      </c>
      <c r="Q31" s="14"/>
      <c r="R31" s="444" t="s">
        <v>147</v>
      </c>
      <c r="S31" s="460" t="s">
        <v>3</v>
      </c>
      <c r="T31" s="460" t="s">
        <v>3</v>
      </c>
      <c r="U31" s="460" t="s">
        <v>3</v>
      </c>
      <c r="V31" s="460" t="s">
        <v>3</v>
      </c>
      <c r="W31" s="460" t="s">
        <v>3</v>
      </c>
      <c r="X31" s="460" t="s">
        <v>3</v>
      </c>
      <c r="Y31" s="460" t="s">
        <v>3</v>
      </c>
      <c r="Z31" s="460" t="s">
        <v>3</v>
      </c>
      <c r="AA31" s="460" t="s">
        <v>3</v>
      </c>
      <c r="AB31" s="460" t="s">
        <v>3</v>
      </c>
      <c r="AC31" s="460" t="s">
        <v>3</v>
      </c>
      <c r="AD31" s="460" t="s">
        <v>3</v>
      </c>
      <c r="AE31" s="954" t="s">
        <v>3</v>
      </c>
      <c r="AF31" s="461" t="s">
        <v>3</v>
      </c>
    </row>
    <row r="32" spans="1:32" s="15" customFormat="1" ht="6" customHeight="1" x14ac:dyDescent="0.2">
      <c r="A32" s="443"/>
      <c r="B32" s="418"/>
      <c r="C32" s="418"/>
      <c r="D32" s="418"/>
      <c r="E32" s="418"/>
      <c r="F32" s="418"/>
      <c r="G32" s="418"/>
      <c r="H32" s="419"/>
      <c r="I32" s="418"/>
      <c r="J32" s="419"/>
      <c r="K32" s="419"/>
      <c r="L32" s="419"/>
      <c r="M32" s="419"/>
      <c r="N32" s="419"/>
      <c r="O32" s="419"/>
      <c r="P32" s="419"/>
      <c r="Q32" s="14"/>
      <c r="R32" s="443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3"/>
      <c r="AF32" s="463"/>
    </row>
    <row r="33" spans="1:32" ht="15" x14ac:dyDescent="0.25">
      <c r="A33" s="444" t="s">
        <v>69</v>
      </c>
      <c r="B33" s="414">
        <v>42683</v>
      </c>
      <c r="C33" s="414">
        <v>44961</v>
      </c>
      <c r="D33" s="414">
        <v>39025.599999999999</v>
      </c>
      <c r="E33" s="414">
        <v>38978.5</v>
      </c>
      <c r="F33" s="415">
        <v>36082.626582541423</v>
      </c>
      <c r="G33" s="415" t="s">
        <v>3</v>
      </c>
      <c r="H33" s="416">
        <v>34636</v>
      </c>
      <c r="I33" s="416">
        <v>32967.793341527788</v>
      </c>
      <c r="J33" s="416">
        <v>30298</v>
      </c>
      <c r="K33" s="417">
        <v>36755.938039889545</v>
      </c>
      <c r="L33" s="417">
        <v>34184</v>
      </c>
      <c r="M33" s="417">
        <v>38097.730000000003</v>
      </c>
      <c r="N33" s="417">
        <v>32166.518418445143</v>
      </c>
      <c r="O33" s="919">
        <v>32997.449999999997</v>
      </c>
      <c r="P33" s="874">
        <v>28309.587346553802</v>
      </c>
      <c r="Q33" s="405"/>
      <c r="R33" s="444" t="s">
        <v>69</v>
      </c>
      <c r="S33" s="460">
        <f>($P33/B33)-1</f>
        <v>-0.33674794774140049</v>
      </c>
      <c r="T33" s="460">
        <f t="shared" ref="T33:AF33" si="8">($P33/C33)-1</f>
        <v>-0.37035236434790586</v>
      </c>
      <c r="U33" s="460">
        <f t="shared" si="8"/>
        <v>-0.27458931197588754</v>
      </c>
      <c r="V33" s="460">
        <f t="shared" si="8"/>
        <v>-0.27371275583837751</v>
      </c>
      <c r="W33" s="460">
        <f t="shared" si="8"/>
        <v>-0.21542332064452885</v>
      </c>
      <c r="X33" s="460" t="s">
        <v>3</v>
      </c>
      <c r="Y33" s="460">
        <f t="shared" si="8"/>
        <v>-0.18265425145646719</v>
      </c>
      <c r="Z33" s="460">
        <f t="shared" si="8"/>
        <v>-0.14129565623994278</v>
      </c>
      <c r="AA33" s="460">
        <f t="shared" si="8"/>
        <v>-6.5628511896699382E-2</v>
      </c>
      <c r="AB33" s="460">
        <f t="shared" si="8"/>
        <v>-0.22979554172088612</v>
      </c>
      <c r="AC33" s="460">
        <f t="shared" si="8"/>
        <v>-0.17184684804137018</v>
      </c>
      <c r="AD33" s="460">
        <f t="shared" si="8"/>
        <v>-0.25692193874664448</v>
      </c>
      <c r="AE33" s="460">
        <f t="shared" si="8"/>
        <v>-0.11990514552173825</v>
      </c>
      <c r="AF33" s="941">
        <f t="shared" si="8"/>
        <v>-0.14206742198097722</v>
      </c>
    </row>
    <row r="34" spans="1:32" s="15" customFormat="1" ht="6" customHeight="1" x14ac:dyDescent="0.2">
      <c r="A34" s="443"/>
      <c r="B34" s="418"/>
      <c r="C34" s="418"/>
      <c r="D34" s="418"/>
      <c r="E34" s="418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14"/>
      <c r="R34" s="443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3"/>
      <c r="AF34" s="463"/>
    </row>
    <row r="35" spans="1:32" ht="12.75" customHeight="1" x14ac:dyDescent="0.2">
      <c r="A35" s="450" t="s">
        <v>80</v>
      </c>
      <c r="B35" s="446">
        <v>234985</v>
      </c>
      <c r="C35" s="446">
        <v>245485</v>
      </c>
      <c r="D35" s="446">
        <v>245971</v>
      </c>
      <c r="E35" s="446">
        <v>268709.90000000002</v>
      </c>
      <c r="F35" s="447">
        <v>308881.44518142176</v>
      </c>
      <c r="G35" s="447" t="s">
        <v>3</v>
      </c>
      <c r="H35" s="448">
        <v>288348.2</v>
      </c>
      <c r="I35" s="448">
        <v>325298.56502059946</v>
      </c>
      <c r="J35" s="448">
        <f>295738-103</f>
        <v>295635</v>
      </c>
      <c r="K35" s="449">
        <v>374206.85741976585</v>
      </c>
      <c r="L35" s="448">
        <v>337336</v>
      </c>
      <c r="M35" s="448">
        <v>374844.68</v>
      </c>
      <c r="N35" s="448">
        <v>335215.3280435506</v>
      </c>
      <c r="O35" s="878">
        <v>354216.30010499997</v>
      </c>
      <c r="P35" s="878">
        <v>329104.03602647781</v>
      </c>
      <c r="Q35" s="406"/>
      <c r="R35" s="450" t="s">
        <v>80</v>
      </c>
      <c r="S35" s="464">
        <f>($O35/B35)-1</f>
        <v>0.50739962169925734</v>
      </c>
      <c r="T35" s="464">
        <f t="shared" ref="T35:AE35" si="9">($O35/C35)-1</f>
        <v>0.44292441536142735</v>
      </c>
      <c r="U35" s="464">
        <f t="shared" si="9"/>
        <v>0.44007342371661684</v>
      </c>
      <c r="V35" s="464">
        <f t="shared" si="9"/>
        <v>0.31821082924373068</v>
      </c>
      <c r="W35" s="464">
        <f t="shared" si="9"/>
        <v>0.14677105287742598</v>
      </c>
      <c r="X35" s="464" t="s">
        <v>3</v>
      </c>
      <c r="Y35" s="464">
        <f t="shared" si="9"/>
        <v>0.22843249968267521</v>
      </c>
      <c r="Z35" s="464">
        <f t="shared" si="9"/>
        <v>8.8895981089155196E-2</v>
      </c>
      <c r="AA35" s="464">
        <f t="shared" si="9"/>
        <v>0.19815414313257884</v>
      </c>
      <c r="AB35" s="464">
        <f t="shared" si="9"/>
        <v>-5.3421141057127919E-2</v>
      </c>
      <c r="AC35" s="464">
        <f t="shared" si="9"/>
        <v>5.0040019757748855E-2</v>
      </c>
      <c r="AD35" s="464">
        <f t="shared" si="9"/>
        <v>-5.5031806493825663E-2</v>
      </c>
      <c r="AE35" s="465">
        <f t="shared" si="9"/>
        <v>5.6682885512266301E-2</v>
      </c>
      <c r="AF35" s="465">
        <f>($P35/O35)-1</f>
        <v>-7.0895280852626419E-2</v>
      </c>
    </row>
    <row r="36" spans="1:32" x14ac:dyDescent="0.2">
      <c r="A36" s="445"/>
      <c r="B36" s="431"/>
      <c r="C36" s="431"/>
      <c r="D36" s="431"/>
      <c r="E36" s="418"/>
      <c r="F36" s="418"/>
      <c r="G36" s="418"/>
      <c r="H36" s="418"/>
      <c r="I36" s="418"/>
      <c r="J36" s="428"/>
      <c r="K36" s="428"/>
      <c r="L36" s="419"/>
      <c r="M36" s="419"/>
      <c r="N36" s="419"/>
      <c r="O36" s="419"/>
      <c r="P36" s="419"/>
      <c r="Q36" s="14"/>
      <c r="R36" s="445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3"/>
      <c r="AF36" s="463"/>
    </row>
    <row r="37" spans="1:32" x14ac:dyDescent="0.2">
      <c r="A37" s="451" t="s">
        <v>148</v>
      </c>
      <c r="B37" s="424">
        <v>61355</v>
      </c>
      <c r="C37" s="424">
        <v>57999</v>
      </c>
      <c r="D37" s="424">
        <v>51718.1</v>
      </c>
      <c r="E37" s="424">
        <v>51119</v>
      </c>
      <c r="F37" s="424">
        <v>53036</v>
      </c>
      <c r="G37" s="425">
        <v>43447</v>
      </c>
      <c r="H37" s="424">
        <v>48222</v>
      </c>
      <c r="I37" s="424">
        <v>48540.572773256252</v>
      </c>
      <c r="J37" s="424">
        <v>37113.970219339666</v>
      </c>
      <c r="K37" s="426">
        <v>41627.426038561403</v>
      </c>
      <c r="L37" s="426">
        <v>43027</v>
      </c>
      <c r="M37" s="426">
        <v>41855.533380399313</v>
      </c>
      <c r="N37" s="426">
        <v>38842.622357922402</v>
      </c>
      <c r="O37" s="879">
        <v>37963</v>
      </c>
      <c r="P37" s="879">
        <v>34398.168344736099</v>
      </c>
      <c r="Q37" s="406"/>
      <c r="R37" s="451" t="s">
        <v>148</v>
      </c>
      <c r="S37" s="466">
        <f>($O37/B37)-1</f>
        <v>-0.38125662130225735</v>
      </c>
      <c r="T37" s="466">
        <f t="shared" ref="T37:AE37" si="10">($O37/C37)-1</f>
        <v>-0.34545423196951675</v>
      </c>
      <c r="U37" s="466">
        <f t="shared" si="10"/>
        <v>-0.26596298007854113</v>
      </c>
      <c r="V37" s="466">
        <f t="shared" si="10"/>
        <v>-0.25736027700072384</v>
      </c>
      <c r="W37" s="466">
        <f t="shared" si="10"/>
        <v>-0.28420318274379663</v>
      </c>
      <c r="X37" s="466">
        <f t="shared" si="10"/>
        <v>-0.1262227541602412</v>
      </c>
      <c r="Y37" s="466">
        <f>($O37/H37)-1</f>
        <v>-0.21274522002405538</v>
      </c>
      <c r="Z37" s="466">
        <f t="shared" si="10"/>
        <v>-0.21791198926857402</v>
      </c>
      <c r="AA37" s="466">
        <f t="shared" si="10"/>
        <v>2.2876285550768483E-2</v>
      </c>
      <c r="AB37" s="466">
        <f t="shared" si="10"/>
        <v>-8.8029128564588111E-2</v>
      </c>
      <c r="AC37" s="466">
        <f t="shared" si="10"/>
        <v>-0.11769354126478726</v>
      </c>
      <c r="AD37" s="466">
        <f t="shared" si="10"/>
        <v>-9.2999254005974752E-2</v>
      </c>
      <c r="AE37" s="467">
        <f t="shared" si="10"/>
        <v>-2.2645802588119879E-2</v>
      </c>
      <c r="AF37" s="467">
        <f>($P37/O37)-1</f>
        <v>-9.3902791013984688E-2</v>
      </c>
    </row>
    <row r="38" spans="1:32" x14ac:dyDescent="0.2">
      <c r="A38" s="26"/>
      <c r="B38" s="37"/>
      <c r="C38" s="37"/>
      <c r="D38" s="38"/>
      <c r="E38" s="37"/>
      <c r="F38" s="37"/>
      <c r="G38" s="37"/>
      <c r="H38" s="37"/>
      <c r="I38" s="37"/>
      <c r="J38" s="37"/>
      <c r="K38" s="37"/>
      <c r="L38" s="37"/>
      <c r="M38" s="75"/>
      <c r="N38" s="75"/>
      <c r="O38" s="674"/>
      <c r="P38" s="674"/>
      <c r="Q38" s="75"/>
      <c r="R38" s="39"/>
      <c r="S38" s="40"/>
      <c r="T38" s="29"/>
      <c r="U38" s="40"/>
      <c r="V38" s="41"/>
      <c r="W38" s="7"/>
      <c r="X38" s="2"/>
      <c r="Y38" s="2"/>
      <c r="Z38" s="2"/>
      <c r="AA38" s="2"/>
      <c r="AB38" s="2"/>
      <c r="AC38" s="2"/>
      <c r="AD38" s="2"/>
      <c r="AE38" s="5"/>
    </row>
    <row r="39" spans="1:32" x14ac:dyDescent="0.2">
      <c r="A39" s="2"/>
      <c r="B39" s="920"/>
      <c r="C39" s="920"/>
      <c r="D39" s="920"/>
      <c r="E39" s="920"/>
      <c r="F39" s="920"/>
      <c r="G39" s="920"/>
      <c r="H39" s="920"/>
      <c r="I39" s="920"/>
      <c r="J39" s="920"/>
      <c r="K39" s="920"/>
      <c r="L39" s="921"/>
      <c r="M39" s="921"/>
      <c r="N39" s="921"/>
      <c r="O39" s="922"/>
      <c r="P39" s="922"/>
      <c r="Q39" s="12"/>
      <c r="R39" s="2"/>
      <c r="S39" s="2"/>
      <c r="T39" s="29"/>
      <c r="U39" s="2"/>
      <c r="V39" s="2"/>
      <c r="W39" s="2"/>
      <c r="X39" s="2"/>
      <c r="Y39" s="2"/>
      <c r="Z39" s="2"/>
      <c r="AA39" s="2"/>
      <c r="AB39" s="2"/>
      <c r="AC39" s="2"/>
      <c r="AD39" s="2"/>
      <c r="AE39" s="5"/>
    </row>
    <row r="40" spans="1:32" x14ac:dyDescent="0.2">
      <c r="S40" s="32"/>
      <c r="T40" s="29"/>
      <c r="U40" s="32"/>
      <c r="V40" s="21"/>
      <c r="W40" s="2"/>
      <c r="X40" s="2"/>
      <c r="Y40" s="2"/>
      <c r="Z40" s="2"/>
      <c r="AA40" s="2"/>
      <c r="AB40" s="2"/>
      <c r="AC40" s="2"/>
      <c r="AD40" s="2"/>
      <c r="AE40" s="5"/>
    </row>
    <row r="41" spans="1:32" ht="15" x14ac:dyDescent="0.2">
      <c r="A41" s="272" t="s">
        <v>401</v>
      </c>
      <c r="B41" s="21"/>
      <c r="C41" s="21"/>
      <c r="D41" s="21"/>
      <c r="E41" s="42"/>
      <c r="F41" s="42"/>
      <c r="G41" s="42"/>
      <c r="H41" s="42"/>
      <c r="I41" s="42"/>
      <c r="K41" s="42"/>
      <c r="L41" s="42"/>
      <c r="M41" s="42"/>
      <c r="N41" s="42"/>
      <c r="O41" s="675"/>
      <c r="P41" s="675"/>
      <c r="Q41" s="42"/>
      <c r="R41" s="272" t="s">
        <v>402</v>
      </c>
      <c r="S41" s="43"/>
      <c r="T41" s="29"/>
      <c r="U41" s="8"/>
      <c r="V41" s="8"/>
      <c r="W41" s="8"/>
      <c r="X41" s="2"/>
      <c r="Y41" s="2"/>
      <c r="Z41" s="2"/>
      <c r="AA41" s="2"/>
      <c r="AB41" s="2"/>
      <c r="AC41" s="2"/>
      <c r="AD41" s="2"/>
      <c r="AE41" s="5"/>
    </row>
    <row r="42" spans="1:32" x14ac:dyDescent="0.2">
      <c r="A42" s="22"/>
      <c r="Q42" s="334"/>
      <c r="R42" s="12"/>
    </row>
    <row r="43" spans="1:32" x14ac:dyDescent="0.2">
      <c r="A43" s="411"/>
      <c r="B43" s="998" t="s">
        <v>290</v>
      </c>
      <c r="C43" s="998"/>
      <c r="D43" s="998"/>
      <c r="E43" s="998"/>
      <c r="F43" s="998"/>
      <c r="G43" s="998"/>
      <c r="H43" s="998"/>
      <c r="I43" s="998"/>
      <c r="J43" s="998"/>
      <c r="K43" s="998"/>
      <c r="L43" s="998"/>
      <c r="M43" s="998"/>
      <c r="N43" s="998"/>
      <c r="O43" s="998"/>
      <c r="P43" s="998"/>
      <c r="Q43" s="24"/>
      <c r="R43" s="468"/>
      <c r="S43" s="1006" t="s">
        <v>122</v>
      </c>
      <c r="T43" s="1006"/>
      <c r="U43" s="1006"/>
      <c r="V43" s="1006"/>
      <c r="W43" s="1006"/>
      <c r="X43" s="1006"/>
      <c r="Y43" s="1006"/>
      <c r="Z43" s="1006"/>
      <c r="AA43" s="1006"/>
      <c r="AB43" s="1006"/>
      <c r="AC43" s="1006"/>
      <c r="AD43" s="1006"/>
      <c r="AE43" s="1006"/>
      <c r="AF43" s="1006"/>
    </row>
    <row r="44" spans="1:32" ht="3.75" customHeight="1" x14ac:dyDescent="0.2">
      <c r="A44" s="22"/>
      <c r="B44" s="375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670"/>
      <c r="P44" s="670"/>
      <c r="Q44" s="42"/>
      <c r="R44" s="456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704"/>
    </row>
    <row r="45" spans="1:32" x14ac:dyDescent="0.2">
      <c r="A45" s="442" t="s">
        <v>104</v>
      </c>
      <c r="B45" s="434">
        <v>1990</v>
      </c>
      <c r="C45" s="434">
        <v>1992</v>
      </c>
      <c r="D45" s="434">
        <v>1994</v>
      </c>
      <c r="E45" s="435">
        <v>1996</v>
      </c>
      <c r="F45" s="435">
        <v>1998</v>
      </c>
      <c r="G45" s="435" t="s">
        <v>426</v>
      </c>
      <c r="H45" s="435">
        <v>2002</v>
      </c>
      <c r="I45" s="435">
        <v>2004</v>
      </c>
      <c r="J45" s="435">
        <v>2006</v>
      </c>
      <c r="K45" s="435">
        <v>2008</v>
      </c>
      <c r="L45" s="435">
        <v>2010</v>
      </c>
      <c r="M45" s="435">
        <v>2012</v>
      </c>
      <c r="N45" s="435">
        <v>2014</v>
      </c>
      <c r="O45" s="435">
        <v>2016</v>
      </c>
      <c r="P45" s="435">
        <v>2018</v>
      </c>
      <c r="Q45" s="44"/>
      <c r="R45" s="450" t="s">
        <v>104</v>
      </c>
      <c r="S45" s="401" t="s">
        <v>387</v>
      </c>
      <c r="T45" s="401" t="s">
        <v>388</v>
      </c>
      <c r="U45" s="401" t="s">
        <v>389</v>
      </c>
      <c r="V45" s="401" t="s">
        <v>390</v>
      </c>
      <c r="W45" s="402" t="s">
        <v>391</v>
      </c>
      <c r="X45" s="403" t="s">
        <v>392</v>
      </c>
      <c r="Y45" s="403" t="s">
        <v>393</v>
      </c>
      <c r="Z45" s="403" t="s">
        <v>394</v>
      </c>
      <c r="AA45" s="403" t="s">
        <v>395</v>
      </c>
      <c r="AB45" s="403" t="s">
        <v>396</v>
      </c>
      <c r="AC45" s="403" t="s">
        <v>397</v>
      </c>
      <c r="AD45" s="403" t="s">
        <v>398</v>
      </c>
      <c r="AE45" s="404" t="s">
        <v>399</v>
      </c>
      <c r="AF45" s="404" t="s">
        <v>413</v>
      </c>
    </row>
    <row r="46" spans="1:32" ht="6" customHeight="1" x14ac:dyDescent="0.2">
      <c r="A46" s="443"/>
      <c r="B46" s="470"/>
      <c r="C46" s="470"/>
      <c r="D46" s="470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5"/>
      <c r="R46" s="390"/>
      <c r="S46" s="497"/>
      <c r="T46" s="498"/>
      <c r="U46" s="498"/>
      <c r="V46" s="498"/>
      <c r="W46" s="497"/>
      <c r="X46" s="457"/>
      <c r="Y46" s="457"/>
      <c r="Z46" s="457"/>
      <c r="AA46" s="457"/>
      <c r="AB46" s="457"/>
      <c r="AC46" s="457"/>
      <c r="AD46" s="499"/>
      <c r="AE46" s="500"/>
      <c r="AF46" s="500"/>
    </row>
    <row r="47" spans="1:32" ht="15" x14ac:dyDescent="0.25">
      <c r="A47" s="444" t="s">
        <v>64</v>
      </c>
      <c r="B47" s="473">
        <v>97.57</v>
      </c>
      <c r="C47" s="473">
        <v>101.76</v>
      </c>
      <c r="D47" s="473">
        <v>90.994</v>
      </c>
      <c r="E47" s="473">
        <v>94.224899999999991</v>
      </c>
      <c r="F47" s="474">
        <v>91.059989842962992</v>
      </c>
      <c r="G47" s="474" t="s">
        <v>3</v>
      </c>
      <c r="H47" s="474">
        <v>85.204499999999996</v>
      </c>
      <c r="I47" s="475">
        <v>71.13</v>
      </c>
      <c r="J47" s="475">
        <v>67.256</v>
      </c>
      <c r="K47" s="475">
        <v>77.316023107463906</v>
      </c>
      <c r="L47" s="475">
        <v>67.88</v>
      </c>
      <c r="M47" s="475">
        <v>58.699089999999998</v>
      </c>
      <c r="N47" s="476">
        <v>53.1946779294707</v>
      </c>
      <c r="O47" s="476">
        <v>56.576194951300842</v>
      </c>
      <c r="P47" s="880">
        <v>62.47</v>
      </c>
      <c r="Q47" s="407"/>
      <c r="R47" s="444" t="s">
        <v>64</v>
      </c>
      <c r="S47" s="501">
        <f>($P47/B47)-1</f>
        <v>-0.35974172389054004</v>
      </c>
      <c r="T47" s="501">
        <f t="shared" ref="T47:AF47" si="11">($P47/C47)-1</f>
        <v>-0.38610455974842772</v>
      </c>
      <c r="U47" s="501">
        <f t="shared" si="11"/>
        <v>-0.31347121788249777</v>
      </c>
      <c r="V47" s="501">
        <f t="shared" si="11"/>
        <v>-0.33701176652880493</v>
      </c>
      <c r="W47" s="501">
        <f t="shared" si="11"/>
        <v>-0.31396873525098901</v>
      </c>
      <c r="X47" s="501" t="s">
        <v>3</v>
      </c>
      <c r="Y47" s="501">
        <f t="shared" si="11"/>
        <v>-0.2668227617085952</v>
      </c>
      <c r="Z47" s="501">
        <f t="shared" si="11"/>
        <v>-0.12174891044566283</v>
      </c>
      <c r="AA47" s="501">
        <f t="shared" si="11"/>
        <v>-7.1160937314142969E-2</v>
      </c>
      <c r="AB47" s="501">
        <f t="shared" si="11"/>
        <v>-0.19201741774572345</v>
      </c>
      <c r="AC47" s="501">
        <f t="shared" si="11"/>
        <v>-7.9699469652327548E-2</v>
      </c>
      <c r="AD47" s="501">
        <f t="shared" si="11"/>
        <v>6.4241370692458721E-2</v>
      </c>
      <c r="AE47" s="501">
        <f t="shared" si="11"/>
        <v>0.17436560256699329</v>
      </c>
      <c r="AF47" s="593">
        <f t="shared" si="11"/>
        <v>0.10417464542768173</v>
      </c>
    </row>
    <row r="48" spans="1:32" s="15" customFormat="1" ht="6" customHeight="1" x14ac:dyDescent="0.2">
      <c r="A48" s="443"/>
      <c r="B48" s="509"/>
      <c r="C48" s="509"/>
      <c r="D48" s="509"/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11"/>
      <c r="P48" s="511"/>
      <c r="Q48" s="47"/>
      <c r="R48" s="443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546"/>
      <c r="AD48" s="546"/>
      <c r="AE48" s="521"/>
      <c r="AF48" s="521"/>
    </row>
    <row r="49" spans="1:32" ht="15" x14ac:dyDescent="0.25">
      <c r="A49" s="444" t="s">
        <v>106</v>
      </c>
      <c r="B49" s="473">
        <v>253.62</v>
      </c>
      <c r="C49" s="473">
        <v>212.36</v>
      </c>
      <c r="D49" s="473">
        <v>133.56619999999998</v>
      </c>
      <c r="E49" s="473">
        <v>336.32749999999999</v>
      </c>
      <c r="F49" s="474">
        <v>337.645056183588</v>
      </c>
      <c r="G49" s="474" t="s">
        <v>3</v>
      </c>
      <c r="H49" s="474">
        <v>390.97910000000002</v>
      </c>
      <c r="I49" s="475">
        <v>254.62</v>
      </c>
      <c r="J49" s="475">
        <v>152.12700000000001</v>
      </c>
      <c r="K49" s="475">
        <v>71.582004842661604</v>
      </c>
      <c r="L49" s="475">
        <v>50.75</v>
      </c>
      <c r="M49" s="475">
        <v>52.121839999999999</v>
      </c>
      <c r="N49" s="476">
        <v>45.691025994849603</v>
      </c>
      <c r="O49" s="476">
        <v>42.275445933640988</v>
      </c>
      <c r="P49" s="880">
        <v>41.42</v>
      </c>
      <c r="Q49" s="407"/>
      <c r="R49" s="444" t="s">
        <v>106</v>
      </c>
      <c r="S49" s="501">
        <f>($P49/B49)-1</f>
        <v>-0.83668480403753653</v>
      </c>
      <c r="T49" s="501">
        <f t="shared" ref="T49:AF49" si="12">($P49/C49)-1</f>
        <v>-0.80495385194951963</v>
      </c>
      <c r="U49" s="501">
        <f t="shared" si="12"/>
        <v>-0.68989160431306717</v>
      </c>
      <c r="V49" s="501">
        <f t="shared" si="12"/>
        <v>-0.87684622875025087</v>
      </c>
      <c r="W49" s="501">
        <f t="shared" si="12"/>
        <v>-0.87732679853757822</v>
      </c>
      <c r="X49" s="501" t="s">
        <v>3</v>
      </c>
      <c r="Y49" s="501">
        <f t="shared" si="12"/>
        <v>-0.89406083343073839</v>
      </c>
      <c r="Z49" s="501">
        <f t="shared" si="12"/>
        <v>-0.83732621160945719</v>
      </c>
      <c r="AA49" s="501">
        <f t="shared" si="12"/>
        <v>-0.72772749084646382</v>
      </c>
      <c r="AB49" s="501">
        <f t="shared" si="12"/>
        <v>-0.42136295160994963</v>
      </c>
      <c r="AC49" s="501">
        <f t="shared" si="12"/>
        <v>-0.18384236453201963</v>
      </c>
      <c r="AD49" s="501">
        <f t="shared" si="12"/>
        <v>-0.20532352656774966</v>
      </c>
      <c r="AE49" s="501">
        <f t="shared" si="12"/>
        <v>-9.3476254950611959E-2</v>
      </c>
      <c r="AF49" s="593">
        <f t="shared" si="12"/>
        <v>-2.0235054054397517E-2</v>
      </c>
    </row>
    <row r="50" spans="1:32" s="15" customFormat="1" ht="6" customHeight="1" x14ac:dyDescent="0.2">
      <c r="A50" s="443"/>
      <c r="B50" s="509"/>
      <c r="C50" s="509"/>
      <c r="D50" s="509"/>
      <c r="E50" s="511"/>
      <c r="F50" s="511"/>
      <c r="G50" s="511"/>
      <c r="H50" s="511"/>
      <c r="I50" s="509"/>
      <c r="J50" s="511"/>
      <c r="K50" s="509"/>
      <c r="L50" s="509"/>
      <c r="M50" s="509"/>
      <c r="N50" s="509"/>
      <c r="O50" s="511"/>
      <c r="P50" s="511"/>
      <c r="Q50" s="47"/>
      <c r="R50" s="443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21"/>
      <c r="AF50" s="521"/>
    </row>
    <row r="51" spans="1:32" ht="15" x14ac:dyDescent="0.25">
      <c r="A51" s="444" t="s">
        <v>66</v>
      </c>
      <c r="B51" s="509"/>
      <c r="C51" s="509"/>
      <c r="D51" s="509"/>
      <c r="E51" s="511"/>
      <c r="F51" s="511"/>
      <c r="G51" s="511"/>
      <c r="H51" s="511"/>
      <c r="I51" s="509"/>
      <c r="J51" s="511"/>
      <c r="K51" s="509"/>
      <c r="L51" s="509"/>
      <c r="M51" s="509"/>
      <c r="N51" s="509"/>
      <c r="O51" s="511"/>
      <c r="P51" s="511"/>
      <c r="Q51" s="47"/>
      <c r="R51" s="444" t="s">
        <v>66</v>
      </c>
      <c r="S51" s="512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21"/>
      <c r="AF51" s="521"/>
    </row>
    <row r="52" spans="1:32" s="15" customFormat="1" ht="3.75" customHeight="1" x14ac:dyDescent="0.2">
      <c r="A52" s="443"/>
      <c r="B52" s="509"/>
      <c r="C52" s="509"/>
      <c r="D52" s="509"/>
      <c r="E52" s="511"/>
      <c r="F52" s="511"/>
      <c r="G52" s="511"/>
      <c r="H52" s="511"/>
      <c r="I52" s="509"/>
      <c r="J52" s="511"/>
      <c r="K52" s="509"/>
      <c r="L52" s="509"/>
      <c r="M52" s="509"/>
      <c r="N52" s="509"/>
      <c r="O52" s="511"/>
      <c r="P52" s="511"/>
      <c r="Q52" s="47"/>
      <c r="R52" s="443"/>
      <c r="S52" s="513"/>
      <c r="T52" s="513"/>
      <c r="U52" s="513"/>
      <c r="V52" s="513"/>
      <c r="W52" s="513"/>
      <c r="X52" s="513"/>
      <c r="Y52" s="513"/>
      <c r="Z52" s="513"/>
      <c r="AA52" s="513"/>
      <c r="AB52" s="513"/>
      <c r="AC52" s="513"/>
      <c r="AD52" s="513"/>
      <c r="AE52" s="521"/>
      <c r="AF52" s="521"/>
    </row>
    <row r="53" spans="1:32" x14ac:dyDescent="0.2">
      <c r="A53" s="454" t="s">
        <v>138</v>
      </c>
      <c r="B53" s="478" t="s">
        <v>3</v>
      </c>
      <c r="C53" s="478">
        <v>0.02</v>
      </c>
      <c r="D53" s="478">
        <v>2.1000000000000001E-2</v>
      </c>
      <c r="E53" s="479">
        <v>7.0000000000000007E-2</v>
      </c>
      <c r="F53" s="479">
        <v>3.56E-2</v>
      </c>
      <c r="G53" s="479" t="s">
        <v>3</v>
      </c>
      <c r="H53" s="479">
        <v>7.9299999999999995E-2</v>
      </c>
      <c r="I53" s="478">
        <v>7.9000000000000001E-2</v>
      </c>
      <c r="J53" s="480">
        <v>4.0000000000000001E-3</v>
      </c>
      <c r="K53" s="481">
        <v>7.4999999999999997E-2</v>
      </c>
      <c r="L53" s="481">
        <v>8.0000000000000002E-3</v>
      </c>
      <c r="M53" s="481">
        <v>1.5709999999999998E-2</v>
      </c>
      <c r="N53" s="481">
        <v>1.823E-2</v>
      </c>
      <c r="O53" s="940">
        <v>3.0977999999999999E-2</v>
      </c>
      <c r="P53" s="936" t="s">
        <v>3</v>
      </c>
      <c r="Q53" s="30"/>
      <c r="R53" s="454" t="s">
        <v>138</v>
      </c>
      <c r="S53" s="501" t="s">
        <v>3</v>
      </c>
      <c r="T53" s="501">
        <f>($PO53/C53)-1</f>
        <v>-1</v>
      </c>
      <c r="U53" s="501">
        <f t="shared" ref="U53:AF53" si="13">($PO53/D53)-1</f>
        <v>-1</v>
      </c>
      <c r="V53" s="501">
        <f t="shared" si="13"/>
        <v>-1</v>
      </c>
      <c r="W53" s="501">
        <f t="shared" si="13"/>
        <v>-1</v>
      </c>
      <c r="X53" s="501" t="s">
        <v>3</v>
      </c>
      <c r="Y53" s="501">
        <f t="shared" si="13"/>
        <v>-1</v>
      </c>
      <c r="Z53" s="501">
        <f t="shared" si="13"/>
        <v>-1</v>
      </c>
      <c r="AA53" s="501">
        <f t="shared" si="13"/>
        <v>-1</v>
      </c>
      <c r="AB53" s="501">
        <f t="shared" si="13"/>
        <v>-1</v>
      </c>
      <c r="AC53" s="501">
        <f t="shared" si="13"/>
        <v>-1</v>
      </c>
      <c r="AD53" s="501">
        <f t="shared" si="13"/>
        <v>-1</v>
      </c>
      <c r="AE53" s="501">
        <f t="shared" si="13"/>
        <v>-1</v>
      </c>
      <c r="AF53" s="593">
        <f t="shared" si="13"/>
        <v>-1</v>
      </c>
    </row>
    <row r="54" spans="1:32" x14ac:dyDescent="0.2">
      <c r="A54" s="454" t="s">
        <v>139</v>
      </c>
      <c r="B54" s="478" t="s">
        <v>3</v>
      </c>
      <c r="C54" s="478">
        <v>0.09</v>
      </c>
      <c r="D54" s="478">
        <v>0.28999999999999998</v>
      </c>
      <c r="E54" s="479">
        <v>0.23</v>
      </c>
      <c r="F54" s="479" t="s">
        <v>3</v>
      </c>
      <c r="G54" s="479" t="s">
        <v>3</v>
      </c>
      <c r="H54" s="479" t="s">
        <v>3</v>
      </c>
      <c r="I54" s="476" t="s">
        <v>3</v>
      </c>
      <c r="J54" s="480" t="s">
        <v>3</v>
      </c>
      <c r="K54" s="481" t="s">
        <v>3</v>
      </c>
      <c r="L54" s="481" t="s">
        <v>3</v>
      </c>
      <c r="M54" s="481" t="s">
        <v>3</v>
      </c>
      <c r="N54" s="481" t="s">
        <v>3</v>
      </c>
      <c r="O54" s="940" t="s">
        <v>3</v>
      </c>
      <c r="P54" s="936" t="s">
        <v>3</v>
      </c>
      <c r="Q54" s="74"/>
      <c r="R54" s="454" t="s">
        <v>139</v>
      </c>
      <c r="S54" s="501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  <c r="AD54" s="501"/>
      <c r="AE54" s="907" t="s">
        <v>3</v>
      </c>
      <c r="AF54" s="593" t="s">
        <v>3</v>
      </c>
    </row>
    <row r="55" spans="1:32" x14ac:dyDescent="0.2">
      <c r="A55" s="454" t="s">
        <v>140</v>
      </c>
      <c r="B55" s="478">
        <v>0.68</v>
      </c>
      <c r="C55" s="478">
        <v>0.8</v>
      </c>
      <c r="D55" s="478">
        <v>0.85</v>
      </c>
      <c r="E55" s="479">
        <v>1.51</v>
      </c>
      <c r="F55" s="479">
        <v>0.86980000000000002</v>
      </c>
      <c r="G55" s="479" t="s">
        <v>3</v>
      </c>
      <c r="H55" s="482">
        <v>0.5716</v>
      </c>
      <c r="I55" s="478">
        <v>1.0720000000000001</v>
      </c>
      <c r="J55" s="480">
        <v>1.373</v>
      </c>
      <c r="K55" s="481">
        <v>0.78600000000000003</v>
      </c>
      <c r="L55" s="481">
        <v>0.73299999999999998</v>
      </c>
      <c r="M55" s="481">
        <v>1.29359</v>
      </c>
      <c r="N55" s="481">
        <v>1.9289700000000001</v>
      </c>
      <c r="O55" s="940">
        <v>0.17434500000000003</v>
      </c>
      <c r="P55" s="936">
        <v>0.10328399999999999</v>
      </c>
      <c r="Q55" s="30"/>
      <c r="R55" s="454" t="s">
        <v>140</v>
      </c>
      <c r="S55" s="501">
        <f>($P55/B55)-1</f>
        <v>-0.84811176470588234</v>
      </c>
      <c r="T55" s="501">
        <f t="shared" ref="T55:AF55" si="14">($P55/C55)-1</f>
        <v>-0.87089499999999997</v>
      </c>
      <c r="U55" s="501">
        <f t="shared" si="14"/>
        <v>-0.87848941176470585</v>
      </c>
      <c r="V55" s="501">
        <f t="shared" si="14"/>
        <v>-0.93159999999999998</v>
      </c>
      <c r="W55" s="501">
        <f t="shared" si="14"/>
        <v>-0.8812554610255231</v>
      </c>
      <c r="X55" s="501" t="s">
        <v>3</v>
      </c>
      <c r="Y55" s="501">
        <f t="shared" si="14"/>
        <v>-0.81930720783764877</v>
      </c>
      <c r="Z55" s="501">
        <f t="shared" si="14"/>
        <v>-0.90365298507462688</v>
      </c>
      <c r="AA55" s="501">
        <f t="shared" si="14"/>
        <v>-0.92477494537509108</v>
      </c>
      <c r="AB55" s="501">
        <f t="shared" si="14"/>
        <v>-0.86859541984732824</v>
      </c>
      <c r="AC55" s="501">
        <f t="shared" si="14"/>
        <v>-0.85909413369713505</v>
      </c>
      <c r="AD55" s="501">
        <f t="shared" si="14"/>
        <v>-0.92015708222852677</v>
      </c>
      <c r="AE55" s="501">
        <f t="shared" si="14"/>
        <v>-0.94645639901087109</v>
      </c>
      <c r="AF55" s="593">
        <f t="shared" si="14"/>
        <v>-0.4075884023057732</v>
      </c>
    </row>
    <row r="56" spans="1:32" x14ac:dyDescent="0.2">
      <c r="A56" s="454" t="s">
        <v>141</v>
      </c>
      <c r="B56" s="478">
        <v>0.05</v>
      </c>
      <c r="C56" s="478">
        <v>0.05</v>
      </c>
      <c r="D56" s="478">
        <v>6.9000000000000006E-2</v>
      </c>
      <c r="E56" s="479">
        <v>0.15</v>
      </c>
      <c r="F56" s="479">
        <v>0.19</v>
      </c>
      <c r="G56" s="479" t="s">
        <v>3</v>
      </c>
      <c r="H56" s="479">
        <v>0.20319999999999999</v>
      </c>
      <c r="I56" s="478">
        <v>0.19800000000000001</v>
      </c>
      <c r="J56" s="480">
        <v>0.16300000000000001</v>
      </c>
      <c r="K56" s="481">
        <v>0.29499999999999998</v>
      </c>
      <c r="L56" s="481">
        <v>0.16300000000000001</v>
      </c>
      <c r="M56" s="481">
        <v>0.19192000000000001</v>
      </c>
      <c r="N56" s="481">
        <v>0.10290000000000001</v>
      </c>
      <c r="O56" s="940">
        <v>9.4863000000000003E-2</v>
      </c>
      <c r="P56" s="936">
        <v>9.2055000000000012E-2</v>
      </c>
      <c r="Q56" s="30"/>
      <c r="R56" s="454" t="s">
        <v>141</v>
      </c>
      <c r="S56" s="501">
        <f>($P56/B56)-1</f>
        <v>0.84110000000000018</v>
      </c>
      <c r="T56" s="501">
        <f t="shared" ref="T56:AE56" si="15">($P56/C56)-1</f>
        <v>0.84110000000000018</v>
      </c>
      <c r="U56" s="501">
        <f t="shared" si="15"/>
        <v>0.33413043478260884</v>
      </c>
      <c r="V56" s="501">
        <f t="shared" si="15"/>
        <v>-0.38629999999999987</v>
      </c>
      <c r="W56" s="501">
        <f t="shared" si="15"/>
        <v>-0.51549999999999996</v>
      </c>
      <c r="X56" s="501" t="s">
        <v>3</v>
      </c>
      <c r="Y56" s="501">
        <f t="shared" si="15"/>
        <v>-0.54697342519685033</v>
      </c>
      <c r="Z56" s="501">
        <f t="shared" si="15"/>
        <v>-0.53507575757575754</v>
      </c>
      <c r="AA56" s="501">
        <f t="shared" si="15"/>
        <v>-0.43524539877300605</v>
      </c>
      <c r="AB56" s="501">
        <f t="shared" si="15"/>
        <v>-0.68794915254237288</v>
      </c>
      <c r="AC56" s="501">
        <f t="shared" si="15"/>
        <v>-0.43524539877300605</v>
      </c>
      <c r="AD56" s="501">
        <f t="shared" si="15"/>
        <v>-0.52034701959149643</v>
      </c>
      <c r="AE56" s="501">
        <f t="shared" si="15"/>
        <v>-0.10539358600583082</v>
      </c>
      <c r="AF56" s="593">
        <f t="shared" ref="AF56" si="16">($P56/O56)-1</f>
        <v>-2.960058189178072E-2</v>
      </c>
    </row>
    <row r="57" spans="1:32" x14ac:dyDescent="0.2">
      <c r="A57" s="454" t="s">
        <v>142</v>
      </c>
      <c r="B57" s="479" t="s">
        <v>3</v>
      </c>
      <c r="C57" s="479" t="s">
        <v>3</v>
      </c>
      <c r="D57" s="479" t="s">
        <v>3</v>
      </c>
      <c r="E57" s="479" t="s">
        <v>3</v>
      </c>
      <c r="F57" s="479" t="s">
        <v>3</v>
      </c>
      <c r="G57" s="479" t="s">
        <v>3</v>
      </c>
      <c r="H57" s="479" t="s">
        <v>3</v>
      </c>
      <c r="I57" s="478">
        <v>0.10199999999999999</v>
      </c>
      <c r="J57" s="480">
        <v>5.0000000000000001E-3</v>
      </c>
      <c r="K57" s="481" t="s">
        <v>3</v>
      </c>
      <c r="L57" s="481" t="s">
        <v>3</v>
      </c>
      <c r="M57" s="481">
        <v>4.3299999999999998E-2</v>
      </c>
      <c r="N57" s="481" t="s">
        <v>3</v>
      </c>
      <c r="O57" s="940" t="s">
        <v>3</v>
      </c>
      <c r="P57" s="936" t="s">
        <v>3</v>
      </c>
      <c r="Q57" s="30"/>
      <c r="R57" s="454" t="s">
        <v>142</v>
      </c>
      <c r="S57" s="501" t="s">
        <v>3</v>
      </c>
      <c r="T57" s="501" t="s">
        <v>3</v>
      </c>
      <c r="U57" s="501" t="s">
        <v>3</v>
      </c>
      <c r="V57" s="501" t="s">
        <v>3</v>
      </c>
      <c r="W57" s="501" t="s">
        <v>3</v>
      </c>
      <c r="X57" s="501" t="s">
        <v>3</v>
      </c>
      <c r="Y57" s="501" t="s">
        <v>3</v>
      </c>
      <c r="Z57" s="501" t="s">
        <v>3</v>
      </c>
      <c r="AA57" s="501" t="s">
        <v>3</v>
      </c>
      <c r="AB57" s="501" t="s">
        <v>3</v>
      </c>
      <c r="AC57" s="501" t="s">
        <v>3</v>
      </c>
      <c r="AD57" s="501" t="s">
        <v>3</v>
      </c>
      <c r="AE57" s="907" t="s">
        <v>3</v>
      </c>
      <c r="AF57" s="593" t="s">
        <v>3</v>
      </c>
    </row>
    <row r="58" spans="1:32" x14ac:dyDescent="0.2">
      <c r="A58" s="455" t="s">
        <v>143</v>
      </c>
      <c r="B58" s="479" t="s">
        <v>3</v>
      </c>
      <c r="C58" s="479" t="s">
        <v>3</v>
      </c>
      <c r="D58" s="479" t="s">
        <v>3</v>
      </c>
      <c r="E58" s="479" t="s">
        <v>3</v>
      </c>
      <c r="F58" s="479" t="s">
        <v>3</v>
      </c>
      <c r="G58" s="479" t="s">
        <v>3</v>
      </c>
      <c r="H58" s="479" t="s">
        <v>3</v>
      </c>
      <c r="I58" s="478" t="s">
        <v>3</v>
      </c>
      <c r="J58" s="480">
        <v>8.9999999999999993E-3</v>
      </c>
      <c r="K58" s="481" t="s">
        <v>3</v>
      </c>
      <c r="L58" s="481">
        <v>6.0000000000000001E-3</v>
      </c>
      <c r="M58" s="481">
        <v>2.1139999999999999E-2</v>
      </c>
      <c r="N58" s="481" t="s">
        <v>3</v>
      </c>
      <c r="O58" s="940">
        <v>4.6108000000000003E-2</v>
      </c>
      <c r="P58" s="936">
        <v>3.3318999999999994E-2</v>
      </c>
      <c r="Q58" s="30"/>
      <c r="R58" s="455" t="s">
        <v>143</v>
      </c>
      <c r="S58" s="501" t="s">
        <v>3</v>
      </c>
      <c r="T58" s="501" t="s">
        <v>3</v>
      </c>
      <c r="U58" s="501" t="s">
        <v>3</v>
      </c>
      <c r="V58" s="501" t="s">
        <v>3</v>
      </c>
      <c r="W58" s="501" t="s">
        <v>3</v>
      </c>
      <c r="X58" s="501" t="s">
        <v>3</v>
      </c>
      <c r="Y58" s="501" t="s">
        <v>3</v>
      </c>
      <c r="Z58" s="501" t="s">
        <v>3</v>
      </c>
      <c r="AA58" s="501">
        <f t="shared" ref="AA58:AF58" si="17">($P58/J58)-1</f>
        <v>2.7021111111111109</v>
      </c>
      <c r="AB58" s="501" t="s">
        <v>3</v>
      </c>
      <c r="AC58" s="501">
        <f t="shared" si="17"/>
        <v>4.5531666666666659</v>
      </c>
      <c r="AD58" s="501">
        <f t="shared" si="17"/>
        <v>0.57611163670766308</v>
      </c>
      <c r="AE58" s="501" t="s">
        <v>3</v>
      </c>
      <c r="AF58" s="593">
        <f t="shared" si="17"/>
        <v>-0.27737052138457552</v>
      </c>
    </row>
    <row r="59" spans="1:32" x14ac:dyDescent="0.2">
      <c r="A59" s="455" t="s">
        <v>144</v>
      </c>
      <c r="B59" s="479" t="s">
        <v>3</v>
      </c>
      <c r="C59" s="479" t="s">
        <v>3</v>
      </c>
      <c r="D59" s="479" t="s">
        <v>3</v>
      </c>
      <c r="E59" s="479" t="s">
        <v>3</v>
      </c>
      <c r="F59" s="479" t="s">
        <v>3</v>
      </c>
      <c r="G59" s="479" t="s">
        <v>3</v>
      </c>
      <c r="H59" s="479" t="s">
        <v>3</v>
      </c>
      <c r="I59" s="478" t="s">
        <v>3</v>
      </c>
      <c r="J59" s="480" t="s">
        <v>3</v>
      </c>
      <c r="K59" s="481">
        <v>0.02</v>
      </c>
      <c r="L59" s="481">
        <v>6.0000000000000001E-3</v>
      </c>
      <c r="M59" s="481">
        <v>5.28E-3</v>
      </c>
      <c r="N59" s="481">
        <v>8.1099999999999992E-3</v>
      </c>
      <c r="O59" s="940" t="s">
        <v>3</v>
      </c>
      <c r="P59" s="936" t="s">
        <v>3</v>
      </c>
      <c r="Q59" s="30"/>
      <c r="R59" s="455" t="s">
        <v>144</v>
      </c>
      <c r="S59" s="501" t="s">
        <v>3</v>
      </c>
      <c r="T59" s="501" t="s">
        <v>3</v>
      </c>
      <c r="U59" s="501" t="s">
        <v>3</v>
      </c>
      <c r="V59" s="501" t="s">
        <v>3</v>
      </c>
      <c r="W59" s="501" t="s">
        <v>3</v>
      </c>
      <c r="X59" s="501" t="s">
        <v>3</v>
      </c>
      <c r="Y59" s="501" t="s">
        <v>3</v>
      </c>
      <c r="Z59" s="501" t="s">
        <v>3</v>
      </c>
      <c r="AA59" s="501" t="s">
        <v>3</v>
      </c>
      <c r="AB59" s="501" t="s">
        <v>3</v>
      </c>
      <c r="AC59" s="501" t="s">
        <v>3</v>
      </c>
      <c r="AD59" s="501" t="s">
        <v>3</v>
      </c>
      <c r="AE59" s="907" t="s">
        <v>3</v>
      </c>
      <c r="AF59" s="593" t="s">
        <v>3</v>
      </c>
    </row>
    <row r="60" spans="1:32" x14ac:dyDescent="0.2">
      <c r="A60" s="454" t="s">
        <v>145</v>
      </c>
      <c r="B60" s="479" t="s">
        <v>3</v>
      </c>
      <c r="C60" s="479" t="s">
        <v>3</v>
      </c>
      <c r="D60" s="479" t="s">
        <v>3</v>
      </c>
      <c r="E60" s="479" t="s">
        <v>3</v>
      </c>
      <c r="F60" s="479" t="s">
        <v>3</v>
      </c>
      <c r="G60" s="479" t="s">
        <v>3</v>
      </c>
      <c r="H60" s="479" t="s">
        <v>3</v>
      </c>
      <c r="I60" s="478">
        <v>5.0999999999999997E-2</v>
      </c>
      <c r="J60" s="480">
        <v>1.6E-2</v>
      </c>
      <c r="K60" s="478" t="s">
        <v>3</v>
      </c>
      <c r="L60" s="478">
        <v>1.4E-2</v>
      </c>
      <c r="M60" s="478" t="s">
        <v>3</v>
      </c>
      <c r="N60" s="478" t="s">
        <v>3</v>
      </c>
      <c r="O60" s="479" t="s">
        <v>3</v>
      </c>
      <c r="P60" s="937" t="s">
        <v>3</v>
      </c>
      <c r="Q60" s="51"/>
      <c r="R60" s="454" t="s">
        <v>145</v>
      </c>
      <c r="S60" s="501" t="s">
        <v>3</v>
      </c>
      <c r="T60" s="501" t="s">
        <v>3</v>
      </c>
      <c r="U60" s="501" t="s">
        <v>3</v>
      </c>
      <c r="V60" s="501" t="s">
        <v>3</v>
      </c>
      <c r="W60" s="501" t="s">
        <v>3</v>
      </c>
      <c r="X60" s="501" t="s">
        <v>3</v>
      </c>
      <c r="Y60" s="501" t="s">
        <v>3</v>
      </c>
      <c r="Z60" s="501" t="s">
        <v>3</v>
      </c>
      <c r="AA60" s="501" t="s">
        <v>3</v>
      </c>
      <c r="AB60" s="501" t="s">
        <v>3</v>
      </c>
      <c r="AC60" s="501" t="s">
        <v>3</v>
      </c>
      <c r="AD60" s="501" t="s">
        <v>3</v>
      </c>
      <c r="AE60" s="907" t="s">
        <v>3</v>
      </c>
      <c r="AF60" s="593" t="s">
        <v>3</v>
      </c>
    </row>
    <row r="61" spans="1:32" x14ac:dyDescent="0.2">
      <c r="A61" s="454" t="s">
        <v>146</v>
      </c>
      <c r="B61" s="479" t="s">
        <v>3</v>
      </c>
      <c r="C61" s="479" t="s">
        <v>3</v>
      </c>
      <c r="D61" s="479" t="s">
        <v>3</v>
      </c>
      <c r="E61" s="479" t="s">
        <v>3</v>
      </c>
      <c r="F61" s="479" t="s">
        <v>3</v>
      </c>
      <c r="G61" s="479" t="s">
        <v>3</v>
      </c>
      <c r="H61" s="479" t="s">
        <v>3</v>
      </c>
      <c r="I61" s="478">
        <v>0.01</v>
      </c>
      <c r="J61" s="480" t="s">
        <v>3</v>
      </c>
      <c r="K61" s="478" t="s">
        <v>3</v>
      </c>
      <c r="L61" s="478" t="s">
        <v>3</v>
      </c>
      <c r="M61" s="478">
        <v>5.9380000000000002E-2</v>
      </c>
      <c r="N61" s="478" t="s">
        <v>3</v>
      </c>
      <c r="O61" s="479">
        <v>1.2036E-2</v>
      </c>
      <c r="P61" s="937" t="s">
        <v>3</v>
      </c>
      <c r="Q61" s="51"/>
      <c r="R61" s="454" t="s">
        <v>146</v>
      </c>
      <c r="S61" s="501" t="s">
        <v>3</v>
      </c>
      <c r="T61" s="501" t="s">
        <v>3</v>
      </c>
      <c r="U61" s="501" t="s">
        <v>3</v>
      </c>
      <c r="V61" s="501" t="s">
        <v>3</v>
      </c>
      <c r="W61" s="501" t="s">
        <v>3</v>
      </c>
      <c r="X61" s="501" t="s">
        <v>3</v>
      </c>
      <c r="Y61" s="501" t="s">
        <v>3</v>
      </c>
      <c r="Z61" s="501" t="s">
        <v>3</v>
      </c>
      <c r="AA61" s="501" t="s">
        <v>3</v>
      </c>
      <c r="AB61" s="501" t="s">
        <v>3</v>
      </c>
      <c r="AC61" s="501" t="s">
        <v>3</v>
      </c>
      <c r="AD61" s="501" t="s">
        <v>3</v>
      </c>
      <c r="AE61" s="907" t="s">
        <v>3</v>
      </c>
      <c r="AF61" s="593">
        <v>-1</v>
      </c>
    </row>
    <row r="62" spans="1:32" s="15" customFormat="1" ht="3.75" customHeight="1" x14ac:dyDescent="0.2">
      <c r="A62" s="443"/>
      <c r="B62" s="509"/>
      <c r="C62" s="509"/>
      <c r="D62" s="509"/>
      <c r="E62" s="511"/>
      <c r="F62" s="511"/>
      <c r="G62" s="511"/>
      <c r="H62" s="511"/>
      <c r="I62" s="509"/>
      <c r="J62" s="514"/>
      <c r="K62" s="515"/>
      <c r="L62" s="515"/>
      <c r="M62" s="515"/>
      <c r="N62" s="515"/>
      <c r="O62" s="938"/>
      <c r="P62" s="938"/>
      <c r="Q62" s="51"/>
      <c r="R62" s="443"/>
      <c r="S62" s="516"/>
      <c r="T62" s="516"/>
      <c r="U62" s="516"/>
      <c r="V62" s="516"/>
      <c r="W62" s="516"/>
      <c r="X62" s="516"/>
      <c r="Y62" s="516"/>
      <c r="Z62" s="516"/>
      <c r="AA62" s="516"/>
      <c r="AB62" s="516"/>
      <c r="AC62" s="516"/>
      <c r="AD62" s="516"/>
      <c r="AE62" s="521"/>
      <c r="AF62" s="546"/>
    </row>
    <row r="63" spans="1:32" x14ac:dyDescent="0.2">
      <c r="A63" s="450" t="s">
        <v>111</v>
      </c>
      <c r="B63" s="487">
        <v>0.72</v>
      </c>
      <c r="C63" s="487">
        <v>0.96</v>
      </c>
      <c r="D63" s="487">
        <v>1.2297</v>
      </c>
      <c r="E63" s="487">
        <v>1.9540999999999999</v>
      </c>
      <c r="F63" s="488">
        <v>1.09723033333667</v>
      </c>
      <c r="G63" s="488" t="s">
        <v>3</v>
      </c>
      <c r="H63" s="488">
        <v>0.85419999999999996</v>
      </c>
      <c r="I63" s="489">
        <v>1.51</v>
      </c>
      <c r="J63" s="489">
        <v>1.57</v>
      </c>
      <c r="K63" s="489">
        <v>1.17621706737537</v>
      </c>
      <c r="L63" s="489">
        <v>0.93</v>
      </c>
      <c r="M63" s="489">
        <v>1.63032</v>
      </c>
      <c r="N63" s="490">
        <v>2.0921593186930099</v>
      </c>
      <c r="O63" s="490">
        <v>0.35833432033113205</v>
      </c>
      <c r="P63" s="490">
        <v>0.22865473857056348</v>
      </c>
      <c r="Q63" s="407"/>
      <c r="R63" s="450" t="s">
        <v>111</v>
      </c>
      <c r="S63" s="504">
        <f>($P63/B63)-1</f>
        <v>-0.68242397420755063</v>
      </c>
      <c r="T63" s="504">
        <f t="shared" ref="T63:AF63" si="18">($P63/C63)-1</f>
        <v>-0.76181798065566309</v>
      </c>
      <c r="U63" s="504">
        <f t="shared" si="18"/>
        <v>-0.81405648648405016</v>
      </c>
      <c r="V63" s="504">
        <f t="shared" si="18"/>
        <v>-0.88298718664829667</v>
      </c>
      <c r="W63" s="504">
        <f t="shared" si="18"/>
        <v>-0.7916073484085826</v>
      </c>
      <c r="X63" s="504" t="s">
        <v>3</v>
      </c>
      <c r="Y63" s="504">
        <f t="shared" si="18"/>
        <v>-0.73231709368934261</v>
      </c>
      <c r="Z63" s="504">
        <f t="shared" si="18"/>
        <v>-0.84857302081419639</v>
      </c>
      <c r="AA63" s="504">
        <f t="shared" si="18"/>
        <v>-0.85436003912702962</v>
      </c>
      <c r="AB63" s="504">
        <f t="shared" si="18"/>
        <v>-0.80560158076877131</v>
      </c>
      <c r="AC63" s="504">
        <f t="shared" si="18"/>
        <v>-0.75413468970907149</v>
      </c>
      <c r="AD63" s="504">
        <f t="shared" si="18"/>
        <v>-0.85974855330820732</v>
      </c>
      <c r="AE63" s="504">
        <f t="shared" si="18"/>
        <v>-0.89070873497654757</v>
      </c>
      <c r="AF63" s="504">
        <f t="shared" si="18"/>
        <v>-0.36189551042929236</v>
      </c>
    </row>
    <row r="64" spans="1:32" s="15" customFormat="1" ht="6" customHeight="1" x14ac:dyDescent="0.2">
      <c r="A64" s="443"/>
      <c r="B64" s="509"/>
      <c r="C64" s="509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11"/>
      <c r="P64" s="511"/>
      <c r="Q64" s="47"/>
      <c r="R64" s="443"/>
      <c r="S64" s="516"/>
      <c r="T64" s="516"/>
      <c r="U64" s="516"/>
      <c r="V64" s="516"/>
      <c r="W64" s="516"/>
      <c r="X64" s="516"/>
      <c r="Y64" s="516"/>
      <c r="Z64" s="516"/>
      <c r="AA64" s="516"/>
      <c r="AB64" s="516"/>
      <c r="AC64" s="516"/>
      <c r="AD64" s="516"/>
      <c r="AE64" s="521"/>
      <c r="AF64" s="521"/>
    </row>
    <row r="65" spans="1:32" ht="15" x14ac:dyDescent="0.25">
      <c r="A65" s="444" t="s">
        <v>67</v>
      </c>
      <c r="B65" s="473">
        <v>0.33</v>
      </c>
      <c r="C65" s="473">
        <v>0.27</v>
      </c>
      <c r="D65" s="473">
        <v>0.1182</v>
      </c>
      <c r="E65" s="473">
        <v>8.9499999999999996E-2</v>
      </c>
      <c r="F65" s="474">
        <v>0.17312233397152998</v>
      </c>
      <c r="G65" s="474" t="s">
        <v>3</v>
      </c>
      <c r="H65" s="474">
        <v>0.33750000000000002</v>
      </c>
      <c r="I65" s="475">
        <v>0.06</v>
      </c>
      <c r="J65" s="475">
        <v>0.28399999999999997</v>
      </c>
      <c r="K65" s="475">
        <v>0.168874339345466</v>
      </c>
      <c r="L65" s="475">
        <v>0.12</v>
      </c>
      <c r="M65" s="475">
        <v>0.29720999999999997</v>
      </c>
      <c r="N65" s="476">
        <v>0.13383261724201301</v>
      </c>
      <c r="O65" s="476">
        <v>0.36464546351456051</v>
      </c>
      <c r="P65" s="880">
        <v>0.25671203899383543</v>
      </c>
      <c r="Q65" s="407"/>
      <c r="R65" s="444" t="s">
        <v>67</v>
      </c>
      <c r="S65" s="501">
        <f>($P65/B65)-1</f>
        <v>-0.22208473032171083</v>
      </c>
      <c r="T65" s="501">
        <f t="shared" ref="T65:AF65" si="19">($P65/C65)-1</f>
        <v>-4.9214670393202153E-2</v>
      </c>
      <c r="U65" s="501">
        <f t="shared" si="19"/>
        <v>1.1718446615383709</v>
      </c>
      <c r="V65" s="501">
        <f t="shared" si="19"/>
        <v>1.8682909384786082</v>
      </c>
      <c r="W65" s="501">
        <f t="shared" si="19"/>
        <v>0.48283605647352124</v>
      </c>
      <c r="X65" s="501" t="s">
        <v>3</v>
      </c>
      <c r="Y65" s="501">
        <f t="shared" si="19"/>
        <v>-0.23937173631456177</v>
      </c>
      <c r="Z65" s="501">
        <f t="shared" si="19"/>
        <v>3.2785339832305906</v>
      </c>
      <c r="AA65" s="501">
        <f t="shared" si="19"/>
        <v>-9.6084369740015996E-2</v>
      </c>
      <c r="AB65" s="501">
        <f t="shared" si="19"/>
        <v>0.52013645168837619</v>
      </c>
      <c r="AC65" s="501">
        <f t="shared" si="19"/>
        <v>1.1392669916152953</v>
      </c>
      <c r="AD65" s="501">
        <f t="shared" si="19"/>
        <v>-0.13626042530925786</v>
      </c>
      <c r="AE65" s="501">
        <f t="shared" si="19"/>
        <v>0.91815750363468096</v>
      </c>
      <c r="AF65" s="593">
        <f t="shared" si="19"/>
        <v>-0.2959955225561588</v>
      </c>
    </row>
    <row r="66" spans="1:32" s="15" customFormat="1" ht="6" customHeight="1" x14ac:dyDescent="0.2">
      <c r="A66" s="443"/>
      <c r="B66" s="509"/>
      <c r="C66" s="509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11"/>
      <c r="P66" s="511"/>
      <c r="Q66" s="47"/>
      <c r="R66" s="443"/>
      <c r="S66" s="516"/>
      <c r="T66" s="516"/>
      <c r="U66" s="516"/>
      <c r="V66" s="516"/>
      <c r="W66" s="516"/>
      <c r="X66" s="516"/>
      <c r="Y66" s="516"/>
      <c r="Z66" s="516"/>
      <c r="AA66" s="516"/>
      <c r="AB66" s="516"/>
      <c r="AC66" s="516"/>
      <c r="AD66" s="516"/>
      <c r="AE66" s="521"/>
      <c r="AF66" s="521"/>
    </row>
    <row r="67" spans="1:32" ht="15" x14ac:dyDescent="0.25">
      <c r="A67" s="444" t="s">
        <v>118</v>
      </c>
      <c r="B67" s="473">
        <v>10.6</v>
      </c>
      <c r="C67" s="473">
        <v>9.35</v>
      </c>
      <c r="D67" s="473">
        <v>10.859200000000001</v>
      </c>
      <c r="E67" s="473">
        <v>12.8437</v>
      </c>
      <c r="F67" s="474">
        <v>14.433015403618301</v>
      </c>
      <c r="G67" s="474" t="s">
        <v>3</v>
      </c>
      <c r="H67" s="474">
        <v>11.609</v>
      </c>
      <c r="I67" s="475">
        <v>11.7</v>
      </c>
      <c r="J67" s="475">
        <v>12.629</v>
      </c>
      <c r="K67" s="475">
        <v>17</v>
      </c>
      <c r="L67" s="475">
        <v>14.33</v>
      </c>
      <c r="M67" s="475">
        <v>16.585329999999999</v>
      </c>
      <c r="N67" s="476">
        <v>14.758261752521999</v>
      </c>
      <c r="O67" s="476">
        <v>18.229984869230272</v>
      </c>
      <c r="P67" s="880">
        <v>14.313768809806556</v>
      </c>
      <c r="Q67" s="407"/>
      <c r="R67" s="444" t="s">
        <v>118</v>
      </c>
      <c r="S67" s="501">
        <f>($P67/B67)-1</f>
        <v>0.35035554809495806</v>
      </c>
      <c r="T67" s="501">
        <f t="shared" ref="T67:AF67" si="20">($P67/C67)-1</f>
        <v>0.53088436468519307</v>
      </c>
      <c r="U67" s="501">
        <f t="shared" si="20"/>
        <v>0.31812369325609202</v>
      </c>
      <c r="V67" s="501">
        <f t="shared" si="20"/>
        <v>0.11445835777903213</v>
      </c>
      <c r="W67" s="501">
        <f t="shared" si="20"/>
        <v>-8.2620707092053713E-3</v>
      </c>
      <c r="X67" s="501" t="s">
        <v>3</v>
      </c>
      <c r="Y67" s="501">
        <f t="shared" si="20"/>
        <v>0.23298895768856531</v>
      </c>
      <c r="Z67" s="501">
        <f t="shared" si="20"/>
        <v>0.22339904357321005</v>
      </c>
      <c r="AA67" s="501">
        <f t="shared" si="20"/>
        <v>0.13340476758306719</v>
      </c>
      <c r="AB67" s="501">
        <f t="shared" si="20"/>
        <v>-0.15801359942314375</v>
      </c>
      <c r="AC67" s="501">
        <f t="shared" si="20"/>
        <v>-1.1326720302473614E-3</v>
      </c>
      <c r="AD67" s="501">
        <f t="shared" si="20"/>
        <v>-0.13696207372379343</v>
      </c>
      <c r="AE67" s="501">
        <f t="shared" si="20"/>
        <v>-3.0118244964688068E-2</v>
      </c>
      <c r="AF67" s="593">
        <f t="shared" si="20"/>
        <v>-0.2148227816707492</v>
      </c>
    </row>
    <row r="68" spans="1:32" s="15" customFormat="1" ht="6" customHeight="1" x14ac:dyDescent="0.2">
      <c r="A68" s="443"/>
      <c r="B68" s="509"/>
      <c r="C68" s="509"/>
      <c r="D68" s="509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11"/>
      <c r="P68" s="511"/>
      <c r="Q68" s="47"/>
      <c r="R68" s="443"/>
      <c r="S68" s="517"/>
      <c r="T68" s="517"/>
      <c r="U68" s="517"/>
      <c r="V68" s="517"/>
      <c r="W68" s="517"/>
      <c r="X68" s="517"/>
      <c r="Y68" s="517"/>
      <c r="Z68" s="517"/>
      <c r="AA68" s="517"/>
      <c r="AB68" s="517"/>
      <c r="AC68" s="517"/>
      <c r="AD68" s="517"/>
      <c r="AE68" s="521"/>
      <c r="AF68" s="521"/>
    </row>
    <row r="69" spans="1:32" ht="15" x14ac:dyDescent="0.25">
      <c r="A69" s="444" t="s">
        <v>105</v>
      </c>
      <c r="B69" s="473" t="s">
        <v>3</v>
      </c>
      <c r="C69" s="473" t="s">
        <v>3</v>
      </c>
      <c r="D69" s="473" t="s">
        <v>3</v>
      </c>
      <c r="E69" s="473" t="s">
        <v>3</v>
      </c>
      <c r="F69" s="473" t="s">
        <v>3</v>
      </c>
      <c r="G69" s="473" t="s">
        <v>3</v>
      </c>
      <c r="H69" s="473" t="s">
        <v>3</v>
      </c>
      <c r="I69" s="473" t="s">
        <v>3</v>
      </c>
      <c r="J69" s="473" t="s">
        <v>3</v>
      </c>
      <c r="K69" s="483">
        <v>1.4E-2</v>
      </c>
      <c r="L69" s="483">
        <v>0.18</v>
      </c>
      <c r="M69" s="483">
        <v>0.2442</v>
      </c>
      <c r="N69" s="484">
        <v>0.35103783316128101</v>
      </c>
      <c r="O69" s="476">
        <v>0.22456421073499352</v>
      </c>
      <c r="P69" s="880">
        <v>0.68908698654174805</v>
      </c>
      <c r="Q69" s="66"/>
      <c r="R69" s="444" t="s">
        <v>105</v>
      </c>
      <c r="S69" s="501" t="s">
        <v>3</v>
      </c>
      <c r="T69" s="501" t="s">
        <v>3</v>
      </c>
      <c r="U69" s="501" t="s">
        <v>3</v>
      </c>
      <c r="V69" s="501" t="s">
        <v>3</v>
      </c>
      <c r="W69" s="501" t="s">
        <v>3</v>
      </c>
      <c r="X69" s="501" t="s">
        <v>3</v>
      </c>
      <c r="Y69" s="501" t="s">
        <v>3</v>
      </c>
      <c r="Z69" s="501" t="s">
        <v>3</v>
      </c>
      <c r="AA69" s="501" t="s">
        <v>3</v>
      </c>
      <c r="AB69" s="501">
        <f>($P69/K69)-1</f>
        <v>48.220499038696289</v>
      </c>
      <c r="AC69" s="501">
        <f t="shared" ref="AC69:AF69" si="21">($P69/L69)-1</f>
        <v>2.8282610363430449</v>
      </c>
      <c r="AD69" s="501">
        <f t="shared" si="21"/>
        <v>1.8218140317024898</v>
      </c>
      <c r="AE69" s="501">
        <f t="shared" si="21"/>
        <v>0.96299920249665383</v>
      </c>
      <c r="AF69" s="593">
        <f t="shared" si="21"/>
        <v>2.0685521271906246</v>
      </c>
    </row>
    <row r="70" spans="1:32" s="15" customFormat="1" ht="6" customHeight="1" x14ac:dyDescent="0.2">
      <c r="A70" s="443"/>
      <c r="B70" s="509"/>
      <c r="C70" s="509"/>
      <c r="D70" s="509"/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11"/>
      <c r="P70" s="511"/>
      <c r="Q70" s="47"/>
      <c r="R70" s="443"/>
      <c r="S70" s="517"/>
      <c r="T70" s="517"/>
      <c r="U70" s="517"/>
      <c r="V70" s="517"/>
      <c r="W70" s="517"/>
      <c r="X70" s="517"/>
      <c r="Y70" s="517"/>
      <c r="Z70" s="517"/>
      <c r="AA70" s="517"/>
      <c r="AB70" s="517"/>
      <c r="AC70" s="517"/>
      <c r="AD70" s="517"/>
      <c r="AE70" s="521"/>
      <c r="AF70" s="521"/>
    </row>
    <row r="71" spans="1:32" ht="15" x14ac:dyDescent="0.25">
      <c r="A71" s="444" t="s">
        <v>147</v>
      </c>
      <c r="B71" s="473">
        <v>0.51</v>
      </c>
      <c r="C71" s="473">
        <v>0.41</v>
      </c>
      <c r="D71" s="473">
        <v>0.29480000000000001</v>
      </c>
      <c r="E71" s="473">
        <v>0.3014</v>
      </c>
      <c r="F71" s="475">
        <v>0.28247497607762601</v>
      </c>
      <c r="G71" s="475" t="s">
        <v>3</v>
      </c>
      <c r="H71" s="475">
        <v>0.1273</v>
      </c>
      <c r="I71" s="475" t="s">
        <v>3</v>
      </c>
      <c r="J71" s="475" t="s">
        <v>3</v>
      </c>
      <c r="K71" s="475" t="s">
        <v>3</v>
      </c>
      <c r="L71" s="475" t="s">
        <v>3</v>
      </c>
      <c r="M71" s="475" t="s">
        <v>3</v>
      </c>
      <c r="N71" s="475" t="s">
        <v>3</v>
      </c>
      <c r="O71" s="476" t="s">
        <v>3</v>
      </c>
      <c r="P71" s="880" t="s">
        <v>3</v>
      </c>
      <c r="Q71" s="52"/>
      <c r="R71" s="444" t="s">
        <v>147</v>
      </c>
      <c r="S71" s="501" t="s">
        <v>3</v>
      </c>
      <c r="T71" s="501" t="s">
        <v>3</v>
      </c>
      <c r="U71" s="501" t="s">
        <v>3</v>
      </c>
      <c r="V71" s="501" t="s">
        <v>3</v>
      </c>
      <c r="W71" s="501" t="s">
        <v>3</v>
      </c>
      <c r="X71" s="501" t="s">
        <v>3</v>
      </c>
      <c r="Y71" s="501" t="s">
        <v>3</v>
      </c>
      <c r="Z71" s="501" t="s">
        <v>3</v>
      </c>
      <c r="AA71" s="501" t="s">
        <v>3</v>
      </c>
      <c r="AB71" s="501" t="s">
        <v>3</v>
      </c>
      <c r="AC71" s="501" t="s">
        <v>3</v>
      </c>
      <c r="AD71" s="501" t="s">
        <v>3</v>
      </c>
      <c r="AE71" s="501" t="s">
        <v>3</v>
      </c>
      <c r="AF71" s="502" t="s">
        <v>3</v>
      </c>
    </row>
    <row r="72" spans="1:32" s="15" customFormat="1" ht="6" customHeight="1" x14ac:dyDescent="0.2">
      <c r="A72" s="443"/>
      <c r="B72" s="509"/>
      <c r="C72" s="509"/>
      <c r="D72" s="509"/>
      <c r="E72" s="509"/>
      <c r="F72" s="509"/>
      <c r="G72" s="509"/>
      <c r="H72" s="509"/>
      <c r="I72" s="509"/>
      <c r="J72" s="509"/>
      <c r="K72" s="509"/>
      <c r="L72" s="509"/>
      <c r="M72" s="509"/>
      <c r="N72" s="509"/>
      <c r="O72" s="511"/>
      <c r="P72" s="511"/>
      <c r="Q72" s="47"/>
      <c r="R72" s="443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46"/>
      <c r="AF72" s="521"/>
    </row>
    <row r="73" spans="1:32" ht="15" x14ac:dyDescent="0.25">
      <c r="A73" s="444" t="s">
        <v>69</v>
      </c>
      <c r="B73" s="473" t="s">
        <v>149</v>
      </c>
      <c r="C73" s="473">
        <v>3.77</v>
      </c>
      <c r="D73" s="473">
        <v>5.0599999999999996</v>
      </c>
      <c r="E73" s="473">
        <v>3.0336999999999996</v>
      </c>
      <c r="F73" s="475">
        <v>3.7083546088939801</v>
      </c>
      <c r="G73" s="475" t="s">
        <v>3</v>
      </c>
      <c r="H73" s="475">
        <v>2.8203999999999998</v>
      </c>
      <c r="I73" s="475">
        <v>2.2799999999999998</v>
      </c>
      <c r="J73" s="475">
        <v>4.0279999999999996</v>
      </c>
      <c r="K73" s="475">
        <v>1.8166027144047101</v>
      </c>
      <c r="L73" s="475">
        <v>2.09</v>
      </c>
      <c r="M73" s="475">
        <v>2.5218699999999998</v>
      </c>
      <c r="N73" s="476">
        <v>2.0181553863573298</v>
      </c>
      <c r="O73" s="476">
        <v>3.4051553864642878</v>
      </c>
      <c r="P73" s="880">
        <v>2.270843096382916</v>
      </c>
      <c r="Q73" s="407"/>
      <c r="R73" s="444" t="s">
        <v>69</v>
      </c>
      <c r="S73" s="501" t="s">
        <v>3</v>
      </c>
      <c r="T73" s="501">
        <f>($P73/C73)-1</f>
        <v>-0.39765435109206471</v>
      </c>
      <c r="U73" s="501">
        <f t="shared" ref="U73:AF73" si="22">($P73/D73)-1</f>
        <v>-0.55121677937096525</v>
      </c>
      <c r="V73" s="501">
        <f t="shared" si="22"/>
        <v>-0.25146089053534748</v>
      </c>
      <c r="W73" s="501">
        <f t="shared" si="22"/>
        <v>-0.38764132994816347</v>
      </c>
      <c r="X73" s="501" t="s">
        <v>3</v>
      </c>
      <c r="Y73" s="501">
        <f t="shared" si="22"/>
        <v>-0.19485069621936035</v>
      </c>
      <c r="Z73" s="501">
        <f t="shared" si="22"/>
        <v>-4.0161857969666093E-3</v>
      </c>
      <c r="AA73" s="501">
        <f t="shared" si="22"/>
        <v>-0.43623557686620751</v>
      </c>
      <c r="AB73" s="501">
        <f t="shared" si="22"/>
        <v>0.25004937974402286</v>
      </c>
      <c r="AC73" s="501">
        <f t="shared" si="22"/>
        <v>8.6527797312400123E-2</v>
      </c>
      <c r="AD73" s="501">
        <f t="shared" si="22"/>
        <v>-9.9539985652346785E-2</v>
      </c>
      <c r="AE73" s="501">
        <f t="shared" si="22"/>
        <v>0.12520726190547449</v>
      </c>
      <c r="AF73" s="593">
        <f t="shared" si="22"/>
        <v>-0.33311616103932773</v>
      </c>
    </row>
    <row r="74" spans="1:32" s="15" customFormat="1" ht="6" customHeight="1" x14ac:dyDescent="0.2">
      <c r="A74" s="443"/>
      <c r="B74" s="509"/>
      <c r="C74" s="509"/>
      <c r="D74" s="509"/>
      <c r="E74" s="511"/>
      <c r="F74" s="511"/>
      <c r="G74" s="511"/>
      <c r="H74" s="511"/>
      <c r="I74" s="509"/>
      <c r="J74" s="511"/>
      <c r="K74" s="511"/>
      <c r="L74" s="511"/>
      <c r="M74" s="511"/>
      <c r="N74" s="511"/>
      <c r="O74" s="511"/>
      <c r="P74" s="511"/>
      <c r="Q74" s="53"/>
      <c r="R74" s="443"/>
      <c r="S74" s="517"/>
      <c r="T74" s="517"/>
      <c r="U74" s="517"/>
      <c r="V74" s="517"/>
      <c r="W74" s="517"/>
      <c r="X74" s="517"/>
      <c r="Y74" s="517"/>
      <c r="Z74" s="517"/>
      <c r="AA74" s="517"/>
      <c r="AB74" s="517"/>
      <c r="AC74" s="517"/>
      <c r="AD74" s="517"/>
      <c r="AE74" s="546"/>
      <c r="AF74" s="521"/>
    </row>
    <row r="75" spans="1:32" ht="13.5" x14ac:dyDescent="0.2">
      <c r="A75" s="450" t="s">
        <v>80</v>
      </c>
      <c r="B75" s="491">
        <v>363.74</v>
      </c>
      <c r="C75" s="491">
        <v>328.89</v>
      </c>
      <c r="D75" s="491">
        <v>242.1233</v>
      </c>
      <c r="E75" s="491">
        <v>448.78</v>
      </c>
      <c r="F75" s="492">
        <v>448.39886271776203</v>
      </c>
      <c r="G75" s="492" t="s">
        <v>3</v>
      </c>
      <c r="H75" s="492">
        <v>491.93200000000002</v>
      </c>
      <c r="I75" s="493">
        <v>341.3</v>
      </c>
      <c r="J75" s="493">
        <f>J47+J49+J63+J65+J67+J73</f>
        <v>237.89399999999998</v>
      </c>
      <c r="K75" s="494">
        <v>169.06045210448599</v>
      </c>
      <c r="L75" s="495">
        <v>136.28</v>
      </c>
      <c r="M75" s="495">
        <v>132.09987000000001</v>
      </c>
      <c r="N75" s="495">
        <v>118.239150832296</v>
      </c>
      <c r="O75" s="495">
        <v>121.43432513521633</v>
      </c>
      <c r="P75" s="495">
        <v>121.64737711523193</v>
      </c>
      <c r="Q75" s="408"/>
      <c r="R75" s="450" t="s">
        <v>80</v>
      </c>
      <c r="S75" s="507">
        <f>($P75/B75)-1</f>
        <v>-0.66556502690044561</v>
      </c>
      <c r="T75" s="507">
        <f t="shared" ref="T75:AF75" si="23">($P75/C75)-1</f>
        <v>-0.63012746780007922</v>
      </c>
      <c r="U75" s="507">
        <f t="shared" si="23"/>
        <v>-0.49758087257512218</v>
      </c>
      <c r="V75" s="507">
        <f t="shared" si="23"/>
        <v>-0.72893761505585819</v>
      </c>
      <c r="W75" s="507">
        <f t="shared" si="23"/>
        <v>-0.72870721308719943</v>
      </c>
      <c r="X75" s="507" t="s">
        <v>3</v>
      </c>
      <c r="Y75" s="507">
        <f t="shared" si="23"/>
        <v>-0.75271505591172772</v>
      </c>
      <c r="Z75" s="507">
        <f t="shared" si="23"/>
        <v>-0.64357639286483459</v>
      </c>
      <c r="AA75" s="507">
        <f t="shared" si="23"/>
        <v>-0.48864882210046512</v>
      </c>
      <c r="AB75" s="507">
        <f t="shared" si="23"/>
        <v>-0.28045042113072616</v>
      </c>
      <c r="AC75" s="507">
        <f t="shared" si="23"/>
        <v>-0.10737175583187608</v>
      </c>
      <c r="AD75" s="507">
        <f t="shared" si="23"/>
        <v>-7.9125686382341409E-2</v>
      </c>
      <c r="AE75" s="507">
        <f t="shared" si="23"/>
        <v>2.8824854195459881E-2</v>
      </c>
      <c r="AF75" s="507">
        <f t="shared" si="23"/>
        <v>1.7544625852565776E-3</v>
      </c>
    </row>
    <row r="76" spans="1:32" s="15" customFormat="1" x14ac:dyDescent="0.2">
      <c r="A76" s="445"/>
      <c r="B76" s="520"/>
      <c r="C76" s="520"/>
      <c r="D76" s="520"/>
      <c r="E76" s="511"/>
      <c r="F76" s="511"/>
      <c r="G76" s="511"/>
      <c r="H76" s="511"/>
      <c r="I76" s="511"/>
      <c r="J76" s="511"/>
      <c r="K76" s="511"/>
      <c r="L76" s="511"/>
      <c r="M76" s="511"/>
      <c r="N76" s="511"/>
      <c r="O76" s="511"/>
      <c r="P76" s="511"/>
      <c r="Q76" s="53"/>
      <c r="R76" s="445"/>
      <c r="S76" s="517"/>
      <c r="T76" s="517"/>
      <c r="U76" s="517"/>
      <c r="V76" s="517"/>
      <c r="W76" s="517"/>
      <c r="X76" s="517"/>
      <c r="Y76" s="517"/>
      <c r="Z76" s="517"/>
      <c r="AA76" s="517"/>
      <c r="AB76" s="517"/>
      <c r="AC76" s="517"/>
      <c r="AD76" s="517"/>
      <c r="AE76" s="546"/>
      <c r="AF76" s="521"/>
    </row>
    <row r="77" spans="1:32" x14ac:dyDescent="0.2">
      <c r="A77" s="944" t="s">
        <v>148</v>
      </c>
      <c r="B77" s="424">
        <v>61355</v>
      </c>
      <c r="C77" s="424">
        <v>57999</v>
      </c>
      <c r="D77" s="424">
        <v>51718.1</v>
      </c>
      <c r="E77" s="424">
        <v>51119</v>
      </c>
      <c r="F77" s="424">
        <v>53036</v>
      </c>
      <c r="G77" s="945">
        <v>43447</v>
      </c>
      <c r="H77" s="424">
        <v>48222</v>
      </c>
      <c r="I77" s="424">
        <v>48540.572773256252</v>
      </c>
      <c r="J77" s="424">
        <v>37113.970219339666</v>
      </c>
      <c r="K77" s="426">
        <v>41627.426038561396</v>
      </c>
      <c r="L77" s="426">
        <v>43027</v>
      </c>
      <c r="M77" s="426">
        <v>41855.533380399298</v>
      </c>
      <c r="N77" s="426">
        <v>38842.622357922402</v>
      </c>
      <c r="O77" s="939">
        <v>37963</v>
      </c>
      <c r="P77" s="939">
        <v>34398</v>
      </c>
      <c r="Q77" s="36"/>
      <c r="R77" s="451" t="s">
        <v>148</v>
      </c>
      <c r="S77" s="508">
        <f>($P77/B77)-1</f>
        <v>-0.43936109526525957</v>
      </c>
      <c r="T77" s="508">
        <f t="shared" ref="T77:AF77" si="24">($P77/C77)-1</f>
        <v>-0.40692080897946514</v>
      </c>
      <c r="U77" s="508">
        <f t="shared" si="24"/>
        <v>-0.3348943600016242</v>
      </c>
      <c r="V77" s="508">
        <f t="shared" si="24"/>
        <v>-0.3270995129012696</v>
      </c>
      <c r="W77" s="508">
        <f t="shared" si="24"/>
        <v>-0.35142167584282369</v>
      </c>
      <c r="X77" s="508">
        <f t="shared" si="24"/>
        <v>-0.20827675098395748</v>
      </c>
      <c r="Y77" s="508">
        <f t="shared" si="24"/>
        <v>-0.28667413213885773</v>
      </c>
      <c r="Z77" s="508">
        <f t="shared" si="24"/>
        <v>-0.29135570441905034</v>
      </c>
      <c r="AA77" s="508">
        <f t="shared" si="24"/>
        <v>-7.317918841041704E-2</v>
      </c>
      <c r="AB77" s="508">
        <f t="shared" si="24"/>
        <v>-0.17366978279811118</v>
      </c>
      <c r="AC77" s="508">
        <f t="shared" si="24"/>
        <v>-0.20054849280684217</v>
      </c>
      <c r="AD77" s="508">
        <f t="shared" si="24"/>
        <v>-0.17817317754912709</v>
      </c>
      <c r="AE77" s="508">
        <f t="shared" si="24"/>
        <v>-0.11442642355520238</v>
      </c>
      <c r="AF77" s="508">
        <f t="shared" si="24"/>
        <v>-9.3907225456365429E-2</v>
      </c>
    </row>
    <row r="78" spans="1:32" x14ac:dyDescent="0.2">
      <c r="A78" s="26"/>
      <c r="B78" s="31"/>
      <c r="C78" s="31"/>
      <c r="D78" s="923"/>
      <c r="E78" s="31"/>
      <c r="F78" s="31"/>
      <c r="G78" s="31"/>
      <c r="H78" s="31"/>
      <c r="I78" s="31"/>
      <c r="J78" s="31"/>
      <c r="K78" s="31"/>
      <c r="L78" s="31"/>
      <c r="M78" s="28"/>
      <c r="N78" s="28"/>
      <c r="O78" s="924"/>
      <c r="P78" s="924"/>
      <c r="Q78" s="75"/>
      <c r="R78" s="21"/>
      <c r="S78" s="32"/>
      <c r="T78" s="32"/>
      <c r="U78" s="32"/>
      <c r="V78" s="26"/>
      <c r="W78" s="2"/>
      <c r="X78" s="2"/>
      <c r="Y78" s="2"/>
      <c r="Z78" s="2"/>
      <c r="AA78" s="2"/>
      <c r="AB78" s="2"/>
      <c r="AC78" s="2"/>
      <c r="AD78" s="2"/>
      <c r="AE78" s="5"/>
    </row>
    <row r="79" spans="1:32" x14ac:dyDescent="0.2">
      <c r="A79" s="21" t="s">
        <v>150</v>
      </c>
      <c r="B79" s="21"/>
      <c r="C79" s="21"/>
      <c r="D79" s="21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5"/>
      <c r="P79" s="45"/>
      <c r="Q79" s="42"/>
      <c r="R79" s="21"/>
      <c r="S79" s="32"/>
      <c r="T79" s="32"/>
      <c r="U79" s="32"/>
      <c r="V79" s="21"/>
      <c r="W79" s="2"/>
      <c r="X79" s="2"/>
      <c r="Y79" s="2"/>
      <c r="Z79" s="2"/>
      <c r="AA79" s="2"/>
      <c r="AB79" s="2"/>
      <c r="AC79" s="2"/>
      <c r="AD79" s="2"/>
      <c r="AE79" s="5"/>
    </row>
    <row r="80" spans="1:3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2"/>
      <c r="M80" s="12"/>
      <c r="N80" s="12"/>
      <c r="O80" s="61"/>
      <c r="P80" s="61"/>
      <c r="Q80" s="1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5"/>
    </row>
    <row r="81" spans="1:32" x14ac:dyDescent="0.2">
      <c r="S81" s="32"/>
      <c r="T81" s="32"/>
      <c r="U81" s="32"/>
      <c r="V81" s="21"/>
      <c r="W81" s="2"/>
      <c r="X81" s="2"/>
      <c r="Y81" s="2"/>
      <c r="Z81" s="2"/>
      <c r="AA81" s="2"/>
      <c r="AB81" s="2"/>
      <c r="AC81" s="2"/>
      <c r="AD81" s="2"/>
      <c r="AE81" s="5"/>
    </row>
    <row r="82" spans="1:32" s="15" customFormat="1" ht="15" x14ac:dyDescent="0.2">
      <c r="A82" s="705" t="s">
        <v>478</v>
      </c>
      <c r="B82" s="21"/>
      <c r="C82" s="21"/>
      <c r="D82" s="21"/>
      <c r="E82" s="21"/>
      <c r="F82" s="31"/>
      <c r="G82" s="31"/>
      <c r="H82" s="31"/>
      <c r="I82" s="31"/>
      <c r="J82" s="12"/>
      <c r="K82" s="12"/>
      <c r="L82" s="12"/>
      <c r="M82" s="12"/>
      <c r="N82" s="12"/>
      <c r="O82" s="61"/>
      <c r="P82" s="61"/>
      <c r="Q82" s="12"/>
      <c r="R82" s="705" t="s">
        <v>479</v>
      </c>
      <c r="S82" s="32"/>
      <c r="T82" s="32"/>
      <c r="U82" s="32"/>
      <c r="V82" s="21"/>
      <c r="W82" s="12"/>
      <c r="X82" s="12"/>
      <c r="Y82" s="12"/>
      <c r="Z82" s="12"/>
      <c r="AA82" s="12"/>
      <c r="AB82" s="12"/>
      <c r="AC82" s="12"/>
      <c r="AD82" s="12"/>
      <c r="AE82" s="61"/>
    </row>
    <row r="83" spans="1:32" x14ac:dyDescent="0.2">
      <c r="A83" s="22"/>
      <c r="Q83" s="334"/>
      <c r="R83" s="12"/>
    </row>
    <row r="84" spans="1:32" x14ac:dyDescent="0.2">
      <c r="A84" s="411"/>
      <c r="B84" s="998" t="s">
        <v>290</v>
      </c>
      <c r="C84" s="998"/>
      <c r="D84" s="998"/>
      <c r="E84" s="998"/>
      <c r="F84" s="998"/>
      <c r="G84" s="998"/>
      <c r="H84" s="998"/>
      <c r="I84" s="998"/>
      <c r="J84" s="998"/>
      <c r="K84" s="998"/>
      <c r="L84" s="998"/>
      <c r="M84" s="998"/>
      <c r="N84" s="998"/>
      <c r="O84" s="998"/>
      <c r="P84" s="998"/>
      <c r="Q84" s="24"/>
      <c r="R84" s="468"/>
      <c r="S84" s="1006" t="s">
        <v>122</v>
      </c>
      <c r="T84" s="1006"/>
      <c r="U84" s="1006"/>
      <c r="V84" s="1006"/>
      <c r="W84" s="1006"/>
      <c r="X84" s="1006"/>
      <c r="Y84" s="1006"/>
      <c r="Z84" s="1006"/>
      <c r="AA84" s="1006"/>
      <c r="AB84" s="1006"/>
      <c r="AC84" s="1006"/>
      <c r="AD84" s="1006"/>
      <c r="AE84" s="1006"/>
      <c r="AF84" s="1006"/>
    </row>
    <row r="85" spans="1:32" ht="3.75" customHeight="1" x14ac:dyDescent="0.2">
      <c r="A85" s="22"/>
      <c r="B85" s="375"/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5"/>
      <c r="N85" s="375"/>
      <c r="O85" s="670"/>
      <c r="P85" s="670"/>
      <c r="Q85" s="42"/>
      <c r="R85" s="456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704"/>
    </row>
    <row r="86" spans="1:32" x14ac:dyDescent="0.2">
      <c r="A86" s="442" t="s">
        <v>104</v>
      </c>
      <c r="B86" s="434">
        <v>1990</v>
      </c>
      <c r="C86" s="434">
        <v>1992</v>
      </c>
      <c r="D86" s="434">
        <v>1994</v>
      </c>
      <c r="E86" s="435">
        <v>1996</v>
      </c>
      <c r="F86" s="435">
        <v>1998</v>
      </c>
      <c r="G86" s="435">
        <v>2000</v>
      </c>
      <c r="H86" s="435">
        <v>2002</v>
      </c>
      <c r="I86" s="435">
        <v>2004</v>
      </c>
      <c r="J86" s="435">
        <v>2006</v>
      </c>
      <c r="K86" s="435">
        <v>2008</v>
      </c>
      <c r="L86" s="435">
        <v>2010</v>
      </c>
      <c r="M86" s="435">
        <v>2012</v>
      </c>
      <c r="N86" s="435">
        <v>2014</v>
      </c>
      <c r="O86" s="435">
        <v>2016</v>
      </c>
      <c r="P86" s="435" t="s">
        <v>414</v>
      </c>
      <c r="Q86" s="44"/>
      <c r="R86" s="450" t="s">
        <v>104</v>
      </c>
      <c r="S86" s="401" t="s">
        <v>387</v>
      </c>
      <c r="T86" s="401" t="s">
        <v>388</v>
      </c>
      <c r="U86" s="401" t="s">
        <v>389</v>
      </c>
      <c r="V86" s="401" t="s">
        <v>390</v>
      </c>
      <c r="W86" s="402" t="s">
        <v>391</v>
      </c>
      <c r="X86" s="403" t="s">
        <v>392</v>
      </c>
      <c r="Y86" s="403" t="s">
        <v>393</v>
      </c>
      <c r="Z86" s="403" t="s">
        <v>394</v>
      </c>
      <c r="AA86" s="403" t="s">
        <v>395</v>
      </c>
      <c r="AB86" s="403" t="s">
        <v>396</v>
      </c>
      <c r="AC86" s="403" t="s">
        <v>397</v>
      </c>
      <c r="AD86" s="403" t="s">
        <v>398</v>
      </c>
      <c r="AE86" s="404" t="s">
        <v>399</v>
      </c>
      <c r="AF86" s="404" t="s">
        <v>413</v>
      </c>
    </row>
    <row r="87" spans="1:32" ht="6" customHeight="1" x14ac:dyDescent="0.2">
      <c r="A87" s="443"/>
      <c r="B87" s="497"/>
      <c r="C87" s="497"/>
      <c r="D87" s="497"/>
      <c r="E87" s="523"/>
      <c r="F87" s="523"/>
      <c r="G87" s="523"/>
      <c r="H87" s="523"/>
      <c r="I87" s="523"/>
      <c r="J87" s="523"/>
      <c r="K87" s="523"/>
      <c r="L87" s="523"/>
      <c r="M87" s="523"/>
      <c r="N87" s="523"/>
      <c r="O87" s="523"/>
      <c r="P87" s="523"/>
      <c r="Q87" s="31"/>
      <c r="R87" s="390"/>
      <c r="S87" s="497"/>
      <c r="T87" s="498"/>
      <c r="U87" s="498"/>
      <c r="V87" s="498"/>
      <c r="W87" s="497"/>
      <c r="X87" s="457"/>
      <c r="Y87" s="457"/>
      <c r="Z87" s="457"/>
      <c r="AA87" s="457"/>
      <c r="AB87" s="457"/>
      <c r="AC87" s="457"/>
      <c r="AD87" s="457"/>
      <c r="AE87" s="458"/>
      <c r="AF87" s="457"/>
    </row>
    <row r="88" spans="1:32" ht="15" x14ac:dyDescent="0.25">
      <c r="A88" s="444" t="s">
        <v>64</v>
      </c>
      <c r="B88" s="414">
        <v>33741</v>
      </c>
      <c r="C88" s="414">
        <v>37584</v>
      </c>
      <c r="D88" s="414">
        <v>42517.3</v>
      </c>
      <c r="E88" s="414">
        <v>56880</v>
      </c>
      <c r="F88" s="414">
        <v>64171</v>
      </c>
      <c r="G88" s="414">
        <v>63739</v>
      </c>
      <c r="H88" s="414">
        <v>60230.2</v>
      </c>
      <c r="I88" s="416">
        <v>86173</v>
      </c>
      <c r="J88" s="414">
        <f>SUM('[3]Table 8'!B68:J68)</f>
        <v>77686</v>
      </c>
      <c r="K88" s="414">
        <v>106805</v>
      </c>
      <c r="L88" s="414">
        <v>91054</v>
      </c>
      <c r="M88" s="414">
        <v>105304.48</v>
      </c>
      <c r="N88" s="414">
        <v>101784.63002348543</v>
      </c>
      <c r="O88" s="414">
        <v>108172.039026</v>
      </c>
      <c r="P88" s="883">
        <v>93644.647840499878</v>
      </c>
      <c r="Q88" s="28"/>
      <c r="R88" s="444" t="s">
        <v>64</v>
      </c>
      <c r="S88" s="501">
        <f>($P88/B88)-1</f>
        <v>1.775396338001241</v>
      </c>
      <c r="T88" s="501">
        <f t="shared" ref="T88:AF88" si="25">($P88/C88)-1</f>
        <v>1.4916094040150032</v>
      </c>
      <c r="U88" s="501">
        <f t="shared" si="25"/>
        <v>1.2025069287207764</v>
      </c>
      <c r="V88" s="501">
        <f t="shared" si="25"/>
        <v>0.64635456822257176</v>
      </c>
      <c r="W88" s="501">
        <f t="shared" si="25"/>
        <v>0.45929855917002826</v>
      </c>
      <c r="X88" s="501">
        <f t="shared" si="25"/>
        <v>0.46918915954909668</v>
      </c>
      <c r="Y88" s="501">
        <f t="shared" si="25"/>
        <v>0.55477896205723853</v>
      </c>
      <c r="Z88" s="501">
        <f t="shared" si="25"/>
        <v>8.6705207437362875E-2</v>
      </c>
      <c r="AA88" s="501">
        <f t="shared" si="25"/>
        <v>0.20542501661174306</v>
      </c>
      <c r="AB88" s="501">
        <f t="shared" si="25"/>
        <v>-0.12321850249988409</v>
      </c>
      <c r="AC88" s="501">
        <f t="shared" si="25"/>
        <v>2.8451774117555173E-2</v>
      </c>
      <c r="AD88" s="501">
        <f t="shared" si="25"/>
        <v>-0.11072493933306649</v>
      </c>
      <c r="AE88" s="501">
        <f t="shared" si="25"/>
        <v>-7.9972606680471903E-2</v>
      </c>
      <c r="AF88" s="593">
        <f t="shared" si="25"/>
        <v>-0.13429894930619135</v>
      </c>
    </row>
    <row r="89" spans="1:32" s="15" customFormat="1" ht="6" customHeight="1" x14ac:dyDescent="0.2">
      <c r="A89" s="443"/>
      <c r="B89" s="418"/>
      <c r="C89" s="418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8"/>
      <c r="O89" s="418"/>
      <c r="P89" s="418"/>
      <c r="Q89" s="28"/>
      <c r="R89" s="443"/>
      <c r="S89" s="546"/>
      <c r="T89" s="546"/>
      <c r="U89" s="546"/>
      <c r="V89" s="546"/>
      <c r="W89" s="546"/>
      <c r="X89" s="546"/>
      <c r="Y89" s="546"/>
      <c r="Z89" s="546"/>
      <c r="AA89" s="546"/>
      <c r="AB89" s="546"/>
      <c r="AC89" s="546"/>
      <c r="AD89" s="546"/>
      <c r="AE89" s="521"/>
      <c r="AF89" s="546"/>
    </row>
    <row r="90" spans="1:32" ht="15" x14ac:dyDescent="0.25">
      <c r="A90" s="444" t="s">
        <v>106</v>
      </c>
      <c r="B90" s="414">
        <v>52342</v>
      </c>
      <c r="C90" s="414">
        <v>52872</v>
      </c>
      <c r="D90" s="414">
        <v>56200.7</v>
      </c>
      <c r="E90" s="414">
        <v>63071.8</v>
      </c>
      <c r="F90" s="414">
        <v>72911</v>
      </c>
      <c r="G90" s="414">
        <v>71281</v>
      </c>
      <c r="H90" s="414">
        <v>69752.399999999994</v>
      </c>
      <c r="I90" s="414">
        <v>82884</v>
      </c>
      <c r="J90" s="414">
        <f>SUM('[3]Table 8'!B154:J154)</f>
        <v>77378</v>
      </c>
      <c r="K90" s="414">
        <v>95133</v>
      </c>
      <c r="L90" s="414">
        <v>83268</v>
      </c>
      <c r="M90" s="414">
        <v>94335.02</v>
      </c>
      <c r="N90" s="414">
        <v>90805.810484133181</v>
      </c>
      <c r="O90" s="414">
        <v>90298.858359999998</v>
      </c>
      <c r="P90" s="883">
        <v>82997.532108068466</v>
      </c>
      <c r="Q90" s="28"/>
      <c r="R90" s="444" t="s">
        <v>106</v>
      </c>
      <c r="S90" s="501">
        <f>($P90/B90)-1</f>
        <v>0.58567750770066995</v>
      </c>
      <c r="T90" s="501">
        <f t="shared" ref="T90:AF90" si="26">($P90/C90)-1</f>
        <v>0.5697823443045178</v>
      </c>
      <c r="U90" s="501">
        <f t="shared" si="26"/>
        <v>0.47680602035327802</v>
      </c>
      <c r="V90" s="501">
        <f t="shared" si="26"/>
        <v>0.31592141191576051</v>
      </c>
      <c r="W90" s="501">
        <f t="shared" si="26"/>
        <v>0.13834033421662673</v>
      </c>
      <c r="X90" s="501">
        <f t="shared" si="26"/>
        <v>0.16437104008176751</v>
      </c>
      <c r="Y90" s="501">
        <f t="shared" si="26"/>
        <v>0.18988783336585513</v>
      </c>
      <c r="Z90" s="501">
        <f t="shared" si="26"/>
        <v>1.3697711026068315E-3</v>
      </c>
      <c r="AA90" s="501">
        <f t="shared" si="26"/>
        <v>7.2624416605087561E-2</v>
      </c>
      <c r="AB90" s="501">
        <f t="shared" si="26"/>
        <v>-0.1275631788331234</v>
      </c>
      <c r="AC90" s="501">
        <f t="shared" si="26"/>
        <v>-3.2481612616075406E-3</v>
      </c>
      <c r="AD90" s="501">
        <f t="shared" si="26"/>
        <v>-0.12018323515415097</v>
      </c>
      <c r="AE90" s="501">
        <f t="shared" si="26"/>
        <v>-8.5988752640769439E-2</v>
      </c>
      <c r="AF90" s="593">
        <f t="shared" si="26"/>
        <v>-8.0857348415446006E-2</v>
      </c>
    </row>
    <row r="91" spans="1:32" s="15" customFormat="1" ht="6" customHeight="1" x14ac:dyDescent="0.2">
      <c r="A91" s="443"/>
      <c r="B91" s="418"/>
      <c r="C91" s="418"/>
      <c r="D91" s="418"/>
      <c r="E91" s="418"/>
      <c r="F91" s="418"/>
      <c r="G91" s="418"/>
      <c r="H91" s="418"/>
      <c r="I91" s="418"/>
      <c r="J91" s="418"/>
      <c r="K91" s="418"/>
      <c r="L91" s="418"/>
      <c r="M91" s="418"/>
      <c r="N91" s="418"/>
      <c r="O91" s="418"/>
      <c r="P91" s="418"/>
      <c r="Q91" s="28"/>
      <c r="R91" s="443"/>
      <c r="S91" s="517"/>
      <c r="T91" s="517"/>
      <c r="U91" s="517"/>
      <c r="V91" s="517"/>
      <c r="W91" s="517"/>
      <c r="X91" s="517"/>
      <c r="Y91" s="517"/>
      <c r="Z91" s="517"/>
      <c r="AA91" s="517"/>
      <c r="AB91" s="517"/>
      <c r="AC91" s="517"/>
      <c r="AD91" s="517"/>
      <c r="AE91" s="521"/>
      <c r="AF91" s="517"/>
    </row>
    <row r="92" spans="1:32" ht="15" x14ac:dyDescent="0.25">
      <c r="A92" s="444" t="s">
        <v>66</v>
      </c>
      <c r="B92" s="418"/>
      <c r="C92" s="418"/>
      <c r="D92" s="418"/>
      <c r="E92" s="418"/>
      <c r="F92" s="418"/>
      <c r="G92" s="418"/>
      <c r="H92" s="418"/>
      <c r="I92" s="418"/>
      <c r="J92" s="418"/>
      <c r="K92" s="418"/>
      <c r="L92" s="418"/>
      <c r="M92" s="418"/>
      <c r="N92" s="418"/>
      <c r="O92" s="418"/>
      <c r="P92" s="418"/>
      <c r="Q92" s="28"/>
      <c r="R92" s="444" t="s">
        <v>66</v>
      </c>
      <c r="S92" s="517"/>
      <c r="T92" s="517"/>
      <c r="U92" s="517"/>
      <c r="V92" s="517"/>
      <c r="W92" s="517"/>
      <c r="X92" s="517"/>
      <c r="Y92" s="517"/>
      <c r="Z92" s="517"/>
      <c r="AA92" s="517"/>
      <c r="AB92" s="517"/>
      <c r="AC92" s="517"/>
      <c r="AD92" s="517"/>
      <c r="AE92" s="521"/>
      <c r="AF92" s="517"/>
    </row>
    <row r="93" spans="1:32" s="15" customFormat="1" ht="3.75" customHeight="1" x14ac:dyDescent="0.2">
      <c r="A93" s="443"/>
      <c r="B93" s="418"/>
      <c r="C93" s="418"/>
      <c r="D93" s="418"/>
      <c r="E93" s="418"/>
      <c r="F93" s="418"/>
      <c r="G93" s="418"/>
      <c r="H93" s="418"/>
      <c r="I93" s="418"/>
      <c r="J93" s="418"/>
      <c r="K93" s="418"/>
      <c r="L93" s="418"/>
      <c r="M93" s="418"/>
      <c r="N93" s="418"/>
      <c r="O93" s="418"/>
      <c r="P93" s="418"/>
      <c r="Q93" s="28"/>
      <c r="R93" s="443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21"/>
      <c r="AF93" s="517"/>
    </row>
    <row r="94" spans="1:32" x14ac:dyDescent="0.2">
      <c r="A94" s="454" t="s">
        <v>138</v>
      </c>
      <c r="B94" s="422" t="s">
        <v>3</v>
      </c>
      <c r="C94" s="422">
        <v>88</v>
      </c>
      <c r="D94" s="422">
        <v>167</v>
      </c>
      <c r="E94" s="422">
        <v>493</v>
      </c>
      <c r="F94" s="422">
        <v>249</v>
      </c>
      <c r="G94" s="422" t="s">
        <v>3</v>
      </c>
      <c r="H94" s="422">
        <v>182.2</v>
      </c>
      <c r="I94" s="422">
        <v>120</v>
      </c>
      <c r="J94" s="422" t="s">
        <v>3</v>
      </c>
      <c r="K94" s="422">
        <v>127</v>
      </c>
      <c r="L94" s="422">
        <v>59</v>
      </c>
      <c r="M94" s="422" t="s">
        <v>3</v>
      </c>
      <c r="N94" s="422">
        <v>139.77000000000001</v>
      </c>
      <c r="O94" s="422">
        <v>30.439</v>
      </c>
      <c r="P94" s="884" t="s">
        <v>3</v>
      </c>
      <c r="Q94" s="34"/>
      <c r="R94" s="454" t="s">
        <v>138</v>
      </c>
      <c r="S94" s="501" t="s">
        <v>3</v>
      </c>
      <c r="T94" s="501">
        <v>-1</v>
      </c>
      <c r="U94" s="501">
        <v>-1</v>
      </c>
      <c r="V94" s="501">
        <v>-1</v>
      </c>
      <c r="W94" s="501">
        <v>-1</v>
      </c>
      <c r="X94" s="501" t="s">
        <v>3</v>
      </c>
      <c r="Y94" s="501">
        <v>-1</v>
      </c>
      <c r="Z94" s="501">
        <v>-1</v>
      </c>
      <c r="AA94" s="501" t="s">
        <v>3</v>
      </c>
      <c r="AB94" s="501">
        <v>-1</v>
      </c>
      <c r="AC94" s="501">
        <v>-1</v>
      </c>
      <c r="AD94" s="501" t="s">
        <v>3</v>
      </c>
      <c r="AE94" s="501">
        <v>-1</v>
      </c>
      <c r="AF94" s="593">
        <v>-1</v>
      </c>
    </row>
    <row r="95" spans="1:32" x14ac:dyDescent="0.2">
      <c r="A95" s="454" t="s">
        <v>139</v>
      </c>
      <c r="B95" s="422" t="s">
        <v>3</v>
      </c>
      <c r="C95" s="422">
        <v>79</v>
      </c>
      <c r="D95" s="422">
        <v>255</v>
      </c>
      <c r="E95" s="422">
        <v>222</v>
      </c>
      <c r="F95" s="422" t="s">
        <v>3</v>
      </c>
      <c r="G95" s="422" t="s">
        <v>3</v>
      </c>
      <c r="H95" s="422" t="s">
        <v>3</v>
      </c>
      <c r="I95" s="422" t="s">
        <v>3</v>
      </c>
      <c r="J95" s="422" t="s">
        <v>3</v>
      </c>
      <c r="K95" s="422" t="s">
        <v>3</v>
      </c>
      <c r="L95" s="422" t="s">
        <v>3</v>
      </c>
      <c r="M95" s="422" t="s">
        <v>3</v>
      </c>
      <c r="N95" s="422" t="s">
        <v>3</v>
      </c>
      <c r="O95" s="422" t="s">
        <v>3</v>
      </c>
      <c r="P95" s="884" t="s">
        <v>3</v>
      </c>
      <c r="Q95" s="34"/>
      <c r="R95" s="454" t="s">
        <v>139</v>
      </c>
      <c r="S95" s="501" t="s">
        <v>3</v>
      </c>
      <c r="T95" s="501" t="s">
        <v>3</v>
      </c>
      <c r="U95" s="501" t="s">
        <v>3</v>
      </c>
      <c r="V95" s="501" t="s">
        <v>3</v>
      </c>
      <c r="W95" s="501" t="s">
        <v>3</v>
      </c>
      <c r="X95" s="501" t="s">
        <v>3</v>
      </c>
      <c r="Y95" s="501" t="s">
        <v>3</v>
      </c>
      <c r="Z95" s="501" t="s">
        <v>3</v>
      </c>
      <c r="AA95" s="501" t="s">
        <v>3</v>
      </c>
      <c r="AB95" s="501" t="s">
        <v>3</v>
      </c>
      <c r="AC95" s="501" t="s">
        <v>3</v>
      </c>
      <c r="AD95" s="501" t="s">
        <v>3</v>
      </c>
      <c r="AE95" s="907" t="s">
        <v>3</v>
      </c>
      <c r="AF95" s="593" t="s">
        <v>3</v>
      </c>
    </row>
    <row r="96" spans="1:32" x14ac:dyDescent="0.2">
      <c r="A96" s="454" t="s">
        <v>140</v>
      </c>
      <c r="B96" s="422">
        <v>1164</v>
      </c>
      <c r="C96" s="422">
        <v>2359</v>
      </c>
      <c r="D96" s="422">
        <v>1857</v>
      </c>
      <c r="E96" s="422">
        <v>2447</v>
      </c>
      <c r="F96" s="422">
        <v>1440</v>
      </c>
      <c r="G96" s="422">
        <v>3773</v>
      </c>
      <c r="H96" s="423">
        <v>1140.0999999999999</v>
      </c>
      <c r="I96" s="422">
        <v>2058</v>
      </c>
      <c r="J96" s="422">
        <v>1751</v>
      </c>
      <c r="K96" s="422">
        <v>1164</v>
      </c>
      <c r="L96" s="422">
        <v>1164</v>
      </c>
      <c r="M96" s="422">
        <v>2405.06</v>
      </c>
      <c r="N96" s="422">
        <v>2483.21</v>
      </c>
      <c r="O96" s="422">
        <v>622.32500000000005</v>
      </c>
      <c r="P96" s="884">
        <v>457</v>
      </c>
      <c r="Q96" s="34"/>
      <c r="R96" s="454" t="s">
        <v>140</v>
      </c>
      <c r="S96" s="501">
        <f>($P96/B96)-1</f>
        <v>-0.60738831615120281</v>
      </c>
      <c r="T96" s="501">
        <f t="shared" ref="T96:AF97" si="27">($P96/C96)-1</f>
        <v>-0.80627384484951248</v>
      </c>
      <c r="U96" s="501">
        <f t="shared" si="27"/>
        <v>-0.75390414647280557</v>
      </c>
      <c r="V96" s="501">
        <f t="shared" si="27"/>
        <v>-0.81324070290151207</v>
      </c>
      <c r="W96" s="501">
        <f t="shared" si="27"/>
        <v>-0.68263888888888891</v>
      </c>
      <c r="X96" s="501">
        <f t="shared" si="27"/>
        <v>-0.87887622581500136</v>
      </c>
      <c r="Y96" s="501">
        <f t="shared" si="27"/>
        <v>-0.59915796859924564</v>
      </c>
      <c r="Z96" s="501">
        <f t="shared" si="27"/>
        <v>-0.77793974732750248</v>
      </c>
      <c r="AA96" s="501">
        <f t="shared" si="27"/>
        <v>-0.73900628212450026</v>
      </c>
      <c r="AB96" s="501">
        <f t="shared" si="27"/>
        <v>-0.60738831615120281</v>
      </c>
      <c r="AC96" s="501">
        <f t="shared" si="27"/>
        <v>-0.60738831615120281</v>
      </c>
      <c r="AD96" s="501">
        <f t="shared" si="27"/>
        <v>-0.80998395050435334</v>
      </c>
      <c r="AE96" s="501">
        <f t="shared" si="27"/>
        <v>-0.81596401432017429</v>
      </c>
      <c r="AF96" s="593">
        <f t="shared" si="27"/>
        <v>-0.2656570120114089</v>
      </c>
    </row>
    <row r="97" spans="1:32" x14ac:dyDescent="0.2">
      <c r="A97" s="454" t="s">
        <v>141</v>
      </c>
      <c r="B97" s="422">
        <v>2381</v>
      </c>
      <c r="C97" s="422">
        <v>2670</v>
      </c>
      <c r="D97" s="422">
        <v>3267</v>
      </c>
      <c r="E97" s="422">
        <v>7047</v>
      </c>
      <c r="F97" s="422">
        <v>16481</v>
      </c>
      <c r="G97" s="422">
        <v>23617</v>
      </c>
      <c r="H97" s="422">
        <v>16708.8</v>
      </c>
      <c r="I97" s="422">
        <v>24258</v>
      </c>
      <c r="J97" s="422">
        <v>23328</v>
      </c>
      <c r="K97" s="422">
        <v>34701</v>
      </c>
      <c r="L97" s="422">
        <v>24909</v>
      </c>
      <c r="M97" s="422">
        <v>26035.83</v>
      </c>
      <c r="N97" s="422">
        <v>19500.13</v>
      </c>
      <c r="O97" s="422">
        <v>17596.628000000004</v>
      </c>
      <c r="P97" s="884">
        <v>14253</v>
      </c>
      <c r="Q97" s="34"/>
      <c r="R97" s="454" t="s">
        <v>141</v>
      </c>
      <c r="S97" s="501">
        <f>($P97/B97)-1</f>
        <v>4.9861402771944565</v>
      </c>
      <c r="T97" s="501">
        <f t="shared" si="27"/>
        <v>4.3382022471910116</v>
      </c>
      <c r="U97" s="501">
        <f t="shared" si="27"/>
        <v>3.3627180899908176</v>
      </c>
      <c r="V97" s="501">
        <f t="shared" si="27"/>
        <v>1.0225627926777352</v>
      </c>
      <c r="W97" s="501">
        <f t="shared" si="27"/>
        <v>-0.13518597172501667</v>
      </c>
      <c r="X97" s="501">
        <f t="shared" si="27"/>
        <v>-0.39649405089554135</v>
      </c>
      <c r="Y97" s="501">
        <f t="shared" si="27"/>
        <v>-0.14697644355070383</v>
      </c>
      <c r="Z97" s="501">
        <f t="shared" si="27"/>
        <v>-0.41244125649270347</v>
      </c>
      <c r="AA97" s="501">
        <f t="shared" si="27"/>
        <v>-0.38901748971193417</v>
      </c>
      <c r="AB97" s="501">
        <f t="shared" si="27"/>
        <v>-0.58926255727500654</v>
      </c>
      <c r="AC97" s="501">
        <f t="shared" si="27"/>
        <v>-0.42779718174153925</v>
      </c>
      <c r="AD97" s="501">
        <f t="shared" si="27"/>
        <v>-0.45256210383920936</v>
      </c>
      <c r="AE97" s="501">
        <f t="shared" si="27"/>
        <v>-0.26908179586495073</v>
      </c>
      <c r="AF97" s="593">
        <f t="shared" si="27"/>
        <v>-0.19001526883446096</v>
      </c>
    </row>
    <row r="98" spans="1:32" x14ac:dyDescent="0.2">
      <c r="A98" s="454" t="s">
        <v>146</v>
      </c>
      <c r="B98" s="422">
        <v>465</v>
      </c>
      <c r="C98" s="422">
        <v>694</v>
      </c>
      <c r="D98" s="422">
        <v>207</v>
      </c>
      <c r="E98" s="422">
        <v>816</v>
      </c>
      <c r="F98" s="422">
        <v>1207</v>
      </c>
      <c r="G98" s="422">
        <v>2290</v>
      </c>
      <c r="H98" s="422" t="s">
        <v>3</v>
      </c>
      <c r="I98" s="422">
        <v>114</v>
      </c>
      <c r="J98" s="422">
        <v>89</v>
      </c>
      <c r="K98" s="422" t="s">
        <v>3</v>
      </c>
      <c r="L98" s="422" t="s">
        <v>3</v>
      </c>
      <c r="M98" s="422">
        <v>74.22</v>
      </c>
      <c r="N98" s="422" t="s">
        <v>3</v>
      </c>
      <c r="O98" s="422" t="s">
        <v>3</v>
      </c>
      <c r="P98" s="884" t="s">
        <v>3</v>
      </c>
      <c r="Q98" s="34"/>
      <c r="R98" s="454" t="s">
        <v>146</v>
      </c>
      <c r="S98" s="501" t="s">
        <v>3</v>
      </c>
      <c r="T98" s="501" t="s">
        <v>3</v>
      </c>
      <c r="U98" s="501" t="s">
        <v>3</v>
      </c>
      <c r="V98" s="501" t="s">
        <v>3</v>
      </c>
      <c r="W98" s="501" t="s">
        <v>3</v>
      </c>
      <c r="X98" s="501" t="s">
        <v>3</v>
      </c>
      <c r="Y98" s="501" t="s">
        <v>3</v>
      </c>
      <c r="Z98" s="501" t="s">
        <v>3</v>
      </c>
      <c r="AA98" s="501" t="s">
        <v>3</v>
      </c>
      <c r="AB98" s="501" t="s">
        <v>3</v>
      </c>
      <c r="AC98" s="501" t="s">
        <v>3</v>
      </c>
      <c r="AD98" s="501" t="s">
        <v>3</v>
      </c>
      <c r="AE98" s="907" t="s">
        <v>3</v>
      </c>
      <c r="AF98" s="593" t="s">
        <v>3</v>
      </c>
    </row>
    <row r="99" spans="1:32" s="15" customFormat="1" ht="3.75" customHeight="1" x14ac:dyDescent="0.2">
      <c r="A99" s="443"/>
      <c r="B99" s="418"/>
      <c r="C99" s="418"/>
      <c r="D99" s="418"/>
      <c r="E99" s="418"/>
      <c r="F99" s="418"/>
      <c r="G99" s="418"/>
      <c r="H99" s="418"/>
      <c r="I99" s="418"/>
      <c r="J99" s="418"/>
      <c r="K99" s="418"/>
      <c r="L99" s="418"/>
      <c r="M99" s="418"/>
      <c r="N99" s="418"/>
      <c r="O99" s="418"/>
      <c r="P99" s="418"/>
      <c r="Q99" s="28"/>
      <c r="R99" s="443"/>
      <c r="S99" s="517"/>
      <c r="T99" s="517"/>
      <c r="U99" s="517"/>
      <c r="V99" s="517"/>
      <c r="W99" s="517"/>
      <c r="X99" s="517"/>
      <c r="Y99" s="517"/>
      <c r="Z99" s="517"/>
      <c r="AA99" s="517"/>
      <c r="AB99" s="517"/>
      <c r="AC99" s="517"/>
      <c r="AD99" s="517"/>
      <c r="AE99" s="521"/>
      <c r="AF99" s="517"/>
    </row>
    <row r="100" spans="1:32" x14ac:dyDescent="0.2">
      <c r="A100" s="450" t="s">
        <v>111</v>
      </c>
      <c r="B100" s="424">
        <v>4010</v>
      </c>
      <c r="C100" s="424">
        <v>5890</v>
      </c>
      <c r="D100" s="424">
        <v>5754.1</v>
      </c>
      <c r="E100" s="424">
        <v>11028</v>
      </c>
      <c r="F100" s="424">
        <v>19377</v>
      </c>
      <c r="G100" s="424">
        <v>29681</v>
      </c>
      <c r="H100" s="424">
        <v>18031.2</v>
      </c>
      <c r="I100" s="424">
        <v>26550</v>
      </c>
      <c r="J100" s="424">
        <f>SUM(J94:J98)</f>
        <v>25168</v>
      </c>
      <c r="K100" s="424">
        <v>35991</v>
      </c>
      <c r="L100" s="424">
        <v>26132</v>
      </c>
      <c r="M100" s="424">
        <v>28515.119999999999</v>
      </c>
      <c r="N100" s="424">
        <v>22123.115294290925</v>
      </c>
      <c r="O100" s="424">
        <v>18249.399279999998</v>
      </c>
      <c r="P100" s="424">
        <v>14709.785349369049</v>
      </c>
      <c r="Q100" s="28"/>
      <c r="R100" s="450" t="s">
        <v>111</v>
      </c>
      <c r="S100" s="504">
        <f>($P100/B100)-1</f>
        <v>2.6682756482217078</v>
      </c>
      <c r="T100" s="504">
        <f t="shared" ref="T100:AF100" si="28">($P100/C100)-1</f>
        <v>1.4974168674650339</v>
      </c>
      <c r="U100" s="504">
        <f t="shared" si="28"/>
        <v>1.5564007141636482</v>
      </c>
      <c r="V100" s="504">
        <f t="shared" si="28"/>
        <v>0.3338579388256302</v>
      </c>
      <c r="W100" s="504">
        <f t="shared" si="28"/>
        <v>-0.24086363475413897</v>
      </c>
      <c r="X100" s="504">
        <f t="shared" si="28"/>
        <v>-0.50440398405144538</v>
      </c>
      <c r="Y100" s="504">
        <f t="shared" si="28"/>
        <v>-0.18420374964677622</v>
      </c>
      <c r="Z100" s="504">
        <f t="shared" si="28"/>
        <v>-0.44595912055107156</v>
      </c>
      <c r="AA100" s="504">
        <f t="shared" si="28"/>
        <v>-0.41553618287630922</v>
      </c>
      <c r="AB100" s="504">
        <f t="shared" si="28"/>
        <v>-0.59129267457505907</v>
      </c>
      <c r="AC100" s="504">
        <f t="shared" si="28"/>
        <v>-0.43709684106195279</v>
      </c>
      <c r="AD100" s="504">
        <f t="shared" si="28"/>
        <v>-0.48414085757419045</v>
      </c>
      <c r="AE100" s="504">
        <f t="shared" si="28"/>
        <v>-0.33509430504278725</v>
      </c>
      <c r="AF100" s="504">
        <f t="shared" si="28"/>
        <v>-0.193957832601652</v>
      </c>
    </row>
    <row r="101" spans="1:32" s="15" customFormat="1" ht="6" customHeight="1" x14ac:dyDescent="0.2">
      <c r="A101" s="443"/>
      <c r="B101" s="418"/>
      <c r="C101" s="418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28"/>
      <c r="R101" s="443"/>
      <c r="S101" s="517"/>
      <c r="T101" s="517"/>
      <c r="U101" s="517"/>
      <c r="V101" s="517"/>
      <c r="W101" s="517"/>
      <c r="X101" s="517"/>
      <c r="Y101" s="517"/>
      <c r="Z101" s="517"/>
      <c r="AA101" s="517"/>
      <c r="AB101" s="517"/>
      <c r="AC101" s="517"/>
      <c r="AD101" s="517"/>
      <c r="AE101" s="521"/>
      <c r="AF101" s="517"/>
    </row>
    <row r="102" spans="1:32" ht="15" x14ac:dyDescent="0.25">
      <c r="A102" s="444" t="s">
        <v>67</v>
      </c>
      <c r="B102" s="414">
        <v>24</v>
      </c>
      <c r="C102" s="414" t="s">
        <v>3</v>
      </c>
      <c r="D102" s="414">
        <v>27</v>
      </c>
      <c r="E102" s="414">
        <v>168</v>
      </c>
      <c r="F102" s="414">
        <v>129</v>
      </c>
      <c r="G102" s="414">
        <v>833</v>
      </c>
      <c r="H102" s="414">
        <v>305</v>
      </c>
      <c r="I102" s="414">
        <v>223</v>
      </c>
      <c r="J102" s="414">
        <f>SUM('[3]Table 8'!B183:J183)</f>
        <v>307</v>
      </c>
      <c r="K102" s="414">
        <v>493</v>
      </c>
      <c r="L102" s="414">
        <v>324</v>
      </c>
      <c r="M102" s="414">
        <v>466.38</v>
      </c>
      <c r="N102" s="414">
        <v>441.52357141689669</v>
      </c>
      <c r="O102" s="414">
        <v>714.44886199999996</v>
      </c>
      <c r="P102" s="883">
        <v>361.45230102539062</v>
      </c>
      <c r="Q102" s="28"/>
      <c r="R102" s="444" t="s">
        <v>67</v>
      </c>
      <c r="S102" s="501">
        <f>($P102/B102)-1</f>
        <v>14.060512542724609</v>
      </c>
      <c r="T102" s="501" t="s">
        <v>3</v>
      </c>
      <c r="U102" s="501">
        <f t="shared" ref="U102:AF102" si="29">($P102/D102)-1</f>
        <v>12.387122260199654</v>
      </c>
      <c r="V102" s="501">
        <f t="shared" si="29"/>
        <v>1.1515017918178012</v>
      </c>
      <c r="W102" s="501">
        <f t="shared" si="29"/>
        <v>1.8019558219022529</v>
      </c>
      <c r="X102" s="501">
        <f t="shared" si="29"/>
        <v>-0.56608367223842659</v>
      </c>
      <c r="Y102" s="501">
        <f t="shared" si="29"/>
        <v>0.18508951155865772</v>
      </c>
      <c r="Z102" s="501">
        <f t="shared" si="29"/>
        <v>0.62086233643672917</v>
      </c>
      <c r="AA102" s="501">
        <f t="shared" si="29"/>
        <v>0.17736905871462749</v>
      </c>
      <c r="AB102" s="501">
        <f t="shared" si="29"/>
        <v>-0.26683103240285877</v>
      </c>
      <c r="AC102" s="501">
        <f t="shared" si="29"/>
        <v>0.11559352168330439</v>
      </c>
      <c r="AD102" s="501">
        <f t="shared" si="29"/>
        <v>-0.22498327324201162</v>
      </c>
      <c r="AE102" s="501">
        <f t="shared" si="29"/>
        <v>-0.18135219855770945</v>
      </c>
      <c r="AF102" s="593">
        <f t="shared" si="29"/>
        <v>-0.49408233359969911</v>
      </c>
    </row>
    <row r="103" spans="1:32" s="15" customFormat="1" ht="6" customHeight="1" x14ac:dyDescent="0.2">
      <c r="A103" s="443"/>
      <c r="B103" s="418"/>
      <c r="C103" s="418"/>
      <c r="D103" s="418"/>
      <c r="E103" s="418"/>
      <c r="F103" s="418"/>
      <c r="G103" s="418"/>
      <c r="H103" s="418"/>
      <c r="I103" s="418"/>
      <c r="J103" s="418"/>
      <c r="K103" s="418"/>
      <c r="L103" s="418"/>
      <c r="M103" s="418"/>
      <c r="N103" s="418"/>
      <c r="O103" s="418"/>
      <c r="P103" s="418"/>
      <c r="Q103" s="28"/>
      <c r="R103" s="443"/>
      <c r="S103" s="517"/>
      <c r="T103" s="517"/>
      <c r="U103" s="517"/>
      <c r="V103" s="517"/>
      <c r="W103" s="517"/>
      <c r="X103" s="517"/>
      <c r="Y103" s="517"/>
      <c r="Z103" s="517"/>
      <c r="AA103" s="517"/>
      <c r="AB103" s="517"/>
      <c r="AC103" s="517"/>
      <c r="AD103" s="517"/>
      <c r="AE103" s="521"/>
      <c r="AF103" s="517"/>
    </row>
    <row r="104" spans="1:32" ht="15" x14ac:dyDescent="0.25">
      <c r="A104" s="444" t="s">
        <v>118</v>
      </c>
      <c r="B104" s="414">
        <v>8607</v>
      </c>
      <c r="C104" s="414">
        <v>10509</v>
      </c>
      <c r="D104" s="414">
        <v>12836</v>
      </c>
      <c r="E104" s="414">
        <v>13953</v>
      </c>
      <c r="F104" s="414">
        <v>18998</v>
      </c>
      <c r="G104" s="414">
        <v>17237</v>
      </c>
      <c r="H104" s="414">
        <v>17330</v>
      </c>
      <c r="I104" s="414">
        <v>16476</v>
      </c>
      <c r="J104" s="414">
        <f>SUM('[3]Table 8'!B194:J194)</f>
        <v>19559</v>
      </c>
      <c r="K104" s="414">
        <v>22386</v>
      </c>
      <c r="L104" s="414">
        <v>23927</v>
      </c>
      <c r="M104" s="414">
        <v>31659.61</v>
      </c>
      <c r="N104" s="414">
        <v>31172.432367615522</v>
      </c>
      <c r="O104" s="414">
        <v>36014.651818999999</v>
      </c>
      <c r="P104" s="883">
        <v>33439.926446914673</v>
      </c>
      <c r="Q104" s="28"/>
      <c r="R104" s="444" t="s">
        <v>118</v>
      </c>
      <c r="S104" s="501">
        <f>($P104/B104)-1</f>
        <v>2.8852011672957678</v>
      </c>
      <c r="T104" s="501">
        <f t="shared" ref="T104:AF104" si="30">($P104/C104)-1</f>
        <v>2.1820274476082093</v>
      </c>
      <c r="U104" s="501">
        <f t="shared" si="30"/>
        <v>1.6051672208565497</v>
      </c>
      <c r="V104" s="501">
        <f t="shared" si="30"/>
        <v>1.3966119434469055</v>
      </c>
      <c r="W104" s="501">
        <f t="shared" si="30"/>
        <v>0.76018141103877634</v>
      </c>
      <c r="X104" s="501">
        <f t="shared" si="30"/>
        <v>0.94000849607905512</v>
      </c>
      <c r="Y104" s="501">
        <f t="shared" si="30"/>
        <v>0.92959760224550902</v>
      </c>
      <c r="Z104" s="501">
        <f t="shared" si="30"/>
        <v>1.0296143752679456</v>
      </c>
      <c r="AA104" s="501">
        <f t="shared" si="30"/>
        <v>0.7096950992849671</v>
      </c>
      <c r="AB104" s="501">
        <f t="shared" si="30"/>
        <v>0.49378747641001852</v>
      </c>
      <c r="AC104" s="501">
        <f t="shared" si="30"/>
        <v>0.39758124490804003</v>
      </c>
      <c r="AD104" s="501">
        <f t="shared" si="30"/>
        <v>5.6233050467604295E-2</v>
      </c>
      <c r="AE104" s="501">
        <f t="shared" si="30"/>
        <v>7.2740364067797714E-2</v>
      </c>
      <c r="AF104" s="593">
        <f t="shared" si="30"/>
        <v>-7.1491052725574211E-2</v>
      </c>
    </row>
    <row r="105" spans="1:32" s="15" customFormat="1" ht="6" customHeight="1" x14ac:dyDescent="0.2">
      <c r="A105" s="443"/>
      <c r="B105" s="418"/>
      <c r="C105" s="418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8"/>
      <c r="O105" s="418"/>
      <c r="P105" s="418"/>
      <c r="Q105" s="28"/>
      <c r="R105" s="443"/>
      <c r="S105" s="517"/>
      <c r="T105" s="517"/>
      <c r="U105" s="517"/>
      <c r="V105" s="517"/>
      <c r="W105" s="517"/>
      <c r="X105" s="517"/>
      <c r="Y105" s="517"/>
      <c r="Z105" s="517"/>
      <c r="AA105" s="517"/>
      <c r="AB105" s="517"/>
      <c r="AC105" s="517"/>
      <c r="AD105" s="517"/>
      <c r="AE105" s="521"/>
      <c r="AF105" s="517"/>
    </row>
    <row r="106" spans="1:32" ht="15" x14ac:dyDescent="0.25">
      <c r="A106" s="444" t="s">
        <v>105</v>
      </c>
      <c r="B106" s="414" t="s">
        <v>3</v>
      </c>
      <c r="C106" s="414" t="s">
        <v>3</v>
      </c>
      <c r="D106" s="414" t="s">
        <v>3</v>
      </c>
      <c r="E106" s="414" t="s">
        <v>3</v>
      </c>
      <c r="F106" s="414" t="s">
        <v>3</v>
      </c>
      <c r="G106" s="414" t="s">
        <v>3</v>
      </c>
      <c r="H106" s="414" t="s">
        <v>3</v>
      </c>
      <c r="I106" s="414" t="s">
        <v>3</v>
      </c>
      <c r="J106" s="414" t="s">
        <v>3</v>
      </c>
      <c r="K106" s="414">
        <v>89</v>
      </c>
      <c r="L106" s="414" t="s">
        <v>3</v>
      </c>
      <c r="M106" s="414">
        <v>425.19</v>
      </c>
      <c r="N106" s="414">
        <v>161.53706857687422</v>
      </c>
      <c r="O106" s="414" t="s">
        <v>3</v>
      </c>
      <c r="P106" s="883">
        <v>670.12566947937012</v>
      </c>
      <c r="Q106" s="28"/>
      <c r="R106" s="444" t="s">
        <v>105</v>
      </c>
      <c r="S106" s="501" t="s">
        <v>3</v>
      </c>
      <c r="T106" s="501" t="s">
        <v>3</v>
      </c>
      <c r="U106" s="501" t="s">
        <v>3</v>
      </c>
      <c r="V106" s="501" t="s">
        <v>3</v>
      </c>
      <c r="W106" s="501" t="s">
        <v>3</v>
      </c>
      <c r="X106" s="501" t="s">
        <v>3</v>
      </c>
      <c r="Y106" s="501" t="s">
        <v>3</v>
      </c>
      <c r="Z106" s="501" t="s">
        <v>3</v>
      </c>
      <c r="AA106" s="501" t="s">
        <v>3</v>
      </c>
      <c r="AB106" s="501">
        <f t="shared" ref="AB106:AE106" si="31">($P106/K106)-1</f>
        <v>6.5295019042625855</v>
      </c>
      <c r="AC106" s="501" t="s">
        <v>3</v>
      </c>
      <c r="AD106" s="501">
        <f t="shared" si="31"/>
        <v>0.5760616888435055</v>
      </c>
      <c r="AE106" s="501">
        <f t="shared" si="31"/>
        <v>3.1484327738711109</v>
      </c>
      <c r="AF106" s="593" t="s">
        <v>3</v>
      </c>
    </row>
    <row r="107" spans="1:32" s="15" customFormat="1" ht="6" customHeight="1" x14ac:dyDescent="0.2">
      <c r="A107" s="443"/>
      <c r="B107" s="418"/>
      <c r="C107" s="418"/>
      <c r="D107" s="418"/>
      <c r="E107" s="418"/>
      <c r="F107" s="418"/>
      <c r="G107" s="418"/>
      <c r="H107" s="418"/>
      <c r="I107" s="418"/>
      <c r="J107" s="418"/>
      <c r="K107" s="418"/>
      <c r="L107" s="418"/>
      <c r="M107" s="418"/>
      <c r="N107" s="418"/>
      <c r="O107" s="418"/>
      <c r="P107" s="418"/>
      <c r="Q107" s="28"/>
      <c r="R107" s="443"/>
      <c r="S107" s="517"/>
      <c r="T107" s="517"/>
      <c r="U107" s="517"/>
      <c r="V107" s="517"/>
      <c r="W107" s="517"/>
      <c r="X107" s="517"/>
      <c r="Y107" s="517"/>
      <c r="Z107" s="517"/>
      <c r="AA107" s="517"/>
      <c r="AB107" s="517"/>
      <c r="AC107" s="517"/>
      <c r="AD107" s="517"/>
      <c r="AE107" s="521"/>
      <c r="AF107" s="517"/>
    </row>
    <row r="108" spans="1:32" ht="15" x14ac:dyDescent="0.25">
      <c r="A108" s="444" t="s">
        <v>69</v>
      </c>
      <c r="B108" s="414">
        <v>41739</v>
      </c>
      <c r="C108" s="414">
        <v>39958</v>
      </c>
      <c r="D108" s="414">
        <v>35994.9</v>
      </c>
      <c r="E108" s="414">
        <v>35525</v>
      </c>
      <c r="F108" s="414">
        <v>31728</v>
      </c>
      <c r="G108" s="414">
        <v>34260</v>
      </c>
      <c r="H108" s="414">
        <v>31493.9</v>
      </c>
      <c r="I108" s="414">
        <v>29069</v>
      </c>
      <c r="J108" s="414">
        <f>SUM('[3]Table 8'!B230:J230)</f>
        <v>27353</v>
      </c>
      <c r="K108" s="414">
        <v>33567</v>
      </c>
      <c r="L108" s="414">
        <v>31572</v>
      </c>
      <c r="M108" s="414">
        <v>34646</v>
      </c>
      <c r="N108" s="414">
        <v>30467.820198298097</v>
      </c>
      <c r="O108" s="414">
        <v>31176.308254000003</v>
      </c>
      <c r="P108" s="883">
        <v>25835.181730985641</v>
      </c>
      <c r="Q108" s="28"/>
      <c r="R108" s="444" t="s">
        <v>69</v>
      </c>
      <c r="S108" s="501">
        <f>($P108/B108)-1</f>
        <v>-0.38103017008108386</v>
      </c>
      <c r="T108" s="501">
        <f t="shared" ref="T108:AF108" si="32">($P108/C108)-1</f>
        <v>-0.35344157037425195</v>
      </c>
      <c r="U108" s="501">
        <f t="shared" si="32"/>
        <v>-0.28225438239901657</v>
      </c>
      <c r="V108" s="501">
        <f t="shared" si="32"/>
        <v>-0.27276054240715997</v>
      </c>
      <c r="W108" s="501">
        <f t="shared" si="32"/>
        <v>-0.18572926969914139</v>
      </c>
      <c r="X108" s="501">
        <f t="shared" si="32"/>
        <v>-0.24590829740263742</v>
      </c>
      <c r="Y108" s="501">
        <f t="shared" si="32"/>
        <v>-0.17967664433475561</v>
      </c>
      <c r="Z108" s="501">
        <f t="shared" si="32"/>
        <v>-0.11124628535602732</v>
      </c>
      <c r="AA108" s="501">
        <f t="shared" si="32"/>
        <v>-5.5490010931684264E-2</v>
      </c>
      <c r="AB108" s="501">
        <f t="shared" si="32"/>
        <v>-0.2303398656124872</v>
      </c>
      <c r="AC108" s="501">
        <f t="shared" si="32"/>
        <v>-0.18170588714729374</v>
      </c>
      <c r="AD108" s="501">
        <f t="shared" si="32"/>
        <v>-0.25430982708001959</v>
      </c>
      <c r="AE108" s="501">
        <f t="shared" si="32"/>
        <v>-0.15205021025991317</v>
      </c>
      <c r="AF108" s="593">
        <f t="shared" si="32"/>
        <v>-0.17132004467941075</v>
      </c>
    </row>
    <row r="109" spans="1:32" s="15" customFormat="1" ht="6" customHeight="1" x14ac:dyDescent="0.2">
      <c r="A109" s="443"/>
      <c r="B109" s="431"/>
      <c r="C109" s="431"/>
      <c r="D109" s="418"/>
      <c r="E109" s="418"/>
      <c r="F109" s="520"/>
      <c r="G109" s="520"/>
      <c r="H109" s="520"/>
      <c r="I109" s="520"/>
      <c r="J109" s="520"/>
      <c r="K109" s="520"/>
      <c r="L109" s="520"/>
      <c r="M109" s="520"/>
      <c r="N109" s="520"/>
      <c r="O109" s="520"/>
      <c r="P109" s="520"/>
      <c r="Q109" s="27"/>
      <c r="R109" s="443"/>
      <c r="S109" s="517"/>
      <c r="T109" s="517"/>
      <c r="U109" s="517"/>
      <c r="V109" s="517"/>
      <c r="W109" s="517"/>
      <c r="X109" s="517"/>
      <c r="Y109" s="517"/>
      <c r="Z109" s="517"/>
      <c r="AA109" s="517"/>
      <c r="AB109" s="517"/>
      <c r="AC109" s="517"/>
      <c r="AD109" s="517"/>
      <c r="AE109" s="521"/>
      <c r="AF109" s="517"/>
    </row>
    <row r="110" spans="1:32" ht="13.5" x14ac:dyDescent="0.25">
      <c r="A110" s="450" t="s">
        <v>80</v>
      </c>
      <c r="B110" s="429">
        <v>140465</v>
      </c>
      <c r="C110" s="429">
        <v>146819</v>
      </c>
      <c r="D110" s="429">
        <v>153330</v>
      </c>
      <c r="E110" s="429">
        <v>180624.4</v>
      </c>
      <c r="F110" s="429">
        <v>207314</v>
      </c>
      <c r="G110" s="429">
        <v>217031</v>
      </c>
      <c r="H110" s="429">
        <v>197143.6</v>
      </c>
      <c r="I110" s="429">
        <v>241374</v>
      </c>
      <c r="J110" s="429">
        <f>J88+J90+J100+J102+J104+J108</f>
        <v>227451</v>
      </c>
      <c r="K110" s="429">
        <v>294463</v>
      </c>
      <c r="L110" s="429">
        <v>256277</v>
      </c>
      <c r="M110" s="429">
        <v>295351.45</v>
      </c>
      <c r="N110" s="429">
        <v>276956.86900781695</v>
      </c>
      <c r="O110" s="429">
        <v>284625.70560099999</v>
      </c>
      <c r="P110" s="429">
        <v>251658.65144634247</v>
      </c>
      <c r="Q110" s="409"/>
      <c r="R110" s="450" t="s">
        <v>80</v>
      </c>
      <c r="S110" s="507">
        <f>($P110/B110)-1</f>
        <v>0.79161108778943134</v>
      </c>
      <c r="T110" s="507">
        <f t="shared" ref="T110:AF110" si="33">($P110/C110)-1</f>
        <v>0.71407414194581409</v>
      </c>
      <c r="U110" s="507">
        <f t="shared" si="33"/>
        <v>0.64128775481864264</v>
      </c>
      <c r="V110" s="507">
        <f t="shared" si="33"/>
        <v>0.39327051852541772</v>
      </c>
      <c r="W110" s="507">
        <f t="shared" si="33"/>
        <v>0.21390090127218842</v>
      </c>
      <c r="X110" s="507">
        <f t="shared" si="33"/>
        <v>0.15955163753722945</v>
      </c>
      <c r="Y110" s="507">
        <f t="shared" si="33"/>
        <v>0.27652458130186552</v>
      </c>
      <c r="Z110" s="507">
        <f t="shared" si="33"/>
        <v>4.2608779099416072E-2</v>
      </c>
      <c r="AA110" s="507">
        <f t="shared" si="33"/>
        <v>0.10643018252873127</v>
      </c>
      <c r="AB110" s="507">
        <f t="shared" si="33"/>
        <v>-0.14536409855790888</v>
      </c>
      <c r="AC110" s="507">
        <f t="shared" si="33"/>
        <v>-1.8020924833900498E-2</v>
      </c>
      <c r="AD110" s="507">
        <f t="shared" si="33"/>
        <v>-0.14793493837141325</v>
      </c>
      <c r="AE110" s="507">
        <f t="shared" si="33"/>
        <v>-9.134352815333302E-2</v>
      </c>
      <c r="AF110" s="507">
        <f t="shared" si="33"/>
        <v>-0.115825990084227</v>
      </c>
    </row>
    <row r="111" spans="1:32" s="15" customFormat="1" x14ac:dyDescent="0.2">
      <c r="A111" s="445"/>
      <c r="B111" s="528"/>
      <c r="C111" s="528"/>
      <c r="D111" s="418"/>
      <c r="E111" s="418"/>
      <c r="F111" s="418"/>
      <c r="G111" s="418"/>
      <c r="H111" s="418"/>
      <c r="I111" s="418"/>
      <c r="J111" s="418"/>
      <c r="K111" s="418"/>
      <c r="L111" s="418"/>
      <c r="M111" s="418"/>
      <c r="N111" s="418"/>
      <c r="O111" s="418"/>
      <c r="P111" s="418"/>
      <c r="Q111" s="28"/>
      <c r="R111" s="445"/>
      <c r="S111" s="517"/>
      <c r="T111" s="517"/>
      <c r="U111" s="517"/>
      <c r="V111" s="517"/>
      <c r="W111" s="517"/>
      <c r="X111" s="517"/>
      <c r="Y111" s="517"/>
      <c r="Z111" s="517"/>
      <c r="AA111" s="517"/>
      <c r="AB111" s="517"/>
      <c r="AC111" s="517"/>
      <c r="AD111" s="517"/>
      <c r="AE111" s="521"/>
      <c r="AF111" s="517"/>
    </row>
    <row r="112" spans="1:32" x14ac:dyDescent="0.2">
      <c r="A112" s="451" t="s">
        <v>148</v>
      </c>
      <c r="B112" s="432">
        <v>48575</v>
      </c>
      <c r="C112" s="432">
        <v>45670</v>
      </c>
      <c r="D112" s="432">
        <v>42703.4</v>
      </c>
      <c r="E112" s="432">
        <v>42438</v>
      </c>
      <c r="F112" s="432">
        <v>44570</v>
      </c>
      <c r="G112" s="432">
        <v>40528</v>
      </c>
      <c r="H112" s="432">
        <v>38062</v>
      </c>
      <c r="I112" s="432">
        <v>38420</v>
      </c>
      <c r="J112" s="432">
        <v>33481.96887034893</v>
      </c>
      <c r="K112" s="432">
        <v>40217</v>
      </c>
      <c r="L112" s="432">
        <v>37551</v>
      </c>
      <c r="M112" s="432">
        <v>36807.285537832031</v>
      </c>
      <c r="N112" s="432">
        <v>34139.601020387272</v>
      </c>
      <c r="O112" s="424">
        <v>33327.023630000003</v>
      </c>
      <c r="P112" s="424">
        <v>29720.614680290222</v>
      </c>
      <c r="Q112" s="28"/>
      <c r="R112" s="451" t="s">
        <v>148</v>
      </c>
      <c r="S112" s="508">
        <f>($P112/B112)-1</f>
        <v>-0.38814998084837427</v>
      </c>
      <c r="T112" s="508">
        <f t="shared" ref="T112:AF112" si="34">($P112/C112)-1</f>
        <v>-0.34923112151762159</v>
      </c>
      <c r="U112" s="508">
        <f t="shared" si="34"/>
        <v>-0.30402228674320497</v>
      </c>
      <c r="V112" s="508">
        <f t="shared" si="34"/>
        <v>-0.29966976105635934</v>
      </c>
      <c r="W112" s="508">
        <f t="shared" si="34"/>
        <v>-0.33316996454363423</v>
      </c>
      <c r="X112" s="508">
        <f t="shared" si="34"/>
        <v>-0.26666465948750928</v>
      </c>
      <c r="Y112" s="508">
        <f t="shared" si="34"/>
        <v>-0.21915257526429976</v>
      </c>
      <c r="Z112" s="508">
        <f t="shared" si="34"/>
        <v>-0.2264285611585054</v>
      </c>
      <c r="AA112" s="508">
        <f t="shared" si="34"/>
        <v>-0.11233969557237422</v>
      </c>
      <c r="AB112" s="508">
        <f t="shared" si="34"/>
        <v>-0.2609937419427053</v>
      </c>
      <c r="AC112" s="508">
        <f t="shared" si="34"/>
        <v>-0.20852667890894461</v>
      </c>
      <c r="AD112" s="508">
        <f t="shared" si="34"/>
        <v>-0.19253446033823496</v>
      </c>
      <c r="AE112" s="508">
        <f t="shared" si="34"/>
        <v>-0.12943872242262433</v>
      </c>
      <c r="AF112" s="508">
        <f t="shared" si="34"/>
        <v>-0.10821275220219184</v>
      </c>
    </row>
    <row r="113" spans="1:3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2"/>
      <c r="M113" s="12"/>
      <c r="N113" s="12"/>
      <c r="O113" s="61"/>
      <c r="P113" s="61"/>
      <c r="Q113" s="1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5"/>
    </row>
    <row r="114" spans="1:32" x14ac:dyDescent="0.2">
      <c r="A114" s="681" t="s">
        <v>415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2"/>
      <c r="M114" s="12"/>
      <c r="N114" s="12"/>
      <c r="O114" s="61"/>
      <c r="P114" s="61"/>
      <c r="Q114" s="12"/>
      <c r="R114" s="681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5"/>
    </row>
    <row r="115" spans="1:3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2"/>
      <c r="M115" s="12"/>
      <c r="N115" s="12"/>
      <c r="O115" s="61"/>
      <c r="P115" s="61"/>
      <c r="Q115" s="1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5"/>
    </row>
    <row r="116" spans="1:32" s="15" customFormat="1" ht="15" x14ac:dyDescent="0.2">
      <c r="A116" s="705" t="s">
        <v>403</v>
      </c>
      <c r="B116" s="21"/>
      <c r="C116" s="21"/>
      <c r="D116" s="21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5"/>
      <c r="P116" s="45"/>
      <c r="Q116" s="42"/>
      <c r="R116" s="705" t="s">
        <v>404</v>
      </c>
      <c r="S116" s="32"/>
      <c r="T116" s="32"/>
      <c r="U116" s="32"/>
      <c r="V116" s="21"/>
      <c r="W116" s="12"/>
      <c r="X116" s="12"/>
      <c r="Y116" s="12"/>
      <c r="Z116" s="12"/>
      <c r="AA116" s="12"/>
      <c r="AB116" s="12"/>
      <c r="AC116" s="12"/>
      <c r="AD116" s="12"/>
      <c r="AE116" s="61"/>
    </row>
    <row r="117" spans="1:32" x14ac:dyDescent="0.2">
      <c r="A117" s="22"/>
      <c r="Q117" s="334"/>
      <c r="R117" s="12"/>
    </row>
    <row r="118" spans="1:32" x14ac:dyDescent="0.2">
      <c r="A118" s="411"/>
      <c r="B118" s="998" t="s">
        <v>290</v>
      </c>
      <c r="C118" s="998"/>
      <c r="D118" s="998"/>
      <c r="E118" s="998"/>
      <c r="F118" s="998"/>
      <c r="G118" s="998"/>
      <c r="H118" s="998"/>
      <c r="I118" s="998"/>
      <c r="J118" s="998"/>
      <c r="K118" s="998"/>
      <c r="L118" s="998"/>
      <c r="M118" s="998"/>
      <c r="N118" s="998"/>
      <c r="O118" s="998"/>
      <c r="P118" s="998"/>
      <c r="Q118" s="24"/>
      <c r="R118" s="468"/>
      <c r="S118" s="1006" t="s">
        <v>122</v>
      </c>
      <c r="T118" s="1006"/>
      <c r="U118" s="1006"/>
      <c r="V118" s="1006"/>
      <c r="W118" s="1006"/>
      <c r="X118" s="1006"/>
      <c r="Y118" s="1006"/>
      <c r="Z118" s="1006"/>
      <c r="AA118" s="1006"/>
      <c r="AB118" s="1006"/>
      <c r="AC118" s="1006"/>
      <c r="AD118" s="1006"/>
      <c r="AE118" s="1006"/>
      <c r="AF118" s="1006"/>
    </row>
    <row r="119" spans="1:32" ht="3.75" customHeight="1" x14ac:dyDescent="0.2">
      <c r="A119" s="22"/>
      <c r="B119" s="375"/>
      <c r="C119" s="375"/>
      <c r="D119" s="375"/>
      <c r="E119" s="375"/>
      <c r="F119" s="375"/>
      <c r="G119" s="375"/>
      <c r="H119" s="375"/>
      <c r="I119" s="375"/>
      <c r="J119" s="375"/>
      <c r="K119" s="375"/>
      <c r="L119" s="375"/>
      <c r="M119" s="375"/>
      <c r="N119" s="375"/>
      <c r="O119" s="670"/>
      <c r="P119" s="670"/>
      <c r="Q119" s="42"/>
      <c r="R119" s="456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335"/>
      <c r="AD119" s="335"/>
      <c r="AE119" s="704"/>
    </row>
    <row r="120" spans="1:32" x14ac:dyDescent="0.2">
      <c r="A120" s="450" t="s">
        <v>104</v>
      </c>
      <c r="B120" s="434">
        <v>1990</v>
      </c>
      <c r="C120" s="434">
        <v>1992</v>
      </c>
      <c r="D120" s="434">
        <v>1994</v>
      </c>
      <c r="E120" s="435">
        <v>1996</v>
      </c>
      <c r="F120" s="435">
        <v>1998</v>
      </c>
      <c r="G120" s="435">
        <v>2000</v>
      </c>
      <c r="H120" s="435">
        <v>2002</v>
      </c>
      <c r="I120" s="435">
        <v>2004</v>
      </c>
      <c r="J120" s="435">
        <v>2006</v>
      </c>
      <c r="K120" s="435">
        <v>2008</v>
      </c>
      <c r="L120" s="435">
        <v>2010</v>
      </c>
      <c r="M120" s="435">
        <v>2012</v>
      </c>
      <c r="N120" s="435">
        <v>2014</v>
      </c>
      <c r="O120" s="435">
        <v>2016</v>
      </c>
      <c r="P120" s="435" t="s">
        <v>414</v>
      </c>
      <c r="Q120" s="44"/>
      <c r="R120" s="450" t="s">
        <v>104</v>
      </c>
      <c r="S120" s="401" t="s">
        <v>387</v>
      </c>
      <c r="T120" s="401" t="s">
        <v>388</v>
      </c>
      <c r="U120" s="401" t="s">
        <v>389</v>
      </c>
      <c r="V120" s="401" t="s">
        <v>390</v>
      </c>
      <c r="W120" s="402" t="s">
        <v>391</v>
      </c>
      <c r="X120" s="403" t="s">
        <v>392</v>
      </c>
      <c r="Y120" s="403" t="s">
        <v>393</v>
      </c>
      <c r="Z120" s="403" t="s">
        <v>394</v>
      </c>
      <c r="AA120" s="403" t="s">
        <v>395</v>
      </c>
      <c r="AB120" s="403" t="s">
        <v>396</v>
      </c>
      <c r="AC120" s="403" t="s">
        <v>397</v>
      </c>
      <c r="AD120" s="403" t="s">
        <v>398</v>
      </c>
      <c r="AE120" s="404" t="s">
        <v>399</v>
      </c>
      <c r="AF120" s="404" t="s">
        <v>413</v>
      </c>
    </row>
    <row r="121" spans="1:32" ht="6" customHeight="1" x14ac:dyDescent="0.2">
      <c r="A121" s="443"/>
      <c r="B121" s="470"/>
      <c r="C121" s="470"/>
      <c r="D121" s="470"/>
      <c r="E121" s="471"/>
      <c r="F121" s="471"/>
      <c r="G121" s="471"/>
      <c r="H121" s="471"/>
      <c r="I121" s="471"/>
      <c r="J121" s="471"/>
      <c r="K121" s="471"/>
      <c r="L121" s="471"/>
      <c r="M121" s="471"/>
      <c r="N121" s="471"/>
      <c r="O121" s="471"/>
      <c r="P121" s="471"/>
      <c r="Q121" s="42"/>
      <c r="R121" s="443"/>
      <c r="S121" s="497"/>
      <c r="T121" s="498"/>
      <c r="U121" s="498"/>
      <c r="V121" s="498"/>
      <c r="W121" s="497"/>
      <c r="X121" s="457"/>
      <c r="Y121" s="457"/>
      <c r="Z121" s="457"/>
      <c r="AA121" s="457"/>
      <c r="AB121" s="457"/>
      <c r="AC121" s="457"/>
      <c r="AD121" s="457"/>
      <c r="AE121" s="458"/>
      <c r="AF121" s="458"/>
    </row>
    <row r="122" spans="1:32" ht="15" x14ac:dyDescent="0.25">
      <c r="A122" s="444" t="s">
        <v>64</v>
      </c>
      <c r="B122" s="473">
        <v>14.97</v>
      </c>
      <c r="C122" s="473">
        <v>18.43</v>
      </c>
      <c r="D122" s="473">
        <v>14.963700000000001</v>
      </c>
      <c r="E122" s="477">
        <v>24.52</v>
      </c>
      <c r="F122" s="477">
        <v>22.82</v>
      </c>
      <c r="G122" s="477">
        <v>13.32</v>
      </c>
      <c r="H122" s="477">
        <v>15.183199999999999</v>
      </c>
      <c r="I122" s="477">
        <v>19.149999999999999</v>
      </c>
      <c r="J122" s="477">
        <f>SUM('[3]Table 9'!B68:I68)/1000</f>
        <v>20.206</v>
      </c>
      <c r="K122" s="477">
        <v>32.173000000000002</v>
      </c>
      <c r="L122" s="477">
        <v>27.62</v>
      </c>
      <c r="M122" s="477">
        <v>31.11364</v>
      </c>
      <c r="N122" s="475">
        <v>30.839810342489599</v>
      </c>
      <c r="O122" s="475">
        <v>28.813039361713869</v>
      </c>
      <c r="P122" s="882">
        <v>29.500860081091524</v>
      </c>
      <c r="Q122" s="46"/>
      <c r="R122" s="444" t="s">
        <v>64</v>
      </c>
      <c r="S122" s="501">
        <f>($P122/B122)-1</f>
        <v>0.970665336078258</v>
      </c>
      <c r="T122" s="501">
        <f t="shared" ref="T122:AF122" si="35">($P122/C122)-1</f>
        <v>0.60069777976622496</v>
      </c>
      <c r="U122" s="501">
        <f t="shared" si="35"/>
        <v>0.97149502336263893</v>
      </c>
      <c r="V122" s="501">
        <f t="shared" si="35"/>
        <v>0.20313458732020906</v>
      </c>
      <c r="W122" s="501">
        <f t="shared" si="35"/>
        <v>0.29276336902241562</v>
      </c>
      <c r="X122" s="501">
        <f t="shared" si="35"/>
        <v>1.2147792853672317</v>
      </c>
      <c r="Y122" s="501">
        <f t="shared" si="35"/>
        <v>0.94299357718343457</v>
      </c>
      <c r="Z122" s="501">
        <f t="shared" si="35"/>
        <v>0.54051488674107184</v>
      </c>
      <c r="AA122" s="501">
        <f t="shared" si="35"/>
        <v>0.46000495303828193</v>
      </c>
      <c r="AB122" s="501">
        <f t="shared" si="35"/>
        <v>-8.3055354455862873E-2</v>
      </c>
      <c r="AC122" s="501">
        <f t="shared" si="35"/>
        <v>6.8097758185790225E-2</v>
      </c>
      <c r="AD122" s="501">
        <f t="shared" si="35"/>
        <v>-5.1835141079876079E-2</v>
      </c>
      <c r="AE122" s="501">
        <f t="shared" si="35"/>
        <v>-4.3416293632433045E-2</v>
      </c>
      <c r="AF122" s="593">
        <f t="shared" si="35"/>
        <v>2.3871855750546622E-2</v>
      </c>
    </row>
    <row r="123" spans="1:32" s="15" customFormat="1" ht="6" customHeight="1" x14ac:dyDescent="0.2">
      <c r="A123" s="443"/>
      <c r="B123" s="509"/>
      <c r="C123" s="509"/>
      <c r="D123" s="509"/>
      <c r="E123" s="520"/>
      <c r="F123" s="511"/>
      <c r="G123" s="511"/>
      <c r="H123" s="511"/>
      <c r="I123" s="511"/>
      <c r="J123" s="511"/>
      <c r="K123" s="511"/>
      <c r="L123" s="511"/>
      <c r="M123" s="511"/>
      <c r="N123" s="511"/>
      <c r="O123" s="511"/>
      <c r="P123" s="511"/>
      <c r="Q123" s="48"/>
      <c r="R123" s="443"/>
      <c r="S123" s="517"/>
      <c r="T123" s="517"/>
      <c r="U123" s="517"/>
      <c r="V123" s="517"/>
      <c r="W123" s="517"/>
      <c r="X123" s="517"/>
      <c r="Y123" s="517"/>
      <c r="Z123" s="517"/>
      <c r="AA123" s="517"/>
      <c r="AB123" s="517"/>
      <c r="AC123" s="517"/>
      <c r="AD123" s="517"/>
      <c r="AE123" s="521"/>
      <c r="AF123" s="521"/>
    </row>
    <row r="124" spans="1:32" ht="15" x14ac:dyDescent="0.25">
      <c r="A124" s="444" t="s">
        <v>106</v>
      </c>
      <c r="B124" s="473">
        <v>55.07</v>
      </c>
      <c r="C124" s="473">
        <v>39.43</v>
      </c>
      <c r="D124" s="473">
        <v>35.668800000000005</v>
      </c>
      <c r="E124" s="477">
        <v>42.87</v>
      </c>
      <c r="F124" s="477">
        <v>46.26</v>
      </c>
      <c r="G124" s="477">
        <v>41.68</v>
      </c>
      <c r="H124" s="477">
        <v>35.349499999999999</v>
      </c>
      <c r="I124" s="477">
        <v>42.21</v>
      </c>
      <c r="J124" s="477">
        <f>SUM('[3]Table 9'!B155:I155)/1000</f>
        <v>48.774000000000001</v>
      </c>
      <c r="K124" s="477">
        <v>58.475000000000001</v>
      </c>
      <c r="L124" s="477">
        <v>38.277000000000001</v>
      </c>
      <c r="M124" s="477">
        <v>40.34442</v>
      </c>
      <c r="N124" s="475">
        <v>36.704474829583198</v>
      </c>
      <c r="O124" s="475">
        <v>33.355159729904088</v>
      </c>
      <c r="P124" s="882">
        <v>28.538026768421755</v>
      </c>
      <c r="Q124" s="46"/>
      <c r="R124" s="444" t="s">
        <v>106</v>
      </c>
      <c r="S124" s="501">
        <f>($P124/B124)-1</f>
        <v>-0.48178633069871524</v>
      </c>
      <c r="T124" s="501">
        <f t="shared" ref="T124:AF124" si="36">($P124/C124)-1</f>
        <v>-0.27623568936287712</v>
      </c>
      <c r="U124" s="501">
        <f t="shared" si="36"/>
        <v>-0.1999162638378148</v>
      </c>
      <c r="V124" s="501">
        <f t="shared" si="36"/>
        <v>-0.33431241501232201</v>
      </c>
      <c r="W124" s="501">
        <f t="shared" si="36"/>
        <v>-0.38309496825720368</v>
      </c>
      <c r="X124" s="501">
        <f t="shared" si="36"/>
        <v>-0.3153064594908408</v>
      </c>
      <c r="Y124" s="501">
        <f t="shared" si="36"/>
        <v>-0.1926893798095658</v>
      </c>
      <c r="Z124" s="501">
        <f t="shared" si="36"/>
        <v>-0.32390365391088005</v>
      </c>
      <c r="AA124" s="501">
        <f t="shared" si="36"/>
        <v>-0.41489263196740567</v>
      </c>
      <c r="AB124" s="501">
        <f t="shared" si="36"/>
        <v>-0.51196191930873436</v>
      </c>
      <c r="AC124" s="501">
        <f t="shared" si="36"/>
        <v>-0.25443407873078472</v>
      </c>
      <c r="AD124" s="501">
        <f t="shared" si="36"/>
        <v>-0.2926400536078656</v>
      </c>
      <c r="AE124" s="501">
        <f t="shared" si="36"/>
        <v>-0.22249189231225353</v>
      </c>
      <c r="AF124" s="593">
        <f t="shared" si="36"/>
        <v>-0.14441942417573261</v>
      </c>
    </row>
    <row r="125" spans="1:32" s="15" customFormat="1" ht="6" customHeight="1" x14ac:dyDescent="0.2">
      <c r="A125" s="443"/>
      <c r="B125" s="509"/>
      <c r="C125" s="509"/>
      <c r="D125" s="509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48"/>
      <c r="R125" s="443"/>
      <c r="S125" s="517"/>
      <c r="T125" s="517"/>
      <c r="U125" s="517"/>
      <c r="V125" s="517"/>
      <c r="W125" s="517"/>
      <c r="X125" s="517"/>
      <c r="Y125" s="517"/>
      <c r="Z125" s="517"/>
      <c r="AA125" s="517"/>
      <c r="AB125" s="517"/>
      <c r="AC125" s="517"/>
      <c r="AD125" s="517"/>
      <c r="AE125" s="521"/>
      <c r="AF125" s="521"/>
    </row>
    <row r="126" spans="1:32" s="15" customFormat="1" ht="15" x14ac:dyDescent="0.25">
      <c r="A126" s="444" t="s">
        <v>66</v>
      </c>
      <c r="B126" s="418"/>
      <c r="C126" s="418"/>
      <c r="D126" s="418"/>
      <c r="E126" s="418"/>
      <c r="F126" s="418"/>
      <c r="G126" s="418"/>
      <c r="H126" s="418"/>
      <c r="I126" s="418"/>
      <c r="J126" s="418"/>
      <c r="K126" s="418"/>
      <c r="L126" s="418"/>
      <c r="M126" s="418"/>
      <c r="N126" s="418"/>
      <c r="O126" s="418"/>
      <c r="P126" s="418"/>
      <c r="Q126" s="28"/>
      <c r="R126" s="444" t="s">
        <v>66</v>
      </c>
      <c r="S126" s="517"/>
      <c r="T126" s="517"/>
      <c r="U126" s="517"/>
      <c r="V126" s="517"/>
      <c r="W126" s="517"/>
      <c r="X126" s="517"/>
      <c r="Y126" s="517"/>
      <c r="Z126" s="517"/>
      <c r="AA126" s="517"/>
      <c r="AB126" s="517"/>
      <c r="AC126" s="517"/>
      <c r="AD126" s="517"/>
      <c r="AE126" s="521"/>
      <c r="AF126" s="521"/>
    </row>
    <row r="127" spans="1:32" s="15" customFormat="1" ht="3.75" customHeight="1" x14ac:dyDescent="0.2">
      <c r="A127" s="443"/>
      <c r="B127" s="509"/>
      <c r="C127" s="509"/>
      <c r="D127" s="509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48"/>
      <c r="R127" s="443"/>
      <c r="S127" s="517"/>
      <c r="T127" s="517"/>
      <c r="U127" s="517"/>
      <c r="V127" s="517"/>
      <c r="W127" s="517"/>
      <c r="X127" s="517"/>
      <c r="Y127" s="517"/>
      <c r="Z127" s="517"/>
      <c r="AA127" s="517"/>
      <c r="AB127" s="517"/>
      <c r="AC127" s="517"/>
      <c r="AD127" s="517"/>
      <c r="AE127" s="521"/>
      <c r="AF127" s="521"/>
    </row>
    <row r="128" spans="1:32" x14ac:dyDescent="0.2">
      <c r="A128" s="454" t="s">
        <v>138</v>
      </c>
      <c r="B128" s="478" t="s">
        <v>3</v>
      </c>
      <c r="C128" s="478">
        <v>0.01</v>
      </c>
      <c r="D128" s="478">
        <v>2.1000000000000001E-2</v>
      </c>
      <c r="E128" s="479">
        <v>7.0000000000000007E-2</v>
      </c>
      <c r="F128" s="477">
        <v>2.8799999999999999E-2</v>
      </c>
      <c r="G128" s="477" t="s">
        <v>3</v>
      </c>
      <c r="H128" s="477">
        <v>2.5499999999999998E-2</v>
      </c>
      <c r="I128" s="529">
        <v>1.2E-2</v>
      </c>
      <c r="J128" s="477" t="s">
        <v>3</v>
      </c>
      <c r="K128" s="530">
        <v>1.4E-2</v>
      </c>
      <c r="L128" s="530">
        <v>8.0000000000000002E-3</v>
      </c>
      <c r="M128" s="530" t="s">
        <v>3</v>
      </c>
      <c r="N128" s="530">
        <v>1.823E-2</v>
      </c>
      <c r="O128" s="530">
        <v>4.261E-3</v>
      </c>
      <c r="P128" s="885" t="s">
        <v>3</v>
      </c>
      <c r="Q128" s="54"/>
      <c r="R128" s="454" t="s">
        <v>138</v>
      </c>
      <c r="S128" s="501" t="s">
        <v>3</v>
      </c>
      <c r="T128" s="501">
        <v>-1</v>
      </c>
      <c r="U128" s="501">
        <v>-1</v>
      </c>
      <c r="V128" s="501">
        <v>-1</v>
      </c>
      <c r="W128" s="501">
        <v>-1</v>
      </c>
      <c r="X128" s="501" t="s">
        <v>3</v>
      </c>
      <c r="Y128" s="501">
        <v>-1</v>
      </c>
      <c r="Z128" s="501">
        <v>-1</v>
      </c>
      <c r="AA128" s="501" t="s">
        <v>3</v>
      </c>
      <c r="AB128" s="501">
        <v>-1</v>
      </c>
      <c r="AC128" s="501">
        <v>-1</v>
      </c>
      <c r="AD128" s="501" t="s">
        <v>3</v>
      </c>
      <c r="AE128" s="501">
        <v>-1</v>
      </c>
      <c r="AF128" s="593">
        <v>-1</v>
      </c>
    </row>
    <row r="129" spans="1:32" x14ac:dyDescent="0.2">
      <c r="A129" s="454" t="s">
        <v>139</v>
      </c>
      <c r="B129" s="478" t="s">
        <v>3</v>
      </c>
      <c r="C129" s="478">
        <v>0.09</v>
      </c>
      <c r="D129" s="478">
        <v>0.28999999999999998</v>
      </c>
      <c r="E129" s="479">
        <v>0.23</v>
      </c>
      <c r="F129" s="477" t="s">
        <v>3</v>
      </c>
      <c r="G129" s="477" t="s">
        <v>3</v>
      </c>
      <c r="H129" s="477" t="s">
        <v>3</v>
      </c>
      <c r="I129" s="531" t="s">
        <v>3</v>
      </c>
      <c r="J129" s="477" t="s">
        <v>3</v>
      </c>
      <c r="K129" s="477" t="s">
        <v>3</v>
      </c>
      <c r="L129" s="477" t="s">
        <v>3</v>
      </c>
      <c r="M129" s="477" t="s">
        <v>3</v>
      </c>
      <c r="N129" s="477" t="s">
        <v>3</v>
      </c>
      <c r="O129" s="477" t="s">
        <v>3</v>
      </c>
      <c r="P129" s="886" t="s">
        <v>3</v>
      </c>
      <c r="Q129" s="48"/>
      <c r="R129" s="454" t="s">
        <v>139</v>
      </c>
      <c r="S129" s="501" t="s">
        <v>3</v>
      </c>
      <c r="T129" s="501" t="s">
        <v>3</v>
      </c>
      <c r="U129" s="501" t="s">
        <v>3</v>
      </c>
      <c r="V129" s="501" t="s">
        <v>3</v>
      </c>
      <c r="W129" s="501" t="s">
        <v>3</v>
      </c>
      <c r="X129" s="501" t="s">
        <v>3</v>
      </c>
      <c r="Y129" s="501" t="s">
        <v>3</v>
      </c>
      <c r="Z129" s="501" t="s">
        <v>3</v>
      </c>
      <c r="AA129" s="501" t="s">
        <v>3</v>
      </c>
      <c r="AB129" s="501" t="s">
        <v>3</v>
      </c>
      <c r="AC129" s="501" t="s">
        <v>3</v>
      </c>
      <c r="AD129" s="501" t="s">
        <v>3</v>
      </c>
      <c r="AE129" s="907" t="s">
        <v>3</v>
      </c>
      <c r="AF129" s="502" t="s">
        <v>3</v>
      </c>
    </row>
    <row r="130" spans="1:32" x14ac:dyDescent="0.2">
      <c r="A130" s="454" t="s">
        <v>140</v>
      </c>
      <c r="B130" s="478">
        <v>0.51</v>
      </c>
      <c r="C130" s="478">
        <v>0.68</v>
      </c>
      <c r="D130" s="478">
        <v>0.49</v>
      </c>
      <c r="E130" s="486">
        <v>1.24</v>
      </c>
      <c r="F130" s="477">
        <v>0.73740000000000006</v>
      </c>
      <c r="G130" s="477">
        <v>2.5099999999999998</v>
      </c>
      <c r="H130" s="477">
        <v>0.55559999999999998</v>
      </c>
      <c r="I130" s="529">
        <v>0.94799999999999995</v>
      </c>
      <c r="J130" s="480">
        <v>1.2</v>
      </c>
      <c r="K130" s="480">
        <v>0.78500000000000003</v>
      </c>
      <c r="L130" s="480">
        <v>0.73299999999999998</v>
      </c>
      <c r="M130" s="480">
        <v>1.29359</v>
      </c>
      <c r="N130" s="480">
        <v>1.7313400000000001</v>
      </c>
      <c r="O130" s="480">
        <v>0.17434500000000003</v>
      </c>
      <c r="P130" s="887">
        <v>0.10299999999999999</v>
      </c>
      <c r="Q130" s="50"/>
      <c r="R130" s="454" t="s">
        <v>140</v>
      </c>
      <c r="S130" s="501">
        <f>($P130/B130)-1</f>
        <v>-0.79803921568627456</v>
      </c>
      <c r="T130" s="501">
        <f t="shared" ref="T130:AF131" si="37">($P130/C130)-1</f>
        <v>-0.84852941176470587</v>
      </c>
      <c r="U130" s="501">
        <f t="shared" si="37"/>
        <v>-0.78979591836734697</v>
      </c>
      <c r="V130" s="501">
        <f t="shared" si="37"/>
        <v>-0.91693548387096779</v>
      </c>
      <c r="W130" s="501">
        <f t="shared" si="37"/>
        <v>-0.86032004339571466</v>
      </c>
      <c r="X130" s="501">
        <f t="shared" si="37"/>
        <v>-0.95896414342629477</v>
      </c>
      <c r="Y130" s="501">
        <f t="shared" si="37"/>
        <v>-0.81461483081353492</v>
      </c>
      <c r="Z130" s="501">
        <f t="shared" si="37"/>
        <v>-0.89135021097046407</v>
      </c>
      <c r="AA130" s="501">
        <f t="shared" si="37"/>
        <v>-0.91416666666666668</v>
      </c>
      <c r="AB130" s="501">
        <f t="shared" si="37"/>
        <v>-0.86878980891719748</v>
      </c>
      <c r="AC130" s="501">
        <f t="shared" si="37"/>
        <v>-0.85948158253751705</v>
      </c>
      <c r="AD130" s="501">
        <f t="shared" si="37"/>
        <v>-0.92037662628808203</v>
      </c>
      <c r="AE130" s="501">
        <f t="shared" si="37"/>
        <v>-0.94050850786096318</v>
      </c>
      <c r="AF130" s="593">
        <f t="shared" si="37"/>
        <v>-0.40921735639106382</v>
      </c>
    </row>
    <row r="131" spans="1:32" x14ac:dyDescent="0.2">
      <c r="A131" s="454" t="s">
        <v>141</v>
      </c>
      <c r="B131" s="478">
        <v>0.04</v>
      </c>
      <c r="C131" s="478">
        <v>0.04</v>
      </c>
      <c r="D131" s="478">
        <v>6.9000000000000006E-2</v>
      </c>
      <c r="E131" s="479">
        <v>0.13</v>
      </c>
      <c r="F131" s="479">
        <v>0.19289999999999999</v>
      </c>
      <c r="G131" s="479">
        <v>0.26</v>
      </c>
      <c r="H131" s="479">
        <v>0.19450000000000001</v>
      </c>
      <c r="I131" s="480">
        <v>0.17799999999999999</v>
      </c>
      <c r="J131" s="480">
        <v>0.15659999999999999</v>
      </c>
      <c r="K131" s="480">
        <v>0.27500000000000002</v>
      </c>
      <c r="L131" s="480">
        <v>0.14799999999999999</v>
      </c>
      <c r="M131" s="480">
        <v>0.18697</v>
      </c>
      <c r="N131" s="480">
        <v>9.5640000000000003E-2</v>
      </c>
      <c r="O131" s="480">
        <v>8.1509999999999999E-2</v>
      </c>
      <c r="P131" s="887">
        <v>7.2999999999999995E-2</v>
      </c>
      <c r="Q131" s="50"/>
      <c r="R131" s="454" t="s">
        <v>141</v>
      </c>
      <c r="S131" s="501">
        <f>($P131/B131)-1</f>
        <v>0.82499999999999996</v>
      </c>
      <c r="T131" s="501">
        <f t="shared" si="37"/>
        <v>0.82499999999999996</v>
      </c>
      <c r="U131" s="501">
        <f t="shared" si="37"/>
        <v>5.7971014492753437E-2</v>
      </c>
      <c r="V131" s="501">
        <f t="shared" si="37"/>
        <v>-0.43846153846153857</v>
      </c>
      <c r="W131" s="501">
        <f t="shared" si="37"/>
        <v>-0.62156557801969936</v>
      </c>
      <c r="X131" s="501">
        <f t="shared" si="37"/>
        <v>-0.71923076923076934</v>
      </c>
      <c r="Y131" s="501">
        <f t="shared" si="37"/>
        <v>-0.62467866323907462</v>
      </c>
      <c r="Z131" s="501">
        <f t="shared" si="37"/>
        <v>-0.5898876404494382</v>
      </c>
      <c r="AA131" s="501">
        <f t="shared" si="37"/>
        <v>-0.5338441890166028</v>
      </c>
      <c r="AB131" s="501">
        <f t="shared" si="37"/>
        <v>-0.73454545454545461</v>
      </c>
      <c r="AC131" s="501">
        <f t="shared" si="37"/>
        <v>-0.5067567567567568</v>
      </c>
      <c r="AD131" s="501">
        <f t="shared" si="37"/>
        <v>-0.60956303150238011</v>
      </c>
      <c r="AE131" s="501">
        <f t="shared" si="37"/>
        <v>-0.23672103722291937</v>
      </c>
      <c r="AF131" s="593">
        <f t="shared" si="37"/>
        <v>-0.10440436756226235</v>
      </c>
    </row>
    <row r="132" spans="1:32" x14ac:dyDescent="0.2">
      <c r="A132" s="454" t="s">
        <v>146</v>
      </c>
      <c r="B132" s="531" t="s">
        <v>3</v>
      </c>
      <c r="C132" s="531" t="s">
        <v>3</v>
      </c>
      <c r="D132" s="531" t="s">
        <v>3</v>
      </c>
      <c r="E132" s="531" t="s">
        <v>3</v>
      </c>
      <c r="F132" s="531" t="s">
        <v>3</v>
      </c>
      <c r="G132" s="531" t="s">
        <v>3</v>
      </c>
      <c r="H132" s="531" t="s">
        <v>3</v>
      </c>
      <c r="I132" s="531" t="s">
        <v>3</v>
      </c>
      <c r="J132" s="531" t="s">
        <v>3</v>
      </c>
      <c r="K132" s="531" t="s">
        <v>3</v>
      </c>
      <c r="L132" s="531" t="s">
        <v>3</v>
      </c>
      <c r="M132" s="531" t="s">
        <v>3</v>
      </c>
      <c r="N132" s="531" t="s">
        <v>3</v>
      </c>
      <c r="O132" s="531" t="s">
        <v>3</v>
      </c>
      <c r="P132" s="888" t="s">
        <v>3</v>
      </c>
      <c r="Q132" s="49"/>
      <c r="R132" s="454" t="s">
        <v>146</v>
      </c>
      <c r="S132" s="505" t="s">
        <v>3</v>
      </c>
      <c r="T132" s="505" t="s">
        <v>3</v>
      </c>
      <c r="U132" s="505" t="s">
        <v>3</v>
      </c>
      <c r="V132" s="505" t="s">
        <v>3</v>
      </c>
      <c r="W132" s="505" t="s">
        <v>3</v>
      </c>
      <c r="X132" s="505" t="s">
        <v>3</v>
      </c>
      <c r="Y132" s="505" t="s">
        <v>3</v>
      </c>
      <c r="Z132" s="505" t="s">
        <v>3</v>
      </c>
      <c r="AA132" s="505" t="s">
        <v>3</v>
      </c>
      <c r="AB132" s="505" t="s">
        <v>3</v>
      </c>
      <c r="AC132" s="505" t="s">
        <v>3</v>
      </c>
      <c r="AD132" s="505" t="s">
        <v>3</v>
      </c>
      <c r="AE132" s="912" t="s">
        <v>3</v>
      </c>
      <c r="AF132" s="506" t="s">
        <v>3</v>
      </c>
    </row>
    <row r="133" spans="1:32" s="15" customFormat="1" ht="3.75" customHeight="1" x14ac:dyDescent="0.2">
      <c r="A133" s="443"/>
      <c r="B133" s="515"/>
      <c r="C133" s="515"/>
      <c r="D133" s="515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48"/>
      <c r="R133" s="443"/>
      <c r="S133" s="517"/>
      <c r="T133" s="517"/>
      <c r="U133" s="517"/>
      <c r="V133" s="517"/>
      <c r="W133" s="517"/>
      <c r="X133" s="517"/>
      <c r="Y133" s="517"/>
      <c r="Z133" s="517"/>
      <c r="AA133" s="517"/>
      <c r="AB133" s="517"/>
      <c r="AC133" s="517"/>
      <c r="AD133" s="517"/>
      <c r="AE133" s="521"/>
      <c r="AF133" s="521"/>
    </row>
    <row r="134" spans="1:32" x14ac:dyDescent="0.2">
      <c r="A134" s="450" t="s">
        <v>111</v>
      </c>
      <c r="B134" s="487">
        <v>0.55000000000000004</v>
      </c>
      <c r="C134" s="487">
        <v>0.83</v>
      </c>
      <c r="D134" s="487">
        <v>0.87549999999999983</v>
      </c>
      <c r="E134" s="532">
        <v>1.66</v>
      </c>
      <c r="F134" s="487">
        <v>0.95908344000374723</v>
      </c>
      <c r="G134" s="487">
        <v>2.75</v>
      </c>
      <c r="H134" s="487">
        <v>0.77580000000000005</v>
      </c>
      <c r="I134" s="487">
        <v>1.1399999999999999</v>
      </c>
      <c r="J134" s="487">
        <f>J130+J131</f>
        <v>1.3566</v>
      </c>
      <c r="K134" s="487">
        <v>1.077</v>
      </c>
      <c r="L134" s="487">
        <v>0.89200000000000002</v>
      </c>
      <c r="M134" s="487">
        <v>1.54</v>
      </c>
      <c r="N134" s="489">
        <v>1.8491616017056101</v>
      </c>
      <c r="O134" s="489">
        <v>0.2601184590747091</v>
      </c>
      <c r="P134" s="489">
        <v>0.1765796472756192</v>
      </c>
      <c r="Q134" s="46"/>
      <c r="R134" s="450" t="s">
        <v>111</v>
      </c>
      <c r="S134" s="504">
        <f>($P134/B134)-1</f>
        <v>-0.67894609586251065</v>
      </c>
      <c r="T134" s="504">
        <f t="shared" ref="T134:AF134" si="38">($P134/C134)-1</f>
        <v>-0.78725343701732631</v>
      </c>
      <c r="U134" s="504">
        <f t="shared" si="38"/>
        <v>-0.79830994029055491</v>
      </c>
      <c r="V134" s="504">
        <f t="shared" si="38"/>
        <v>-0.89362671850866315</v>
      </c>
      <c r="W134" s="504">
        <f t="shared" si="38"/>
        <v>-0.81588708561694145</v>
      </c>
      <c r="X134" s="504">
        <f t="shared" si="38"/>
        <v>-0.93578921917250213</v>
      </c>
      <c r="Y134" s="504">
        <f t="shared" si="38"/>
        <v>-0.77239024584220262</v>
      </c>
      <c r="Z134" s="504">
        <f t="shared" si="38"/>
        <v>-0.84510557256524632</v>
      </c>
      <c r="AA134" s="504">
        <f t="shared" si="38"/>
        <v>-0.8698366156010473</v>
      </c>
      <c r="AB134" s="504">
        <f t="shared" si="38"/>
        <v>-0.83604489575151419</v>
      </c>
      <c r="AC134" s="504">
        <f t="shared" si="38"/>
        <v>-0.80204075417531484</v>
      </c>
      <c r="AD134" s="504">
        <f t="shared" si="38"/>
        <v>-0.88533789137946806</v>
      </c>
      <c r="AE134" s="504">
        <f t="shared" si="38"/>
        <v>-0.9045082662798386</v>
      </c>
      <c r="AF134" s="504">
        <f t="shared" si="38"/>
        <v>-0.32115679946841669</v>
      </c>
    </row>
    <row r="135" spans="1:32" s="15" customFormat="1" ht="6" customHeight="1" x14ac:dyDescent="0.2">
      <c r="A135" s="443"/>
      <c r="B135" s="509"/>
      <c r="C135" s="509"/>
      <c r="D135" s="509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48"/>
      <c r="R135" s="443"/>
      <c r="S135" s="517"/>
      <c r="T135" s="517"/>
      <c r="U135" s="517"/>
      <c r="V135" s="517"/>
      <c r="W135" s="517"/>
      <c r="X135" s="517"/>
      <c r="Y135" s="517"/>
      <c r="Z135" s="517"/>
      <c r="AA135" s="517"/>
      <c r="AB135" s="517"/>
      <c r="AC135" s="517"/>
      <c r="AD135" s="517"/>
      <c r="AE135" s="521"/>
      <c r="AF135" s="521"/>
    </row>
    <row r="136" spans="1:32" ht="15" x14ac:dyDescent="0.25">
      <c r="A136" s="444" t="s">
        <v>67</v>
      </c>
      <c r="B136" s="473">
        <v>0.01</v>
      </c>
      <c r="C136" s="473" t="s">
        <v>3</v>
      </c>
      <c r="D136" s="473">
        <v>6.3999999999999994E-3</v>
      </c>
      <c r="E136" s="477">
        <v>0.04</v>
      </c>
      <c r="F136" s="477">
        <v>1.6647155101931838E-2</v>
      </c>
      <c r="G136" s="477">
        <v>0.14000000000000001</v>
      </c>
      <c r="H136" s="477">
        <v>6.4699999999999994E-2</v>
      </c>
      <c r="I136" s="477">
        <v>0.04</v>
      </c>
      <c r="J136" s="477">
        <f>SUM('[3]Table 9'!B178:I178)/1000</f>
        <v>4.2999999999999997E-2</v>
      </c>
      <c r="K136" s="477">
        <v>6.9000000000000006E-2</v>
      </c>
      <c r="L136" s="477">
        <v>2.8000000000000001E-2</v>
      </c>
      <c r="M136" s="477">
        <v>3.7240000000000002E-2</v>
      </c>
      <c r="N136" s="475">
        <v>5.0993019108865403E-2</v>
      </c>
      <c r="O136" s="475">
        <v>6.1867898772770456E-2</v>
      </c>
      <c r="P136" s="882">
        <v>2.1687137603759767E-2</v>
      </c>
      <c r="Q136" s="46"/>
      <c r="R136" s="444" t="s">
        <v>67</v>
      </c>
      <c r="S136" s="501">
        <f>($P136/B136)-1</f>
        <v>1.1687137603759767</v>
      </c>
      <c r="T136" s="501" t="s">
        <v>3</v>
      </c>
      <c r="U136" s="501">
        <f t="shared" ref="U136:AF136" si="39">($P136/D136)-1</f>
        <v>2.3886152505874638</v>
      </c>
      <c r="V136" s="501">
        <f t="shared" si="39"/>
        <v>-0.45782155990600581</v>
      </c>
      <c r="W136" s="501">
        <f t="shared" si="39"/>
        <v>0.30275338164195142</v>
      </c>
      <c r="X136" s="501">
        <f t="shared" si="39"/>
        <v>-0.84509187425885879</v>
      </c>
      <c r="Y136" s="501">
        <f t="shared" si="39"/>
        <v>-0.66480467382133279</v>
      </c>
      <c r="Z136" s="501">
        <f t="shared" si="39"/>
        <v>-0.45782155990600581</v>
      </c>
      <c r="AA136" s="501">
        <f t="shared" si="39"/>
        <v>-0.49564796270326117</v>
      </c>
      <c r="AB136" s="501">
        <f t="shared" si="39"/>
        <v>-0.68569365791652515</v>
      </c>
      <c r="AC136" s="501">
        <f t="shared" si="39"/>
        <v>-0.22545937129429405</v>
      </c>
      <c r="AD136" s="501">
        <f t="shared" si="39"/>
        <v>-0.41763862503330385</v>
      </c>
      <c r="AE136" s="501">
        <f t="shared" si="39"/>
        <v>-0.57470379313176723</v>
      </c>
      <c r="AF136" s="593">
        <f t="shared" si="39"/>
        <v>-0.64946057593756845</v>
      </c>
    </row>
    <row r="137" spans="1:32" s="15" customFormat="1" ht="6" customHeight="1" x14ac:dyDescent="0.2">
      <c r="A137" s="443"/>
      <c r="B137" s="509"/>
      <c r="C137" s="509"/>
      <c r="D137" s="509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48"/>
      <c r="R137" s="443"/>
      <c r="S137" s="517"/>
      <c r="T137" s="517"/>
      <c r="U137" s="517"/>
      <c r="V137" s="517"/>
      <c r="W137" s="517"/>
      <c r="X137" s="517"/>
      <c r="Y137" s="517"/>
      <c r="Z137" s="517"/>
      <c r="AA137" s="517"/>
      <c r="AB137" s="517"/>
      <c r="AC137" s="517"/>
      <c r="AD137" s="517"/>
      <c r="AE137" s="521"/>
      <c r="AF137" s="521"/>
    </row>
    <row r="138" spans="1:32" ht="15" x14ac:dyDescent="0.25">
      <c r="A138" s="444" t="s">
        <v>118</v>
      </c>
      <c r="B138" s="473">
        <v>10.51</v>
      </c>
      <c r="C138" s="473">
        <v>9.32</v>
      </c>
      <c r="D138" s="473">
        <v>10.8592</v>
      </c>
      <c r="E138" s="477">
        <v>12.84</v>
      </c>
      <c r="F138" s="477">
        <v>14.41</v>
      </c>
      <c r="G138" s="477">
        <v>12.87</v>
      </c>
      <c r="H138" s="477">
        <v>11.609</v>
      </c>
      <c r="I138" s="477">
        <v>11.64</v>
      </c>
      <c r="J138" s="477">
        <f>SUM('[3]Table 9'!B193:I193)/1000</f>
        <v>12.618</v>
      </c>
      <c r="K138" s="477">
        <v>16.934000000000001</v>
      </c>
      <c r="L138" s="477">
        <v>14.163</v>
      </c>
      <c r="M138" s="477">
        <v>16.554819999999999</v>
      </c>
      <c r="N138" s="475">
        <v>14.479140476844</v>
      </c>
      <c r="O138" s="475">
        <v>18.173035362801297</v>
      </c>
      <c r="P138" s="882">
        <v>14.271608899604528</v>
      </c>
      <c r="Q138" s="46"/>
      <c r="R138" s="444" t="s">
        <v>118</v>
      </c>
      <c r="S138" s="501">
        <f>($P138/B138)-1</f>
        <v>0.35790760224591134</v>
      </c>
      <c r="T138" s="501">
        <f t="shared" ref="T138:AF138" si="40">($P138/C138)-1</f>
        <v>0.53128850854125842</v>
      </c>
      <c r="U138" s="501">
        <f t="shared" si="40"/>
        <v>0.31424127924750711</v>
      </c>
      <c r="V138" s="501">
        <f t="shared" si="40"/>
        <v>0.1114960202184212</v>
      </c>
      <c r="W138" s="501">
        <f t="shared" si="40"/>
        <v>-9.6038237609626931E-3</v>
      </c>
      <c r="X138" s="501">
        <f t="shared" si="40"/>
        <v>0.10890512040439226</v>
      </c>
      <c r="Y138" s="501">
        <f t="shared" si="40"/>
        <v>0.22935730033633628</v>
      </c>
      <c r="Z138" s="501">
        <f t="shared" si="40"/>
        <v>0.22608323879763992</v>
      </c>
      <c r="AA138" s="501">
        <f t="shared" si="40"/>
        <v>0.13105158500590641</v>
      </c>
      <c r="AB138" s="501">
        <f t="shared" si="40"/>
        <v>-0.15722163106150189</v>
      </c>
      <c r="AC138" s="501">
        <f t="shared" si="40"/>
        <v>7.6684953473507012E-3</v>
      </c>
      <c r="AD138" s="501">
        <f t="shared" si="40"/>
        <v>-0.13791820753082618</v>
      </c>
      <c r="AE138" s="501">
        <f t="shared" si="40"/>
        <v>-1.4333142051585868E-2</v>
      </c>
      <c r="AF138" s="593">
        <f t="shared" si="40"/>
        <v>-0.21468215877588981</v>
      </c>
    </row>
    <row r="139" spans="1:32" s="15" customFormat="1" ht="6" customHeight="1" x14ac:dyDescent="0.2">
      <c r="A139" s="443"/>
      <c r="B139" s="520"/>
      <c r="C139" s="509"/>
      <c r="D139" s="509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48"/>
      <c r="R139" s="443"/>
      <c r="S139" s="517"/>
      <c r="T139" s="517"/>
      <c r="U139" s="517"/>
      <c r="V139" s="517"/>
      <c r="W139" s="517"/>
      <c r="X139" s="517"/>
      <c r="Y139" s="517"/>
      <c r="Z139" s="517"/>
      <c r="AA139" s="517"/>
      <c r="AB139" s="517"/>
      <c r="AC139" s="517"/>
      <c r="AD139" s="517"/>
      <c r="AE139" s="521"/>
      <c r="AF139" s="521"/>
    </row>
    <row r="140" spans="1:32" ht="15" x14ac:dyDescent="0.25">
      <c r="A140" s="444" t="s">
        <v>105</v>
      </c>
      <c r="B140" s="486" t="s">
        <v>3</v>
      </c>
      <c r="C140" s="473" t="s">
        <v>3</v>
      </c>
      <c r="D140" s="473" t="s">
        <v>3</v>
      </c>
      <c r="E140" s="477" t="s">
        <v>3</v>
      </c>
      <c r="F140" s="477" t="s">
        <v>3</v>
      </c>
      <c r="G140" s="477" t="s">
        <v>3</v>
      </c>
      <c r="H140" s="477" t="s">
        <v>3</v>
      </c>
      <c r="I140" s="477" t="s">
        <v>3</v>
      </c>
      <c r="J140" s="477" t="s">
        <v>3</v>
      </c>
      <c r="K140" s="477">
        <v>1.4E-2</v>
      </c>
      <c r="L140" s="477" t="s">
        <v>3</v>
      </c>
      <c r="M140" s="477">
        <v>4.4639999999999999E-2</v>
      </c>
      <c r="N140" s="484">
        <v>4.0384267144218597E-3</v>
      </c>
      <c r="O140" s="484" t="s">
        <v>3</v>
      </c>
      <c r="P140" s="882">
        <v>0.48827492332458494</v>
      </c>
      <c r="Q140" s="66"/>
      <c r="R140" s="444" t="s">
        <v>105</v>
      </c>
      <c r="S140" s="501" t="s">
        <v>3</v>
      </c>
      <c r="T140" s="501" t="s">
        <v>3</v>
      </c>
      <c r="U140" s="501" t="s">
        <v>3</v>
      </c>
      <c r="V140" s="501" t="s">
        <v>3</v>
      </c>
      <c r="W140" s="501" t="s">
        <v>3</v>
      </c>
      <c r="X140" s="501" t="s">
        <v>3</v>
      </c>
      <c r="Y140" s="501" t="s">
        <v>3</v>
      </c>
      <c r="Z140" s="501" t="s">
        <v>3</v>
      </c>
      <c r="AA140" s="501" t="s">
        <v>3</v>
      </c>
      <c r="AB140" s="501">
        <f t="shared" ref="AB140:AE140" si="41">($P140/K140)-1</f>
        <v>33.876780237470349</v>
      </c>
      <c r="AC140" s="501" t="s">
        <v>3</v>
      </c>
      <c r="AD140" s="501">
        <f t="shared" si="41"/>
        <v>9.9380583182030673</v>
      </c>
      <c r="AE140" s="501">
        <f t="shared" si="41"/>
        <v>119.90721408435569</v>
      </c>
      <c r="AF140" s="501" t="s">
        <v>3</v>
      </c>
    </row>
    <row r="141" spans="1:32" s="15" customFormat="1" ht="6" customHeight="1" x14ac:dyDescent="0.2">
      <c r="A141" s="443"/>
      <c r="B141" s="520"/>
      <c r="C141" s="509"/>
      <c r="D141" s="509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48"/>
      <c r="R141" s="443"/>
      <c r="S141" s="517"/>
      <c r="T141" s="517"/>
      <c r="U141" s="517"/>
      <c r="V141" s="517"/>
      <c r="W141" s="517"/>
      <c r="X141" s="517"/>
      <c r="Y141" s="517"/>
      <c r="Z141" s="517"/>
      <c r="AA141" s="517"/>
      <c r="AB141" s="517"/>
      <c r="AC141" s="517"/>
      <c r="AD141" s="517"/>
      <c r="AE141" s="521"/>
      <c r="AF141" s="521"/>
    </row>
    <row r="142" spans="1:32" ht="15" x14ac:dyDescent="0.25">
      <c r="A142" s="444" t="s">
        <v>69</v>
      </c>
      <c r="B142" s="473">
        <v>0.33</v>
      </c>
      <c r="C142" s="473">
        <v>0.94</v>
      </c>
      <c r="D142" s="473">
        <v>3.8</v>
      </c>
      <c r="E142" s="477">
        <v>2.41</v>
      </c>
      <c r="F142" s="477">
        <v>1.7150312069368945</v>
      </c>
      <c r="G142" s="477">
        <v>2.34</v>
      </c>
      <c r="H142" s="477">
        <v>1.5678000000000001</v>
      </c>
      <c r="I142" s="477">
        <v>1.35</v>
      </c>
      <c r="J142" s="477">
        <f>SUM('[3]Table 9'!B230:I230)/1000</f>
        <v>1.417</v>
      </c>
      <c r="K142" s="477">
        <v>1.0860000000000001</v>
      </c>
      <c r="L142" s="477">
        <v>1.371</v>
      </c>
      <c r="M142" s="477">
        <v>1.401</v>
      </c>
      <c r="N142" s="475">
        <v>12.813146610312501</v>
      </c>
      <c r="O142" s="475">
        <v>1.6022091301265218</v>
      </c>
      <c r="P142" s="882">
        <v>1.6291230224221944</v>
      </c>
      <c r="Q142" s="46"/>
      <c r="R142" s="444" t="s">
        <v>69</v>
      </c>
      <c r="S142" s="501">
        <f>($P142/B142)-1</f>
        <v>3.9367364315824069</v>
      </c>
      <c r="T142" s="501">
        <f t="shared" ref="T142:AF142" si="42">($P142/C142)-1</f>
        <v>0.73310959832148348</v>
      </c>
      <c r="U142" s="501">
        <f t="shared" si="42"/>
        <v>-0.57128341515205405</v>
      </c>
      <c r="V142" s="501">
        <f t="shared" si="42"/>
        <v>-0.32401534339328031</v>
      </c>
      <c r="W142" s="501">
        <f t="shared" si="42"/>
        <v>-5.0091324383615743E-2</v>
      </c>
      <c r="X142" s="501">
        <f t="shared" si="42"/>
        <v>-0.3037935801614553</v>
      </c>
      <c r="Y142" s="501">
        <f t="shared" si="42"/>
        <v>3.9114059460514383E-2</v>
      </c>
      <c r="Z142" s="501">
        <f t="shared" si="42"/>
        <v>0.20675779438681063</v>
      </c>
      <c r="AA142" s="501">
        <f t="shared" si="42"/>
        <v>0.14969867496273426</v>
      </c>
      <c r="AB142" s="501">
        <f t="shared" si="42"/>
        <v>0.50011328031509605</v>
      </c>
      <c r="AC142" s="501">
        <f t="shared" si="42"/>
        <v>0.18827353933055746</v>
      </c>
      <c r="AD142" s="501">
        <f t="shared" si="42"/>
        <v>0.16282870979457131</v>
      </c>
      <c r="AE142" s="501">
        <f t="shared" si="42"/>
        <v>-0.87285535146292514</v>
      </c>
      <c r="AF142" s="593">
        <f t="shared" si="42"/>
        <v>1.6797989594246943E-2</v>
      </c>
    </row>
    <row r="143" spans="1:32" s="15" customFormat="1" ht="6" customHeight="1" x14ac:dyDescent="0.2">
      <c r="A143" s="443"/>
      <c r="B143" s="509"/>
      <c r="C143" s="509"/>
      <c r="D143" s="509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48"/>
      <c r="R143" s="443"/>
      <c r="S143" s="517"/>
      <c r="T143" s="517"/>
      <c r="U143" s="517"/>
      <c r="V143" s="517"/>
      <c r="W143" s="517"/>
      <c r="X143" s="517"/>
      <c r="Y143" s="517"/>
      <c r="Z143" s="517"/>
      <c r="AA143" s="517"/>
      <c r="AB143" s="517"/>
      <c r="AC143" s="517"/>
      <c r="AD143" s="517"/>
      <c r="AE143" s="521"/>
      <c r="AF143" s="521"/>
    </row>
    <row r="144" spans="1:32" ht="13.5" x14ac:dyDescent="0.25">
      <c r="A144" s="450" t="s">
        <v>80</v>
      </c>
      <c r="B144" s="491">
        <v>81.44</v>
      </c>
      <c r="C144" s="491">
        <v>68.94</v>
      </c>
      <c r="D144" s="491">
        <v>66.17</v>
      </c>
      <c r="E144" s="534">
        <v>84.35</v>
      </c>
      <c r="F144" s="534">
        <v>86.19</v>
      </c>
      <c r="G144" s="534">
        <v>73.11</v>
      </c>
      <c r="H144" s="534">
        <v>64.349599999999995</v>
      </c>
      <c r="I144" s="534">
        <v>75.55</v>
      </c>
      <c r="J144" s="534">
        <f>J122+J124+J134+J136+J138+J142</f>
        <v>84.414600000000007</v>
      </c>
      <c r="K144" s="534">
        <v>109.827</v>
      </c>
      <c r="L144" s="534">
        <v>82.353999999999999</v>
      </c>
      <c r="M144" s="534">
        <v>91.035600000000002</v>
      </c>
      <c r="N144" s="534">
        <v>85.208933357477093</v>
      </c>
      <c r="O144" s="534">
        <v>82.265429942393268</v>
      </c>
      <c r="P144" s="534">
        <v>74.626160479743959</v>
      </c>
      <c r="Q144" s="410"/>
      <c r="R144" s="450" t="s">
        <v>80</v>
      </c>
      <c r="S144" s="507">
        <f>($P144/B144)-1</f>
        <v>-8.36669882153247E-2</v>
      </c>
      <c r="T144" s="507">
        <f t="shared" ref="T144:AF144" si="43">($P144/C144)-1</f>
        <v>8.2479844498752009E-2</v>
      </c>
      <c r="U144" s="507">
        <f t="shared" si="43"/>
        <v>0.12779447604267724</v>
      </c>
      <c r="V144" s="507">
        <f t="shared" si="43"/>
        <v>-0.11527966236225295</v>
      </c>
      <c r="W144" s="507">
        <f t="shared" si="43"/>
        <v>-0.13416683513465644</v>
      </c>
      <c r="X144" s="507">
        <f t="shared" si="43"/>
        <v>2.0738072490000814E-2</v>
      </c>
      <c r="Y144" s="507">
        <f t="shared" si="43"/>
        <v>0.15969890224249972</v>
      </c>
      <c r="Z144" s="507">
        <f t="shared" si="43"/>
        <v>-1.2228186899484239E-2</v>
      </c>
      <c r="AA144" s="507">
        <f t="shared" si="43"/>
        <v>-0.11595671270439056</v>
      </c>
      <c r="AB144" s="507">
        <f t="shared" si="43"/>
        <v>-0.32051170950910102</v>
      </c>
      <c r="AC144" s="507">
        <f t="shared" si="43"/>
        <v>-9.3836844843675382E-2</v>
      </c>
      <c r="AD144" s="507">
        <f t="shared" si="43"/>
        <v>-0.18025299465545397</v>
      </c>
      <c r="AE144" s="507">
        <f t="shared" si="43"/>
        <v>-0.12419792691612763</v>
      </c>
      <c r="AF144" s="507">
        <f t="shared" si="43"/>
        <v>-9.2861235491004446E-2</v>
      </c>
    </row>
    <row r="145" spans="1:32" s="15" customFormat="1" x14ac:dyDescent="0.2">
      <c r="A145" s="445"/>
      <c r="B145" s="520"/>
      <c r="C145" s="520"/>
      <c r="D145" s="520"/>
      <c r="E145" s="511"/>
      <c r="F145" s="511"/>
      <c r="G145" s="511"/>
      <c r="H145" s="511"/>
      <c r="I145" s="511"/>
      <c r="J145" s="511"/>
      <c r="K145" s="511"/>
      <c r="L145" s="511"/>
      <c r="M145" s="511"/>
      <c r="N145" s="511"/>
      <c r="O145" s="511"/>
      <c r="P145" s="511"/>
      <c r="Q145" s="48"/>
      <c r="R145" s="445"/>
      <c r="S145" s="517"/>
      <c r="T145" s="517"/>
      <c r="U145" s="517"/>
      <c r="V145" s="517"/>
      <c r="W145" s="517"/>
      <c r="X145" s="517"/>
      <c r="Y145" s="517"/>
      <c r="Z145" s="517"/>
      <c r="AA145" s="517"/>
      <c r="AB145" s="517"/>
      <c r="AC145" s="517"/>
      <c r="AD145" s="517"/>
      <c r="AE145" s="522"/>
      <c r="AF145" s="522"/>
    </row>
    <row r="146" spans="1:32" x14ac:dyDescent="0.2">
      <c r="A146" s="451" t="s">
        <v>148</v>
      </c>
      <c r="B146" s="432">
        <v>48575</v>
      </c>
      <c r="C146" s="432">
        <v>45670</v>
      </c>
      <c r="D146" s="432">
        <v>42703.4</v>
      </c>
      <c r="E146" s="432">
        <v>42438</v>
      </c>
      <c r="F146" s="432">
        <v>44570</v>
      </c>
      <c r="G146" s="432">
        <v>40528</v>
      </c>
      <c r="H146" s="432">
        <v>38062</v>
      </c>
      <c r="I146" s="432">
        <v>38420</v>
      </c>
      <c r="J146" s="432">
        <v>33481.96887034893</v>
      </c>
      <c r="K146" s="432">
        <v>40217</v>
      </c>
      <c r="L146" s="432">
        <v>37551</v>
      </c>
      <c r="M146" s="432">
        <v>36807.285537832031</v>
      </c>
      <c r="N146" s="432">
        <v>34139.601020387272</v>
      </c>
      <c r="O146" s="424">
        <v>33327.023630000003</v>
      </c>
      <c r="P146" s="424">
        <v>29720.614680290222</v>
      </c>
      <c r="Q146" s="28"/>
      <c r="R146" s="451" t="s">
        <v>148</v>
      </c>
      <c r="S146" s="508">
        <f>($P146/B146)-1</f>
        <v>-0.38814998084837427</v>
      </c>
      <c r="T146" s="508">
        <f t="shared" ref="T146:AF146" si="44">($P146/C146)-1</f>
        <v>-0.34923112151762159</v>
      </c>
      <c r="U146" s="508">
        <f t="shared" si="44"/>
        <v>-0.30402228674320497</v>
      </c>
      <c r="V146" s="508">
        <f t="shared" si="44"/>
        <v>-0.29966976105635934</v>
      </c>
      <c r="W146" s="508">
        <f t="shared" si="44"/>
        <v>-0.33316996454363423</v>
      </c>
      <c r="X146" s="508">
        <f t="shared" si="44"/>
        <v>-0.26666465948750928</v>
      </c>
      <c r="Y146" s="508">
        <f t="shared" si="44"/>
        <v>-0.21915257526429976</v>
      </c>
      <c r="Z146" s="508">
        <f t="shared" si="44"/>
        <v>-0.2264285611585054</v>
      </c>
      <c r="AA146" s="508">
        <f t="shared" si="44"/>
        <v>-0.11233969557237422</v>
      </c>
      <c r="AB146" s="508">
        <f t="shared" si="44"/>
        <v>-0.2609937419427053</v>
      </c>
      <c r="AC146" s="508">
        <f t="shared" si="44"/>
        <v>-0.20852667890894461</v>
      </c>
      <c r="AD146" s="508">
        <f t="shared" si="44"/>
        <v>-0.19253446033823496</v>
      </c>
      <c r="AE146" s="508">
        <f t="shared" si="44"/>
        <v>-0.12943872242262433</v>
      </c>
      <c r="AF146" s="508">
        <f t="shared" si="44"/>
        <v>-0.10821275220219184</v>
      </c>
    </row>
    <row r="147" spans="1:3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2"/>
      <c r="M147" s="12"/>
      <c r="N147" s="12"/>
      <c r="O147" s="61"/>
      <c r="P147" s="61"/>
      <c r="Q147" s="1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5"/>
    </row>
    <row r="148" spans="1:32" x14ac:dyDescent="0.2">
      <c r="A148" s="681" t="s">
        <v>415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2"/>
      <c r="M148" s="12"/>
      <c r="N148" s="12"/>
      <c r="O148" s="61"/>
      <c r="P148" s="61"/>
      <c r="Q148" s="1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5"/>
    </row>
    <row r="149" spans="1:3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2"/>
      <c r="M149" s="12"/>
      <c r="N149" s="12"/>
      <c r="O149" s="61"/>
      <c r="P149" s="61"/>
      <c r="Q149" s="1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5"/>
    </row>
    <row r="150" spans="1:32" s="15" customFormat="1" ht="15" x14ac:dyDescent="0.2">
      <c r="A150" s="705" t="s">
        <v>480</v>
      </c>
      <c r="B150" s="21"/>
      <c r="C150" s="21"/>
      <c r="D150" s="21"/>
      <c r="E150" s="21"/>
      <c r="F150" s="31"/>
      <c r="G150" s="31"/>
      <c r="H150" s="31"/>
      <c r="I150" s="31"/>
      <c r="J150" s="12"/>
      <c r="K150" s="12"/>
      <c r="L150" s="12"/>
      <c r="M150" s="12"/>
      <c r="N150" s="12"/>
      <c r="O150" s="61"/>
      <c r="P150" s="61"/>
      <c r="Q150" s="12"/>
      <c r="R150" s="705" t="s">
        <v>481</v>
      </c>
      <c r="S150" s="32"/>
      <c r="T150" s="32"/>
      <c r="U150" s="32"/>
      <c r="V150" s="21"/>
      <c r="W150" s="12"/>
      <c r="X150" s="12"/>
      <c r="Y150" s="12"/>
      <c r="Z150" s="12"/>
      <c r="AA150" s="12"/>
      <c r="AB150" s="12"/>
      <c r="AC150" s="12"/>
      <c r="AD150" s="12"/>
      <c r="AE150" s="61"/>
    </row>
    <row r="151" spans="1:32" x14ac:dyDescent="0.2">
      <c r="A151" s="25"/>
      <c r="B151" s="21"/>
      <c r="C151" s="21"/>
      <c r="D151" s="2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676"/>
      <c r="P151" s="676"/>
      <c r="Q151" s="31"/>
      <c r="R151" s="21"/>
      <c r="S151" s="32"/>
      <c r="T151" s="32"/>
      <c r="U151" s="32"/>
      <c r="V151" s="21"/>
      <c r="W151" s="2"/>
      <c r="X151" s="2"/>
      <c r="Y151" s="2"/>
      <c r="Z151" s="2"/>
      <c r="AA151" s="2"/>
      <c r="AB151" s="2"/>
      <c r="AC151" s="2"/>
      <c r="AD151" s="2"/>
      <c r="AE151" s="5"/>
    </row>
    <row r="152" spans="1:32" x14ac:dyDescent="0.2">
      <c r="A152" s="411"/>
      <c r="B152" s="998" t="s">
        <v>290</v>
      </c>
      <c r="C152" s="998"/>
      <c r="D152" s="998"/>
      <c r="E152" s="998"/>
      <c r="F152" s="998"/>
      <c r="G152" s="998"/>
      <c r="H152" s="998"/>
      <c r="I152" s="998"/>
      <c r="J152" s="998"/>
      <c r="K152" s="998"/>
      <c r="L152" s="998"/>
      <c r="M152" s="998"/>
      <c r="N152" s="998"/>
      <c r="O152" s="998"/>
      <c r="P152" s="998"/>
      <c r="Q152" s="24"/>
      <c r="R152" s="468"/>
      <c r="S152" s="1006" t="s">
        <v>122</v>
      </c>
      <c r="T152" s="1006"/>
      <c r="U152" s="1006"/>
      <c r="V152" s="1006"/>
      <c r="W152" s="1006"/>
      <c r="X152" s="1006"/>
      <c r="Y152" s="1006"/>
      <c r="Z152" s="1006"/>
      <c r="AA152" s="1006"/>
      <c r="AB152" s="1006"/>
      <c r="AC152" s="1006"/>
      <c r="AD152" s="1006"/>
      <c r="AE152" s="1006"/>
      <c r="AF152" s="1006"/>
    </row>
    <row r="153" spans="1:32" ht="3.75" customHeight="1" x14ac:dyDescent="0.2">
      <c r="A153" s="22"/>
      <c r="B153" s="375"/>
      <c r="C153" s="375"/>
      <c r="D153" s="375"/>
      <c r="E153" s="375"/>
      <c r="F153" s="375"/>
      <c r="G153" s="375"/>
      <c r="H153" s="375"/>
      <c r="I153" s="375"/>
      <c r="J153" s="375"/>
      <c r="K153" s="375"/>
      <c r="L153" s="375"/>
      <c r="M153" s="375"/>
      <c r="N153" s="375"/>
      <c r="O153" s="670"/>
      <c r="P153" s="670"/>
      <c r="Q153" s="42"/>
      <c r="R153" s="456"/>
      <c r="S153" s="335"/>
      <c r="T153" s="335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5"/>
      <c r="AE153" s="704"/>
    </row>
    <row r="154" spans="1:32" x14ac:dyDescent="0.2">
      <c r="A154" s="450" t="s">
        <v>104</v>
      </c>
      <c r="B154" s="434">
        <v>1990</v>
      </c>
      <c r="C154" s="434">
        <v>1992</v>
      </c>
      <c r="D154" s="434">
        <v>1994</v>
      </c>
      <c r="E154" s="435">
        <v>1996</v>
      </c>
      <c r="F154" s="435">
        <v>1998</v>
      </c>
      <c r="G154" s="435">
        <v>2000</v>
      </c>
      <c r="H154" s="435">
        <v>2002</v>
      </c>
      <c r="I154" s="435">
        <v>2004</v>
      </c>
      <c r="J154" s="435">
        <v>2006</v>
      </c>
      <c r="K154" s="435">
        <v>2008</v>
      </c>
      <c r="L154" s="435">
        <v>2010</v>
      </c>
      <c r="M154" s="435">
        <v>2012</v>
      </c>
      <c r="N154" s="435">
        <v>2014</v>
      </c>
      <c r="O154" s="671">
        <v>2016</v>
      </c>
      <c r="P154" s="671">
        <v>2018</v>
      </c>
      <c r="Q154" s="44"/>
      <c r="R154" s="450" t="s">
        <v>104</v>
      </c>
      <c r="S154" s="401" t="s">
        <v>387</v>
      </c>
      <c r="T154" s="401" t="s">
        <v>388</v>
      </c>
      <c r="U154" s="401" t="s">
        <v>389</v>
      </c>
      <c r="V154" s="401" t="s">
        <v>390</v>
      </c>
      <c r="W154" s="402" t="s">
        <v>391</v>
      </c>
      <c r="X154" s="403" t="s">
        <v>392</v>
      </c>
      <c r="Y154" s="403" t="s">
        <v>393</v>
      </c>
      <c r="Z154" s="403" t="s">
        <v>394</v>
      </c>
      <c r="AA154" s="403" t="s">
        <v>395</v>
      </c>
      <c r="AB154" s="403" t="s">
        <v>396</v>
      </c>
      <c r="AC154" s="403" t="s">
        <v>397</v>
      </c>
      <c r="AD154" s="403" t="s">
        <v>398</v>
      </c>
      <c r="AE154" s="404" t="s">
        <v>399</v>
      </c>
      <c r="AF154" s="404" t="s">
        <v>413</v>
      </c>
    </row>
    <row r="155" spans="1:32" s="15" customFormat="1" ht="6" customHeight="1" x14ac:dyDescent="0.2">
      <c r="A155" s="443"/>
      <c r="B155" s="497"/>
      <c r="C155" s="497"/>
      <c r="D155" s="497"/>
      <c r="E155" s="523"/>
      <c r="F155" s="523"/>
      <c r="G155" s="523"/>
      <c r="H155" s="523"/>
      <c r="I155" s="523"/>
      <c r="J155" s="523"/>
      <c r="K155" s="523"/>
      <c r="L155" s="523"/>
      <c r="M155" s="523"/>
      <c r="N155" s="523"/>
      <c r="O155" s="524"/>
      <c r="P155" s="524"/>
      <c r="Q155" s="31"/>
      <c r="R155" s="542"/>
      <c r="S155" s="497"/>
      <c r="T155" s="498"/>
      <c r="U155" s="498"/>
      <c r="V155" s="498"/>
      <c r="W155" s="497"/>
      <c r="X155" s="543"/>
      <c r="Y155" s="543"/>
      <c r="Z155" s="543"/>
      <c r="AA155" s="543"/>
      <c r="AB155" s="543"/>
      <c r="AC155" s="543"/>
      <c r="AD155" s="543"/>
      <c r="AE155" s="544"/>
      <c r="AF155" s="544"/>
    </row>
    <row r="156" spans="1:32" ht="15" x14ac:dyDescent="0.25">
      <c r="A156" s="444" t="s">
        <v>64</v>
      </c>
      <c r="B156" s="414">
        <v>467</v>
      </c>
      <c r="C156" s="414">
        <v>525</v>
      </c>
      <c r="D156" s="414">
        <v>85.5</v>
      </c>
      <c r="E156" s="414">
        <v>226</v>
      </c>
      <c r="F156" s="416">
        <v>663.61851391934078</v>
      </c>
      <c r="G156" s="416">
        <v>243.8</v>
      </c>
      <c r="H156" s="416">
        <v>70.400000000000006</v>
      </c>
      <c r="I156" s="416">
        <v>237.56591036497844</v>
      </c>
      <c r="J156" s="416">
        <f>'[3]Table 8'!J68</f>
        <v>646</v>
      </c>
      <c r="K156" s="416">
        <v>737</v>
      </c>
      <c r="L156" s="416">
        <v>1337</v>
      </c>
      <c r="M156" s="416">
        <v>1265.3399999999999</v>
      </c>
      <c r="N156" s="416">
        <v>1244.9224550819317</v>
      </c>
      <c r="O156" s="904">
        <v>1617.91706</v>
      </c>
      <c r="P156" s="421">
        <v>2111.7775497436523</v>
      </c>
      <c r="Q156" s="14"/>
      <c r="R156" s="444" t="s">
        <v>64</v>
      </c>
      <c r="S156" s="501">
        <f>($P156/B156)-1</f>
        <v>3.5220076011641375</v>
      </c>
      <c r="T156" s="501">
        <f t="shared" ref="T156:AF156" si="45">($P156/C156)-1</f>
        <v>3.0224334280831471</v>
      </c>
      <c r="U156" s="501">
        <f t="shared" si="45"/>
        <v>23.69915262858073</v>
      </c>
      <c r="V156" s="501">
        <f t="shared" si="45"/>
        <v>8.3441484501931527</v>
      </c>
      <c r="W156" s="501">
        <f t="shared" si="45"/>
        <v>2.1822161459472595</v>
      </c>
      <c r="X156" s="501">
        <f t="shared" si="45"/>
        <v>7.6619259628533722</v>
      </c>
      <c r="Y156" s="501">
        <f t="shared" si="45"/>
        <v>28.996840195222333</v>
      </c>
      <c r="Z156" s="501">
        <f t="shared" si="45"/>
        <v>7.889228031493559</v>
      </c>
      <c r="AA156" s="501">
        <f t="shared" si="45"/>
        <v>2.269005494959214</v>
      </c>
      <c r="AB156" s="501">
        <f t="shared" si="45"/>
        <v>1.8653698096928797</v>
      </c>
      <c r="AC156" s="501">
        <f t="shared" si="45"/>
        <v>0.5794895660012358</v>
      </c>
      <c r="AD156" s="501">
        <f t="shared" si="45"/>
        <v>0.66894079831796383</v>
      </c>
      <c r="AE156" s="501">
        <f t="shared" si="45"/>
        <v>0.69631252221622963</v>
      </c>
      <c r="AF156" s="593">
        <f t="shared" si="45"/>
        <v>0.3052446271526752</v>
      </c>
    </row>
    <row r="157" spans="1:32" s="15" customFormat="1" ht="6" customHeight="1" x14ac:dyDescent="0.2">
      <c r="A157" s="443"/>
      <c r="B157" s="520"/>
      <c r="C157" s="520"/>
      <c r="D157" s="520"/>
      <c r="E157" s="418"/>
      <c r="F157" s="511"/>
      <c r="G157" s="511"/>
      <c r="H157" s="511"/>
      <c r="I157" s="511"/>
      <c r="J157" s="511"/>
      <c r="K157" s="511"/>
      <c r="L157" s="511"/>
      <c r="M157" s="511"/>
      <c r="N157" s="511"/>
      <c r="O157" s="519"/>
      <c r="P157" s="519"/>
      <c r="Q157" s="48"/>
      <c r="R157" s="443"/>
      <c r="S157" s="517"/>
      <c r="T157" s="517"/>
      <c r="U157" s="517"/>
      <c r="V157" s="517"/>
      <c r="W157" s="517"/>
      <c r="X157" s="517"/>
      <c r="Y157" s="517"/>
      <c r="Z157" s="517"/>
      <c r="AA157" s="517"/>
      <c r="AB157" s="517"/>
      <c r="AC157" s="517"/>
      <c r="AD157" s="517"/>
      <c r="AE157" s="521"/>
      <c r="AF157" s="521"/>
    </row>
    <row r="158" spans="1:32" ht="15" x14ac:dyDescent="0.25">
      <c r="A158" s="444" t="s">
        <v>106</v>
      </c>
      <c r="B158" s="414">
        <v>1603</v>
      </c>
      <c r="C158" s="414">
        <v>1343</v>
      </c>
      <c r="D158" s="414">
        <v>596.9</v>
      </c>
      <c r="E158" s="414">
        <v>292</v>
      </c>
      <c r="F158" s="416">
        <v>1171.1706117296426</v>
      </c>
      <c r="G158" s="416">
        <v>365.7</v>
      </c>
      <c r="H158" s="416">
        <v>193.8</v>
      </c>
      <c r="I158" s="416">
        <v>448.18060277581498</v>
      </c>
      <c r="J158" s="416">
        <f>'[3]Table 8'!J154</f>
        <v>970</v>
      </c>
      <c r="K158" s="416">
        <v>972</v>
      </c>
      <c r="L158" s="416">
        <v>1054</v>
      </c>
      <c r="M158" s="416">
        <v>1694.09</v>
      </c>
      <c r="N158" s="416">
        <v>1226.7964751729644</v>
      </c>
      <c r="O158" s="904">
        <v>1619.5185739999999</v>
      </c>
      <c r="P158" s="421">
        <v>2957.322811126709</v>
      </c>
      <c r="Q158" s="14"/>
      <c r="R158" s="444" t="s">
        <v>106</v>
      </c>
      <c r="S158" s="501">
        <f>($P158/B158)-1</f>
        <v>0.8448676301476663</v>
      </c>
      <c r="T158" s="501">
        <f t="shared" ref="T158:AF158" si="46">($P158/C158)-1</f>
        <v>1.2020274096252486</v>
      </c>
      <c r="U158" s="501">
        <f t="shared" si="46"/>
        <v>3.9544694440052091</v>
      </c>
      <c r="V158" s="501">
        <f t="shared" si="46"/>
        <v>9.127817846324346</v>
      </c>
      <c r="W158" s="501">
        <f t="shared" si="46"/>
        <v>1.5250999141441817</v>
      </c>
      <c r="X158" s="501">
        <f t="shared" si="46"/>
        <v>7.0867454501687419</v>
      </c>
      <c r="Y158" s="501">
        <f t="shared" si="46"/>
        <v>14.259663628104793</v>
      </c>
      <c r="Z158" s="501">
        <f t="shared" si="46"/>
        <v>5.5985069251334725</v>
      </c>
      <c r="AA158" s="501">
        <f t="shared" si="46"/>
        <v>2.0487864032234113</v>
      </c>
      <c r="AB158" s="501">
        <f t="shared" si="46"/>
        <v>2.0425131801715115</v>
      </c>
      <c r="AC158" s="501">
        <f t="shared" si="46"/>
        <v>1.8058091187160428</v>
      </c>
      <c r="AD158" s="501">
        <f t="shared" si="46"/>
        <v>0.74567042549493179</v>
      </c>
      <c r="AE158" s="501">
        <f t="shared" si="46"/>
        <v>1.4106058918287649</v>
      </c>
      <c r="AF158" s="593">
        <f t="shared" si="46"/>
        <v>0.82605056749828232</v>
      </c>
    </row>
    <row r="159" spans="1:32" s="15" customFormat="1" ht="6" customHeight="1" x14ac:dyDescent="0.2">
      <c r="A159" s="443"/>
      <c r="B159" s="520"/>
      <c r="C159" s="520"/>
      <c r="D159" s="520"/>
      <c r="E159" s="418"/>
      <c r="F159" s="511"/>
      <c r="G159" s="511"/>
      <c r="H159" s="511"/>
      <c r="I159" s="511"/>
      <c r="J159" s="511"/>
      <c r="K159" s="511"/>
      <c r="L159" s="511"/>
      <c r="M159" s="511"/>
      <c r="N159" s="511"/>
      <c r="O159" s="519"/>
      <c r="P159" s="519"/>
      <c r="Q159" s="48"/>
      <c r="R159" s="443"/>
      <c r="S159" s="517"/>
      <c r="T159" s="517"/>
      <c r="U159" s="517"/>
      <c r="V159" s="517"/>
      <c r="W159" s="517"/>
      <c r="X159" s="517"/>
      <c r="Y159" s="517"/>
      <c r="Z159" s="517"/>
      <c r="AA159" s="517"/>
      <c r="AB159" s="517"/>
      <c r="AC159" s="517"/>
      <c r="AD159" s="517"/>
      <c r="AE159" s="521"/>
      <c r="AF159" s="521"/>
    </row>
    <row r="160" spans="1:32" ht="15" x14ac:dyDescent="0.25">
      <c r="A160" s="444" t="s">
        <v>66</v>
      </c>
      <c r="B160" s="418"/>
      <c r="C160" s="418"/>
      <c r="D160" s="418"/>
      <c r="E160" s="418"/>
      <c r="F160" s="418"/>
      <c r="G160" s="418"/>
      <c r="H160" s="418"/>
      <c r="I160" s="418"/>
      <c r="J160" s="418"/>
      <c r="K160" s="418"/>
      <c r="L160" s="418"/>
      <c r="M160" s="418"/>
      <c r="N160" s="418"/>
      <c r="O160" s="526"/>
      <c r="P160" s="526"/>
      <c r="Q160" s="28"/>
      <c r="R160" s="444" t="s">
        <v>66</v>
      </c>
      <c r="S160" s="517"/>
      <c r="T160" s="517"/>
      <c r="U160" s="517"/>
      <c r="V160" s="517"/>
      <c r="W160" s="517"/>
      <c r="X160" s="517"/>
      <c r="Y160" s="517"/>
      <c r="Z160" s="517"/>
      <c r="AA160" s="517"/>
      <c r="AB160" s="517"/>
      <c r="AC160" s="517"/>
      <c r="AD160" s="517"/>
      <c r="AE160" s="521"/>
      <c r="AF160" s="521"/>
    </row>
    <row r="161" spans="1:32" s="15" customFormat="1" ht="3.75" customHeight="1" x14ac:dyDescent="0.2">
      <c r="A161" s="443"/>
      <c r="B161" s="520"/>
      <c r="C161" s="520"/>
      <c r="D161" s="520"/>
      <c r="E161" s="418"/>
      <c r="F161" s="511"/>
      <c r="G161" s="511"/>
      <c r="H161" s="511"/>
      <c r="I161" s="511"/>
      <c r="J161" s="511"/>
      <c r="K161" s="511"/>
      <c r="L161" s="511"/>
      <c r="M161" s="511"/>
      <c r="N161" s="511"/>
      <c r="O161" s="519"/>
      <c r="P161" s="519"/>
      <c r="Q161" s="48"/>
      <c r="R161" s="443"/>
      <c r="S161" s="517"/>
      <c r="T161" s="517"/>
      <c r="U161" s="517"/>
      <c r="V161" s="517"/>
      <c r="W161" s="517"/>
      <c r="X161" s="517"/>
      <c r="Y161" s="517"/>
      <c r="Z161" s="517"/>
      <c r="AA161" s="517"/>
      <c r="AB161" s="517"/>
      <c r="AC161" s="517"/>
      <c r="AD161" s="517"/>
      <c r="AE161" s="521"/>
      <c r="AF161" s="521"/>
    </row>
    <row r="162" spans="1:32" x14ac:dyDescent="0.2">
      <c r="A162" s="454" t="s">
        <v>138</v>
      </c>
      <c r="B162" s="529" t="s">
        <v>3</v>
      </c>
      <c r="C162" s="529" t="s">
        <v>3</v>
      </c>
      <c r="D162" s="529" t="s">
        <v>3</v>
      </c>
      <c r="E162" s="422" t="s">
        <v>3</v>
      </c>
      <c r="F162" s="529">
        <v>28.6</v>
      </c>
      <c r="G162" s="529" t="s">
        <v>3</v>
      </c>
      <c r="H162" s="529" t="s">
        <v>3</v>
      </c>
      <c r="I162" s="529" t="s">
        <v>3</v>
      </c>
      <c r="J162" s="529" t="s">
        <v>3</v>
      </c>
      <c r="K162" s="536" t="s">
        <v>3</v>
      </c>
      <c r="L162" s="536" t="s">
        <v>3</v>
      </c>
      <c r="M162" s="423">
        <v>13.48</v>
      </c>
      <c r="N162" s="423" t="s">
        <v>3</v>
      </c>
      <c r="O162" s="908" t="s">
        <v>3</v>
      </c>
      <c r="P162" s="673" t="s">
        <v>3</v>
      </c>
      <c r="Q162" s="35"/>
      <c r="R162" s="454" t="s">
        <v>138</v>
      </c>
      <c r="S162" s="501" t="s">
        <v>3</v>
      </c>
      <c r="T162" s="501" t="s">
        <v>3</v>
      </c>
      <c r="U162" s="501" t="s">
        <v>3</v>
      </c>
      <c r="V162" s="501" t="s">
        <v>3</v>
      </c>
      <c r="W162" s="501" t="s">
        <v>3</v>
      </c>
      <c r="X162" s="501" t="s">
        <v>3</v>
      </c>
      <c r="Y162" s="501" t="s">
        <v>3</v>
      </c>
      <c r="Z162" s="501" t="s">
        <v>3</v>
      </c>
      <c r="AA162" s="501" t="s">
        <v>3</v>
      </c>
      <c r="AB162" s="501" t="s">
        <v>3</v>
      </c>
      <c r="AC162" s="501" t="s">
        <v>3</v>
      </c>
      <c r="AD162" s="501" t="s">
        <v>3</v>
      </c>
      <c r="AE162" s="907" t="s">
        <v>3</v>
      </c>
      <c r="AF162" s="502" t="s">
        <v>3</v>
      </c>
    </row>
    <row r="163" spans="1:32" x14ac:dyDescent="0.2">
      <c r="A163" s="454" t="s">
        <v>139</v>
      </c>
      <c r="B163" s="529" t="s">
        <v>3</v>
      </c>
      <c r="C163" s="529" t="s">
        <v>3</v>
      </c>
      <c r="D163" s="529" t="s">
        <v>3</v>
      </c>
      <c r="E163" s="422" t="s">
        <v>3</v>
      </c>
      <c r="F163" s="529" t="s">
        <v>3</v>
      </c>
      <c r="G163" s="529" t="s">
        <v>3</v>
      </c>
      <c r="H163" s="529" t="s">
        <v>3</v>
      </c>
      <c r="I163" s="529" t="s">
        <v>3</v>
      </c>
      <c r="J163" s="529" t="s">
        <v>3</v>
      </c>
      <c r="K163" s="536" t="s">
        <v>3</v>
      </c>
      <c r="L163" s="536" t="s">
        <v>3</v>
      </c>
      <c r="M163" s="537" t="s">
        <v>3</v>
      </c>
      <c r="N163" s="537" t="s">
        <v>3</v>
      </c>
      <c r="O163" s="946" t="s">
        <v>3</v>
      </c>
      <c r="P163" s="677" t="s">
        <v>3</v>
      </c>
      <c r="Q163" s="72"/>
      <c r="R163" s="454" t="s">
        <v>139</v>
      </c>
      <c r="S163" s="501" t="s">
        <v>3</v>
      </c>
      <c r="T163" s="501" t="s">
        <v>3</v>
      </c>
      <c r="U163" s="501" t="s">
        <v>3</v>
      </c>
      <c r="V163" s="501" t="s">
        <v>3</v>
      </c>
      <c r="W163" s="501" t="s">
        <v>3</v>
      </c>
      <c r="X163" s="501" t="s">
        <v>3</v>
      </c>
      <c r="Y163" s="501" t="s">
        <v>3</v>
      </c>
      <c r="Z163" s="501" t="s">
        <v>3</v>
      </c>
      <c r="AA163" s="501" t="s">
        <v>3</v>
      </c>
      <c r="AB163" s="501" t="s">
        <v>3</v>
      </c>
      <c r="AC163" s="501" t="s">
        <v>3</v>
      </c>
      <c r="AD163" s="501" t="s">
        <v>3</v>
      </c>
      <c r="AE163" s="907" t="s">
        <v>3</v>
      </c>
      <c r="AF163" s="502" t="s">
        <v>3</v>
      </c>
    </row>
    <row r="164" spans="1:32" x14ac:dyDescent="0.2">
      <c r="A164" s="454" t="s">
        <v>140</v>
      </c>
      <c r="B164" s="422" t="s">
        <v>3</v>
      </c>
      <c r="C164" s="422">
        <v>67</v>
      </c>
      <c r="D164" s="529">
        <v>180</v>
      </c>
      <c r="E164" s="422">
        <v>25</v>
      </c>
      <c r="F164" s="529">
        <v>5.4</v>
      </c>
      <c r="G164" s="529" t="s">
        <v>3</v>
      </c>
      <c r="H164" s="529" t="s">
        <v>3</v>
      </c>
      <c r="I164" s="529" t="s">
        <v>3</v>
      </c>
      <c r="J164" s="529" t="s">
        <v>3</v>
      </c>
      <c r="K164" s="536" t="s">
        <v>3</v>
      </c>
      <c r="L164" s="536" t="s">
        <v>3</v>
      </c>
      <c r="M164" s="537" t="s">
        <v>3</v>
      </c>
      <c r="N164" s="537" t="s">
        <v>3</v>
      </c>
      <c r="O164" s="946" t="s">
        <v>3</v>
      </c>
      <c r="P164" s="677" t="s">
        <v>3</v>
      </c>
      <c r="Q164" s="72"/>
      <c r="R164" s="454" t="s">
        <v>140</v>
      </c>
      <c r="S164" s="501" t="s">
        <v>3</v>
      </c>
      <c r="T164" s="501" t="s">
        <v>3</v>
      </c>
      <c r="U164" s="501" t="s">
        <v>3</v>
      </c>
      <c r="V164" s="501" t="s">
        <v>3</v>
      </c>
      <c r="W164" s="501" t="s">
        <v>3</v>
      </c>
      <c r="X164" s="501" t="s">
        <v>3</v>
      </c>
      <c r="Y164" s="501" t="s">
        <v>3</v>
      </c>
      <c r="Z164" s="501" t="s">
        <v>3</v>
      </c>
      <c r="AA164" s="501" t="s">
        <v>3</v>
      </c>
      <c r="AB164" s="501" t="s">
        <v>3</v>
      </c>
      <c r="AC164" s="501" t="s">
        <v>3</v>
      </c>
      <c r="AD164" s="501" t="s">
        <v>3</v>
      </c>
      <c r="AE164" s="907" t="s">
        <v>3</v>
      </c>
      <c r="AF164" s="502" t="s">
        <v>3</v>
      </c>
    </row>
    <row r="165" spans="1:32" x14ac:dyDescent="0.2">
      <c r="A165" s="454" t="s">
        <v>141</v>
      </c>
      <c r="B165" s="422" t="s">
        <v>3</v>
      </c>
      <c r="C165" s="422">
        <v>131</v>
      </c>
      <c r="D165" s="529" t="s">
        <v>3</v>
      </c>
      <c r="E165" s="422" t="s">
        <v>3</v>
      </c>
      <c r="F165" s="422">
        <v>189.8</v>
      </c>
      <c r="G165" s="422" t="s">
        <v>3</v>
      </c>
      <c r="H165" s="423">
        <v>48.8</v>
      </c>
      <c r="I165" s="422">
        <v>55</v>
      </c>
      <c r="J165" s="422">
        <v>149</v>
      </c>
      <c r="K165" s="422">
        <v>316</v>
      </c>
      <c r="L165" s="422">
        <v>361</v>
      </c>
      <c r="M165" s="422">
        <v>132.22</v>
      </c>
      <c r="N165" s="422">
        <v>92.52</v>
      </c>
      <c r="O165" s="947">
        <v>153.90300000000002</v>
      </c>
      <c r="P165" s="669">
        <v>100</v>
      </c>
      <c r="Q165" s="34"/>
      <c r="R165" s="454" t="s">
        <v>141</v>
      </c>
      <c r="S165" s="501" t="s">
        <v>3</v>
      </c>
      <c r="T165" s="501">
        <f>($P165/C165)-1</f>
        <v>-0.23664122137404575</v>
      </c>
      <c r="U165" s="501" t="s">
        <v>3</v>
      </c>
      <c r="V165" s="501" t="s">
        <v>3</v>
      </c>
      <c r="W165" s="501">
        <f t="shared" ref="W165:AF165" si="47">($P165/F165)-1</f>
        <v>-0.47312961011591148</v>
      </c>
      <c r="X165" s="501" t="s">
        <v>3</v>
      </c>
      <c r="Y165" s="501">
        <f t="shared" si="47"/>
        <v>1.0491803278688527</v>
      </c>
      <c r="Z165" s="501">
        <f t="shared" si="47"/>
        <v>0.81818181818181812</v>
      </c>
      <c r="AA165" s="501">
        <f t="shared" si="47"/>
        <v>-0.32885906040268453</v>
      </c>
      <c r="AB165" s="501">
        <f t="shared" si="47"/>
        <v>-0.68354430379746833</v>
      </c>
      <c r="AC165" s="501">
        <f t="shared" si="47"/>
        <v>-0.7229916897506925</v>
      </c>
      <c r="AD165" s="501">
        <f t="shared" si="47"/>
        <v>-0.24368476781122372</v>
      </c>
      <c r="AE165" s="501">
        <f t="shared" si="47"/>
        <v>8.0847384349330031E-2</v>
      </c>
      <c r="AF165" s="593">
        <f t="shared" si="47"/>
        <v>-0.35024008628811665</v>
      </c>
    </row>
    <row r="166" spans="1:32" x14ac:dyDescent="0.2">
      <c r="A166" s="454" t="s">
        <v>142</v>
      </c>
      <c r="B166" s="486" t="s">
        <v>3</v>
      </c>
      <c r="C166" s="486" t="s">
        <v>3</v>
      </c>
      <c r="D166" s="486" t="s">
        <v>3</v>
      </c>
      <c r="E166" s="414" t="s">
        <v>3</v>
      </c>
      <c r="F166" s="422">
        <v>10.4</v>
      </c>
      <c r="G166" s="414" t="s">
        <v>3</v>
      </c>
      <c r="H166" s="414" t="s">
        <v>3</v>
      </c>
      <c r="I166" s="529" t="s">
        <v>3</v>
      </c>
      <c r="J166" s="414" t="s">
        <v>3</v>
      </c>
      <c r="K166" s="536" t="s">
        <v>3</v>
      </c>
      <c r="L166" s="536" t="s">
        <v>3</v>
      </c>
      <c r="M166" s="537" t="s">
        <v>3</v>
      </c>
      <c r="N166" s="537" t="s">
        <v>3</v>
      </c>
      <c r="O166" s="946" t="s">
        <v>3</v>
      </c>
      <c r="P166" s="677" t="s">
        <v>3</v>
      </c>
      <c r="Q166" s="72"/>
      <c r="R166" s="454" t="s">
        <v>142</v>
      </c>
      <c r="S166" s="501" t="s">
        <v>3</v>
      </c>
      <c r="T166" s="501" t="s">
        <v>3</v>
      </c>
      <c r="U166" s="501" t="s">
        <v>3</v>
      </c>
      <c r="V166" s="501" t="s">
        <v>3</v>
      </c>
      <c r="W166" s="501" t="s">
        <v>3</v>
      </c>
      <c r="X166" s="501" t="s">
        <v>3</v>
      </c>
      <c r="Y166" s="501" t="s">
        <v>3</v>
      </c>
      <c r="Z166" s="501" t="s">
        <v>3</v>
      </c>
      <c r="AA166" s="501" t="s">
        <v>3</v>
      </c>
      <c r="AB166" s="501" t="s">
        <v>3</v>
      </c>
      <c r="AC166" s="501" t="s">
        <v>3</v>
      </c>
      <c r="AD166" s="501" t="s">
        <v>3</v>
      </c>
      <c r="AE166" s="907" t="s">
        <v>3</v>
      </c>
      <c r="AF166" s="502" t="s">
        <v>3</v>
      </c>
    </row>
    <row r="167" spans="1:32" s="15" customFormat="1" ht="3.75" customHeight="1" x14ac:dyDescent="0.2">
      <c r="A167" s="443"/>
      <c r="B167" s="520"/>
      <c r="C167" s="520"/>
      <c r="D167" s="520"/>
      <c r="E167" s="418"/>
      <c r="F167" s="418"/>
      <c r="G167" s="418"/>
      <c r="H167" s="418"/>
      <c r="I167" s="545"/>
      <c r="J167" s="418"/>
      <c r="K167" s="418"/>
      <c r="L167" s="418"/>
      <c r="M167" s="418"/>
      <c r="N167" s="418"/>
      <c r="O167" s="526"/>
      <c r="P167" s="526"/>
      <c r="Q167" s="28"/>
      <c r="R167" s="443"/>
      <c r="S167" s="546"/>
      <c r="T167" s="546"/>
      <c r="U167" s="546"/>
      <c r="V167" s="546"/>
      <c r="W167" s="546"/>
      <c r="X167" s="546"/>
      <c r="Y167" s="546"/>
      <c r="Z167" s="546"/>
      <c r="AA167" s="546"/>
      <c r="AB167" s="546"/>
      <c r="AC167" s="546"/>
      <c r="AD167" s="546"/>
      <c r="AE167" s="521"/>
      <c r="AF167" s="521"/>
    </row>
    <row r="168" spans="1:32" x14ac:dyDescent="0.2">
      <c r="A168" s="450" t="s">
        <v>111</v>
      </c>
      <c r="B168" s="424" t="s">
        <v>3</v>
      </c>
      <c r="C168" s="424">
        <v>198</v>
      </c>
      <c r="D168" s="424">
        <v>180.3</v>
      </c>
      <c r="E168" s="424">
        <v>25</v>
      </c>
      <c r="F168" s="426">
        <v>234.20825380373395</v>
      </c>
      <c r="G168" s="426" t="s">
        <v>3</v>
      </c>
      <c r="H168" s="426">
        <v>48.8</v>
      </c>
      <c r="I168" s="426">
        <v>54.727681721197328</v>
      </c>
      <c r="J168" s="424">
        <v>149</v>
      </c>
      <c r="K168" s="424">
        <v>316</v>
      </c>
      <c r="L168" s="424">
        <v>361</v>
      </c>
      <c r="M168" s="424">
        <v>145.69999999999999</v>
      </c>
      <c r="N168" s="424">
        <v>92.520900220705641</v>
      </c>
      <c r="O168" s="525">
        <v>153.90265099999999</v>
      </c>
      <c r="P168" s="525">
        <v>99.876918792724609</v>
      </c>
      <c r="Q168" s="28"/>
      <c r="R168" s="450" t="s">
        <v>111</v>
      </c>
      <c r="S168" s="504" t="s">
        <v>3</v>
      </c>
      <c r="T168" s="504">
        <f>($P168/C168)-1</f>
        <v>-0.49557111720846159</v>
      </c>
      <c r="U168" s="504">
        <f t="shared" ref="U168:AF168" si="48">($P168/D168)-1</f>
        <v>-0.44605147646852683</v>
      </c>
      <c r="V168" s="504">
        <f t="shared" si="48"/>
        <v>2.9950767517089845</v>
      </c>
      <c r="W168" s="504">
        <f t="shared" si="48"/>
        <v>-0.57355508539668598</v>
      </c>
      <c r="X168" s="504" t="s">
        <v>3</v>
      </c>
      <c r="Y168" s="504">
        <f t="shared" si="48"/>
        <v>1.0466581719820618</v>
      </c>
      <c r="Z168" s="504">
        <f t="shared" si="48"/>
        <v>0.82497989411526484</v>
      </c>
      <c r="AA168" s="504">
        <f t="shared" si="48"/>
        <v>-0.32968510877366031</v>
      </c>
      <c r="AB168" s="504">
        <f t="shared" si="48"/>
        <v>-0.68393380128884618</v>
      </c>
      <c r="AC168" s="504">
        <f t="shared" si="48"/>
        <v>-0.72333263492320055</v>
      </c>
      <c r="AD168" s="504">
        <f t="shared" si="48"/>
        <v>-0.3145029595557679</v>
      </c>
      <c r="AE168" s="504">
        <f t="shared" si="48"/>
        <v>7.9506560728132003E-2</v>
      </c>
      <c r="AF168" s="504">
        <f t="shared" si="48"/>
        <v>-0.35103834700856051</v>
      </c>
    </row>
    <row r="169" spans="1:32" s="15" customFormat="1" ht="6" customHeight="1" x14ac:dyDescent="0.2">
      <c r="A169" s="443"/>
      <c r="B169" s="520"/>
      <c r="C169" s="520"/>
      <c r="D169" s="520"/>
      <c r="E169" s="418"/>
      <c r="F169" s="511"/>
      <c r="G169" s="511"/>
      <c r="H169" s="511"/>
      <c r="I169" s="511"/>
      <c r="J169" s="511"/>
      <c r="K169" s="511"/>
      <c r="L169" s="511"/>
      <c r="M169" s="511"/>
      <c r="N169" s="511"/>
      <c r="O169" s="519"/>
      <c r="P169" s="519"/>
      <c r="Q169" s="48"/>
      <c r="R169" s="443"/>
      <c r="S169" s="517"/>
      <c r="T169" s="517"/>
      <c r="U169" s="517"/>
      <c r="V169" s="517"/>
      <c r="W169" s="517"/>
      <c r="X169" s="517"/>
      <c r="Y169" s="517"/>
      <c r="Z169" s="517"/>
      <c r="AA169" s="517"/>
      <c r="AB169" s="517"/>
      <c r="AC169" s="517"/>
      <c r="AD169" s="517"/>
      <c r="AE169" s="521"/>
      <c r="AF169" s="521"/>
    </row>
    <row r="170" spans="1:32" ht="15" x14ac:dyDescent="0.25">
      <c r="A170" s="444" t="s">
        <v>67</v>
      </c>
      <c r="B170" s="486">
        <v>810</v>
      </c>
      <c r="C170" s="486">
        <v>871</v>
      </c>
      <c r="D170" s="414">
        <v>216.1</v>
      </c>
      <c r="E170" s="414">
        <v>72</v>
      </c>
      <c r="F170" s="416">
        <v>522.43383244587437</v>
      </c>
      <c r="G170" s="416" t="s">
        <v>3</v>
      </c>
      <c r="H170" s="416">
        <v>39.1</v>
      </c>
      <c r="I170" s="416" t="s">
        <v>3</v>
      </c>
      <c r="J170" s="416">
        <f>'[3]Table 8'!J183</f>
        <v>68</v>
      </c>
      <c r="K170" s="416">
        <v>120</v>
      </c>
      <c r="L170" s="416" t="s">
        <v>3</v>
      </c>
      <c r="M170" s="416">
        <v>269.51</v>
      </c>
      <c r="N170" s="416">
        <v>467.2561137740887</v>
      </c>
      <c r="O170" s="904" t="s">
        <v>3</v>
      </c>
      <c r="P170" s="421">
        <v>408.01937675476074</v>
      </c>
      <c r="Q170" s="14"/>
      <c r="R170" s="444" t="s">
        <v>67</v>
      </c>
      <c r="S170" s="501" t="s">
        <v>3</v>
      </c>
      <c r="T170" s="501" t="s">
        <v>3</v>
      </c>
      <c r="U170" s="501" t="s">
        <v>3</v>
      </c>
      <c r="V170" s="501" t="s">
        <v>3</v>
      </c>
      <c r="W170" s="501" t="s">
        <v>3</v>
      </c>
      <c r="X170" s="501" t="s">
        <v>3</v>
      </c>
      <c r="Y170" s="501" t="s">
        <v>3</v>
      </c>
      <c r="Z170" s="501" t="s">
        <v>3</v>
      </c>
      <c r="AA170" s="501" t="s">
        <v>3</v>
      </c>
      <c r="AB170" s="501" t="s">
        <v>3</v>
      </c>
      <c r="AC170" s="501" t="s">
        <v>3</v>
      </c>
      <c r="AD170" s="501" t="s">
        <v>3</v>
      </c>
      <c r="AE170" s="501" t="s">
        <v>3</v>
      </c>
      <c r="AF170" s="593" t="s">
        <v>3</v>
      </c>
    </row>
    <row r="171" spans="1:32" s="15" customFormat="1" ht="6" customHeight="1" x14ac:dyDescent="0.2">
      <c r="A171" s="443"/>
      <c r="B171" s="520"/>
      <c r="C171" s="520"/>
      <c r="D171" s="520"/>
      <c r="E171" s="418"/>
      <c r="F171" s="547"/>
      <c r="G171" s="547"/>
      <c r="H171" s="547"/>
      <c r="I171" s="547"/>
      <c r="J171" s="547"/>
      <c r="K171" s="547"/>
      <c r="L171" s="547"/>
      <c r="M171" s="547"/>
      <c r="N171" s="547"/>
      <c r="O171" s="548"/>
      <c r="P171" s="548"/>
      <c r="Q171" s="55"/>
      <c r="R171" s="443"/>
      <c r="S171" s="517"/>
      <c r="T171" s="517"/>
      <c r="U171" s="517"/>
      <c r="V171" s="517"/>
      <c r="W171" s="517"/>
      <c r="X171" s="517"/>
      <c r="Y171" s="517"/>
      <c r="Z171" s="517"/>
      <c r="AA171" s="517"/>
      <c r="AB171" s="517"/>
      <c r="AC171" s="517"/>
      <c r="AD171" s="517"/>
      <c r="AE171" s="521"/>
      <c r="AF171" s="521"/>
    </row>
    <row r="172" spans="1:32" ht="15" x14ac:dyDescent="0.25">
      <c r="A172" s="444" t="s">
        <v>118</v>
      </c>
      <c r="B172" s="414" t="s">
        <v>3</v>
      </c>
      <c r="C172" s="414">
        <v>84</v>
      </c>
      <c r="D172" s="486" t="s">
        <v>3</v>
      </c>
      <c r="E172" s="414" t="s">
        <v>3</v>
      </c>
      <c r="F172" s="536" t="s">
        <v>3</v>
      </c>
      <c r="G172" s="536" t="s">
        <v>3</v>
      </c>
      <c r="H172" s="536" t="s">
        <v>3</v>
      </c>
      <c r="I172" s="416" t="s">
        <v>3</v>
      </c>
      <c r="J172" s="536" t="str">
        <f>'[3]Table 8'!J194</f>
        <v>.</v>
      </c>
      <c r="K172" s="536" t="s">
        <v>3</v>
      </c>
      <c r="L172" s="536" t="s">
        <v>3</v>
      </c>
      <c r="M172" s="536" t="s">
        <v>3</v>
      </c>
      <c r="N172" s="536" t="s">
        <v>3</v>
      </c>
      <c r="O172" s="904">
        <v>256</v>
      </c>
      <c r="P172" s="421">
        <v>130.98892021179199</v>
      </c>
      <c r="Q172" s="56"/>
      <c r="R172" s="444" t="s">
        <v>118</v>
      </c>
      <c r="S172" s="501" t="s">
        <v>3</v>
      </c>
      <c r="T172" s="501">
        <f>($P172/C172)-1</f>
        <v>0.55939190728323807</v>
      </c>
      <c r="U172" s="501" t="s">
        <v>3</v>
      </c>
      <c r="V172" s="501" t="s">
        <v>3</v>
      </c>
      <c r="W172" s="501" t="s">
        <v>3</v>
      </c>
      <c r="X172" s="501" t="s">
        <v>3</v>
      </c>
      <c r="Y172" s="501" t="s">
        <v>3</v>
      </c>
      <c r="Z172" s="501" t="s">
        <v>3</v>
      </c>
      <c r="AA172" s="501" t="s">
        <v>3</v>
      </c>
      <c r="AB172" s="501" t="s">
        <v>3</v>
      </c>
      <c r="AC172" s="501" t="s">
        <v>3</v>
      </c>
      <c r="AD172" s="501" t="s">
        <v>3</v>
      </c>
      <c r="AE172" s="501" t="s">
        <v>3</v>
      </c>
      <c r="AF172" s="593">
        <f t="shared" ref="AF172" si="49">($P172/O172)-1</f>
        <v>-0.48832453042268753</v>
      </c>
    </row>
    <row r="173" spans="1:32" s="15" customFormat="1" ht="6" customHeight="1" x14ac:dyDescent="0.2">
      <c r="A173" s="443"/>
      <c r="B173" s="418"/>
      <c r="C173" s="418"/>
      <c r="D173" s="520"/>
      <c r="E173" s="418"/>
      <c r="F173" s="549"/>
      <c r="G173" s="549"/>
      <c r="H173" s="549"/>
      <c r="I173" s="419"/>
      <c r="J173" s="549"/>
      <c r="K173" s="549"/>
      <c r="L173" s="549"/>
      <c r="M173" s="549"/>
      <c r="N173" s="549"/>
      <c r="O173" s="550"/>
      <c r="P173" s="550"/>
      <c r="Q173" s="56"/>
      <c r="R173" s="443"/>
      <c r="S173" s="517"/>
      <c r="T173" s="517"/>
      <c r="U173" s="517"/>
      <c r="V173" s="517"/>
      <c r="W173" s="517"/>
      <c r="X173" s="517"/>
      <c r="Y173" s="517"/>
      <c r="Z173" s="517"/>
      <c r="AA173" s="517"/>
      <c r="AB173" s="517"/>
      <c r="AC173" s="517"/>
      <c r="AD173" s="517"/>
      <c r="AE173" s="521"/>
      <c r="AF173" s="521"/>
    </row>
    <row r="174" spans="1:32" ht="15" x14ac:dyDescent="0.25">
      <c r="A174" s="444" t="s">
        <v>105</v>
      </c>
      <c r="B174" s="414" t="s">
        <v>3</v>
      </c>
      <c r="C174" s="414" t="s">
        <v>3</v>
      </c>
      <c r="D174" s="486" t="s">
        <v>3</v>
      </c>
      <c r="E174" s="414" t="s">
        <v>3</v>
      </c>
      <c r="F174" s="536" t="s">
        <v>3</v>
      </c>
      <c r="G174" s="536" t="s">
        <v>3</v>
      </c>
      <c r="H174" s="536" t="s">
        <v>3</v>
      </c>
      <c r="I174" s="416" t="s">
        <v>3</v>
      </c>
      <c r="J174" s="536" t="s">
        <v>3</v>
      </c>
      <c r="K174" s="536" t="s">
        <v>3</v>
      </c>
      <c r="L174" s="416">
        <v>210</v>
      </c>
      <c r="M174" s="416">
        <v>239.13</v>
      </c>
      <c r="N174" s="416">
        <v>471.08168404557676</v>
      </c>
      <c r="O174" s="904">
        <v>314.73025200000001</v>
      </c>
      <c r="P174" s="421">
        <v>200.32988739013672</v>
      </c>
      <c r="Q174" s="14"/>
      <c r="R174" s="444" t="s">
        <v>105</v>
      </c>
      <c r="S174" s="501" t="s">
        <v>3</v>
      </c>
      <c r="T174" s="501" t="s">
        <v>3</v>
      </c>
      <c r="U174" s="501" t="s">
        <v>3</v>
      </c>
      <c r="V174" s="501" t="s">
        <v>3</v>
      </c>
      <c r="W174" s="501" t="s">
        <v>3</v>
      </c>
      <c r="X174" s="501" t="s">
        <v>3</v>
      </c>
      <c r="Y174" s="501" t="s">
        <v>3</v>
      </c>
      <c r="Z174" s="501" t="s">
        <v>3</v>
      </c>
      <c r="AA174" s="501" t="s">
        <v>3</v>
      </c>
      <c r="AB174" s="501" t="s">
        <v>3</v>
      </c>
      <c r="AC174" s="501">
        <f>($P174/L174)-1</f>
        <v>-4.604815528506323E-2</v>
      </c>
      <c r="AD174" s="501">
        <f t="shared" ref="AD174:AF174" si="50">($P174/M174)-1</f>
        <v>-0.16225531137817617</v>
      </c>
      <c r="AE174" s="501">
        <f t="shared" si="50"/>
        <v>-0.5747449026892012</v>
      </c>
      <c r="AF174" s="593">
        <f t="shared" si="50"/>
        <v>-0.36348703018819839</v>
      </c>
    </row>
    <row r="175" spans="1:32" s="15" customFormat="1" ht="6" customHeight="1" x14ac:dyDescent="0.2">
      <c r="A175" s="443"/>
      <c r="B175" s="520"/>
      <c r="C175" s="520"/>
      <c r="D175" s="520"/>
      <c r="E175" s="418"/>
      <c r="F175" s="520"/>
      <c r="G175" s="520"/>
      <c r="H175" s="520"/>
      <c r="I175" s="520"/>
      <c r="J175" s="520"/>
      <c r="K175" s="520"/>
      <c r="L175" s="520"/>
      <c r="M175" s="520"/>
      <c r="N175" s="520"/>
      <c r="O175" s="527"/>
      <c r="P175" s="527"/>
      <c r="Q175" s="27"/>
      <c r="R175" s="443"/>
      <c r="S175" s="517"/>
      <c r="T175" s="517"/>
      <c r="U175" s="517"/>
      <c r="V175" s="517"/>
      <c r="W175" s="517"/>
      <c r="X175" s="517"/>
      <c r="Y175" s="517"/>
      <c r="Z175" s="517"/>
      <c r="AA175" s="517"/>
      <c r="AB175" s="517"/>
      <c r="AC175" s="517"/>
      <c r="AD175" s="517"/>
      <c r="AE175" s="521"/>
      <c r="AF175" s="521"/>
    </row>
    <row r="176" spans="1:32" ht="15" x14ac:dyDescent="0.25">
      <c r="A176" s="444" t="s">
        <v>69</v>
      </c>
      <c r="B176" s="414">
        <v>906</v>
      </c>
      <c r="C176" s="414">
        <v>1063</v>
      </c>
      <c r="D176" s="414">
        <v>610.29999999999995</v>
      </c>
      <c r="E176" s="414">
        <v>140</v>
      </c>
      <c r="F176" s="416">
        <v>339.40288755849161</v>
      </c>
      <c r="G176" s="416">
        <v>123</v>
      </c>
      <c r="H176" s="416">
        <v>97.8</v>
      </c>
      <c r="I176" s="416">
        <v>105.80685132764816</v>
      </c>
      <c r="J176" s="416">
        <f>'[3]Table 8'!J230</f>
        <v>271</v>
      </c>
      <c r="K176" s="416">
        <v>22</v>
      </c>
      <c r="L176" s="416">
        <v>423</v>
      </c>
      <c r="M176" s="416">
        <v>785.84</v>
      </c>
      <c r="N176" s="416">
        <v>66.352959396424893</v>
      </c>
      <c r="O176" s="904" t="s">
        <v>3</v>
      </c>
      <c r="P176" s="421">
        <v>87.768514633178711</v>
      </c>
      <c r="Q176" s="14"/>
      <c r="R176" s="444" t="s">
        <v>69</v>
      </c>
      <c r="S176" s="501" t="s">
        <v>3</v>
      </c>
      <c r="T176" s="501" t="s">
        <v>3</v>
      </c>
      <c r="U176" s="501" t="s">
        <v>3</v>
      </c>
      <c r="V176" s="501" t="s">
        <v>3</v>
      </c>
      <c r="W176" s="501" t="s">
        <v>3</v>
      </c>
      <c r="X176" s="501" t="s">
        <v>3</v>
      </c>
      <c r="Y176" s="501" t="s">
        <v>3</v>
      </c>
      <c r="Z176" s="501" t="s">
        <v>3</v>
      </c>
      <c r="AA176" s="501" t="s">
        <v>3</v>
      </c>
      <c r="AB176" s="501" t="s">
        <v>3</v>
      </c>
      <c r="AC176" s="501" t="s">
        <v>3</v>
      </c>
      <c r="AD176" s="501" t="s">
        <v>3</v>
      </c>
      <c r="AE176" s="501" t="s">
        <v>3</v>
      </c>
      <c r="AF176" s="593" t="s">
        <v>3</v>
      </c>
    </row>
    <row r="177" spans="1:32" s="15" customFormat="1" ht="6" customHeight="1" x14ac:dyDescent="0.2">
      <c r="A177" s="443"/>
      <c r="B177" s="520"/>
      <c r="C177" s="520"/>
      <c r="D177" s="520"/>
      <c r="E177" s="418"/>
      <c r="F177" s="520"/>
      <c r="G177" s="520"/>
      <c r="H177" s="520"/>
      <c r="I177" s="520"/>
      <c r="J177" s="520"/>
      <c r="K177" s="520"/>
      <c r="L177" s="520"/>
      <c r="M177" s="520"/>
      <c r="N177" s="520"/>
      <c r="O177" s="527"/>
      <c r="P177" s="527"/>
      <c r="Q177" s="27"/>
      <c r="R177" s="443"/>
      <c r="S177" s="517"/>
      <c r="T177" s="517"/>
      <c r="U177" s="517"/>
      <c r="V177" s="517"/>
      <c r="W177" s="517"/>
      <c r="X177" s="517"/>
      <c r="Y177" s="517"/>
      <c r="Z177" s="517"/>
      <c r="AA177" s="517"/>
      <c r="AB177" s="517"/>
      <c r="AC177" s="517"/>
      <c r="AD177" s="517"/>
      <c r="AE177" s="521"/>
      <c r="AF177" s="521"/>
    </row>
    <row r="178" spans="1:32" ht="13.5" x14ac:dyDescent="0.25">
      <c r="A178" s="450" t="s">
        <v>80</v>
      </c>
      <c r="B178" s="429">
        <v>3786</v>
      </c>
      <c r="C178" s="429">
        <v>4084</v>
      </c>
      <c r="D178" s="429">
        <v>1689.1</v>
      </c>
      <c r="E178" s="429">
        <v>755</v>
      </c>
      <c r="F178" s="430">
        <v>2930.8340994570854</v>
      </c>
      <c r="G178" s="430">
        <v>732</v>
      </c>
      <c r="H178" s="430">
        <v>449.9</v>
      </c>
      <c r="I178" s="430">
        <v>846.28104618963869</v>
      </c>
      <c r="J178" s="430">
        <f>J156+J158+J168+J170+J176</f>
        <v>2104</v>
      </c>
      <c r="K178" s="430">
        <v>2167</v>
      </c>
      <c r="L178" s="430">
        <v>3360</v>
      </c>
      <c r="M178" s="430">
        <v>4399.6000000000004</v>
      </c>
      <c r="N178" s="430">
        <v>3568.9305876916915</v>
      </c>
      <c r="O178" s="538">
        <v>3962.3851850000001</v>
      </c>
      <c r="P178" s="538">
        <v>5996.0839786529541</v>
      </c>
      <c r="Q178" s="11"/>
      <c r="R178" s="450" t="s">
        <v>80</v>
      </c>
      <c r="S178" s="507">
        <f>($P178/B178)-1</f>
        <v>0.58375171121314162</v>
      </c>
      <c r="T178" s="507">
        <f t="shared" ref="T178:AF178" si="51">($P178/C178)-1</f>
        <v>0.46818902513539529</v>
      </c>
      <c r="U178" s="507">
        <f t="shared" si="51"/>
        <v>2.5498691484535874</v>
      </c>
      <c r="V178" s="507">
        <f t="shared" si="51"/>
        <v>6.9418330843085485</v>
      </c>
      <c r="W178" s="507">
        <f t="shared" si="51"/>
        <v>1.0458626367707686</v>
      </c>
      <c r="X178" s="507">
        <f t="shared" si="51"/>
        <v>7.1913715555368221</v>
      </c>
      <c r="Y178" s="507">
        <f t="shared" si="51"/>
        <v>12.32759275095122</v>
      </c>
      <c r="Z178" s="507">
        <f t="shared" si="51"/>
        <v>6.0852159641884773</v>
      </c>
      <c r="AA178" s="507">
        <f t="shared" si="51"/>
        <v>1.8498497997399972</v>
      </c>
      <c r="AB178" s="507">
        <f t="shared" si="51"/>
        <v>1.7669976828117</v>
      </c>
      <c r="AC178" s="507">
        <f t="shared" si="51"/>
        <v>0.78454880317052211</v>
      </c>
      <c r="AD178" s="507">
        <f t="shared" si="51"/>
        <v>0.3628702560807695</v>
      </c>
      <c r="AE178" s="507">
        <f t="shared" si="51"/>
        <v>0.68007862056266388</v>
      </c>
      <c r="AF178" s="507">
        <f t="shared" si="51"/>
        <v>0.51325116027379702</v>
      </c>
    </row>
    <row r="179" spans="1:32" x14ac:dyDescent="0.2">
      <c r="A179" s="445"/>
      <c r="B179" s="431"/>
      <c r="C179" s="562"/>
      <c r="D179" s="431"/>
      <c r="E179" s="418"/>
      <c r="F179" s="418"/>
      <c r="G179" s="418"/>
      <c r="H179" s="418"/>
      <c r="I179" s="418"/>
      <c r="J179" s="418"/>
      <c r="K179" s="418"/>
      <c r="L179" s="418"/>
      <c r="M179" s="418"/>
      <c r="N179" s="418"/>
      <c r="O179" s="526"/>
      <c r="P179" s="526"/>
      <c r="Q179" s="28"/>
      <c r="R179" s="445"/>
      <c r="S179" s="517"/>
      <c r="T179" s="517"/>
      <c r="U179" s="517"/>
      <c r="V179" s="517"/>
      <c r="W179" s="517"/>
      <c r="X179" s="517"/>
      <c r="Y179" s="517"/>
      <c r="Z179" s="517"/>
      <c r="AA179" s="517"/>
      <c r="AB179" s="517"/>
      <c r="AC179" s="517"/>
      <c r="AD179" s="517"/>
      <c r="AE179" s="521"/>
      <c r="AF179" s="521"/>
    </row>
    <row r="180" spans="1:32" x14ac:dyDescent="0.2">
      <c r="A180" s="451" t="s">
        <v>148</v>
      </c>
      <c r="B180" s="539">
        <v>906</v>
      </c>
      <c r="C180" s="432">
        <v>1062</v>
      </c>
      <c r="D180" s="432">
        <v>610.29999999999995</v>
      </c>
      <c r="E180" s="539">
        <v>193</v>
      </c>
      <c r="F180" s="539">
        <v>739</v>
      </c>
      <c r="G180" s="539">
        <v>131</v>
      </c>
      <c r="H180" s="540">
        <v>111</v>
      </c>
      <c r="I180" s="433">
        <v>255.20038558625316</v>
      </c>
      <c r="J180" s="541">
        <v>470.59972801964682</v>
      </c>
      <c r="K180" s="433">
        <v>439.40386984750063</v>
      </c>
      <c r="L180" s="433">
        <v>446</v>
      </c>
      <c r="M180" s="433">
        <v>807</v>
      </c>
      <c r="N180" s="433">
        <v>494</v>
      </c>
      <c r="O180" s="496">
        <v>552.10000100000002</v>
      </c>
      <c r="P180" s="496">
        <v>815.89108276367187</v>
      </c>
      <c r="Q180" s="65"/>
      <c r="R180" s="451" t="s">
        <v>148</v>
      </c>
      <c r="S180" s="508">
        <f>($P180/B180)-1</f>
        <v>-9.9457966044512292E-2</v>
      </c>
      <c r="T180" s="508">
        <f t="shared" ref="T180:AF180" si="52">($P180/C180)-1</f>
        <v>-0.23174097668204152</v>
      </c>
      <c r="U180" s="508">
        <f t="shared" si="52"/>
        <v>0.33686888868371612</v>
      </c>
      <c r="V180" s="508">
        <f t="shared" si="52"/>
        <v>3.2274149365993363</v>
      </c>
      <c r="W180" s="508">
        <f t="shared" si="52"/>
        <v>0.10404747329319597</v>
      </c>
      <c r="X180" s="508">
        <f t="shared" si="52"/>
        <v>5.228176204302839</v>
      </c>
      <c r="Y180" s="508">
        <f t="shared" si="52"/>
        <v>6.3503701149880349</v>
      </c>
      <c r="Z180" s="508">
        <f t="shared" si="52"/>
        <v>2.1970605408349404</v>
      </c>
      <c r="AA180" s="508">
        <f t="shared" si="52"/>
        <v>0.73372620973892633</v>
      </c>
      <c r="AB180" s="508">
        <f t="shared" si="52"/>
        <v>0.85681360304549603</v>
      </c>
      <c r="AC180" s="508">
        <f t="shared" si="52"/>
        <v>0.82935220350599081</v>
      </c>
      <c r="AD180" s="508">
        <f t="shared" si="52"/>
        <v>1.1017450760435921E-2</v>
      </c>
      <c r="AE180" s="508">
        <f t="shared" si="52"/>
        <v>0.65160138211269603</v>
      </c>
      <c r="AF180" s="508">
        <f t="shared" si="52"/>
        <v>0.47779583641709111</v>
      </c>
    </row>
    <row r="181" spans="1:3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2"/>
      <c r="M181" s="12"/>
      <c r="N181" s="12"/>
      <c r="O181" s="61"/>
      <c r="P181" s="61"/>
      <c r="Q181" s="1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5"/>
    </row>
    <row r="182" spans="1:3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2"/>
      <c r="M182" s="12"/>
      <c r="N182" s="12"/>
      <c r="O182" s="61"/>
      <c r="P182" s="61"/>
      <c r="Q182" s="1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5"/>
    </row>
    <row r="183" spans="1:32" s="15" customFormat="1" ht="15" x14ac:dyDescent="0.2">
      <c r="A183" s="705" t="s">
        <v>405</v>
      </c>
      <c r="B183" s="21"/>
      <c r="C183" s="21"/>
      <c r="D183" s="21"/>
      <c r="E183" s="42"/>
      <c r="F183" s="42"/>
      <c r="G183" s="42"/>
      <c r="H183" s="42"/>
      <c r="I183" s="42"/>
      <c r="K183" s="42"/>
      <c r="L183" s="42"/>
      <c r="M183" s="42"/>
      <c r="N183" s="42"/>
      <c r="O183" s="675"/>
      <c r="P183" s="675"/>
      <c r="Q183" s="42"/>
      <c r="R183" s="705" t="s">
        <v>406</v>
      </c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61"/>
    </row>
    <row r="184" spans="1:32" x14ac:dyDescent="0.2">
      <c r="A184" s="21"/>
      <c r="B184" s="21"/>
      <c r="C184" s="21"/>
      <c r="D184" s="21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5"/>
      <c r="P184" s="45"/>
      <c r="Q184" s="42"/>
      <c r="R184" s="2"/>
      <c r="S184" s="32"/>
      <c r="T184" s="32"/>
      <c r="U184" s="32"/>
      <c r="V184" s="21"/>
      <c r="W184" s="2"/>
      <c r="X184" s="2"/>
      <c r="Y184" s="2"/>
      <c r="Z184" s="2"/>
      <c r="AA184" s="2"/>
      <c r="AB184" s="2"/>
      <c r="AC184" s="2"/>
      <c r="AD184" s="2"/>
      <c r="AE184" s="5"/>
    </row>
    <row r="185" spans="1:32" x14ac:dyDescent="0.2">
      <c r="A185" s="411"/>
      <c r="B185" s="998" t="s">
        <v>290</v>
      </c>
      <c r="C185" s="998"/>
      <c r="D185" s="998"/>
      <c r="E185" s="998"/>
      <c r="F185" s="998"/>
      <c r="G185" s="998"/>
      <c r="H185" s="998"/>
      <c r="I185" s="998"/>
      <c r="J185" s="998"/>
      <c r="K185" s="998"/>
      <c r="L185" s="998"/>
      <c r="M185" s="998"/>
      <c r="N185" s="998"/>
      <c r="O185" s="998"/>
      <c r="P185" s="998"/>
      <c r="Q185" s="24"/>
      <c r="R185" s="468"/>
      <c r="S185" s="1006" t="s">
        <v>122</v>
      </c>
      <c r="T185" s="1006"/>
      <c r="U185" s="1006"/>
      <c r="V185" s="1006"/>
      <c r="W185" s="1006"/>
      <c r="X185" s="1006"/>
      <c r="Y185" s="1006"/>
      <c r="Z185" s="1006"/>
      <c r="AA185" s="1006"/>
      <c r="AB185" s="1006"/>
      <c r="AC185" s="1006"/>
      <c r="AD185" s="1006"/>
      <c r="AE185" s="1006"/>
      <c r="AF185" s="1006"/>
    </row>
    <row r="186" spans="1:32" ht="3.75" customHeight="1" x14ac:dyDescent="0.2">
      <c r="A186" s="22"/>
      <c r="B186" s="375"/>
      <c r="C186" s="375"/>
      <c r="D186" s="375"/>
      <c r="E186" s="375"/>
      <c r="F186" s="375"/>
      <c r="G186" s="375"/>
      <c r="H186" s="375"/>
      <c r="I186" s="375"/>
      <c r="J186" s="375"/>
      <c r="K186" s="375"/>
      <c r="L186" s="375"/>
      <c r="M186" s="375"/>
      <c r="N186" s="375"/>
      <c r="O186" s="670"/>
      <c r="P186" s="670"/>
      <c r="Q186" s="42"/>
      <c r="R186" s="456"/>
      <c r="S186" s="335"/>
      <c r="T186" s="335"/>
      <c r="U186" s="335"/>
      <c r="V186" s="335"/>
      <c r="W186" s="335"/>
      <c r="X186" s="335"/>
      <c r="Y186" s="335"/>
      <c r="Z186" s="335"/>
      <c r="AA186" s="335"/>
      <c r="AB186" s="335"/>
      <c r="AC186" s="335"/>
      <c r="AD186" s="335"/>
      <c r="AE186" s="704"/>
    </row>
    <row r="187" spans="1:32" x14ac:dyDescent="0.2">
      <c r="A187" s="450" t="s">
        <v>104</v>
      </c>
      <c r="B187" s="434">
        <v>1990</v>
      </c>
      <c r="C187" s="434">
        <v>1992</v>
      </c>
      <c r="D187" s="434">
        <v>1994</v>
      </c>
      <c r="E187" s="435">
        <v>1996</v>
      </c>
      <c r="F187" s="435">
        <v>1998</v>
      </c>
      <c r="G187" s="435">
        <v>2000</v>
      </c>
      <c r="H187" s="435">
        <v>2002</v>
      </c>
      <c r="I187" s="435">
        <v>2004</v>
      </c>
      <c r="J187" s="435">
        <v>2006</v>
      </c>
      <c r="K187" s="435">
        <v>2008</v>
      </c>
      <c r="L187" s="435">
        <v>2010</v>
      </c>
      <c r="M187" s="435">
        <v>2012</v>
      </c>
      <c r="N187" s="435">
        <v>2014</v>
      </c>
      <c r="O187" s="435">
        <v>2016</v>
      </c>
      <c r="P187" s="435">
        <v>2018</v>
      </c>
      <c r="Q187" s="44"/>
      <c r="R187" s="450" t="s">
        <v>104</v>
      </c>
      <c r="S187" s="401" t="s">
        <v>387</v>
      </c>
      <c r="T187" s="401" t="s">
        <v>388</v>
      </c>
      <c r="U187" s="401" t="s">
        <v>389</v>
      </c>
      <c r="V187" s="401" t="s">
        <v>390</v>
      </c>
      <c r="W187" s="402" t="s">
        <v>391</v>
      </c>
      <c r="X187" s="403" t="s">
        <v>392</v>
      </c>
      <c r="Y187" s="403" t="s">
        <v>393</v>
      </c>
      <c r="Z187" s="403" t="s">
        <v>394</v>
      </c>
      <c r="AA187" s="403" t="s">
        <v>395</v>
      </c>
      <c r="AB187" s="403" t="s">
        <v>396</v>
      </c>
      <c r="AC187" s="403" t="s">
        <v>397</v>
      </c>
      <c r="AD187" s="403" t="s">
        <v>398</v>
      </c>
      <c r="AE187" s="404" t="s">
        <v>399</v>
      </c>
      <c r="AF187" s="404" t="s">
        <v>413</v>
      </c>
    </row>
    <row r="188" spans="1:32" s="15" customFormat="1" ht="6" customHeight="1" x14ac:dyDescent="0.2">
      <c r="A188" s="443"/>
      <c r="B188" s="470"/>
      <c r="C188" s="470"/>
      <c r="D188" s="470"/>
      <c r="E188" s="471"/>
      <c r="F188" s="471"/>
      <c r="G188" s="471"/>
      <c r="H188" s="471"/>
      <c r="I188" s="470"/>
      <c r="J188" s="471"/>
      <c r="K188" s="471"/>
      <c r="L188" s="471"/>
      <c r="M188" s="471"/>
      <c r="N188" s="471"/>
      <c r="O188" s="471"/>
      <c r="P188" s="471"/>
      <c r="Q188" s="42"/>
      <c r="R188" s="542"/>
      <c r="S188" s="497"/>
      <c r="T188" s="498"/>
      <c r="U188" s="498"/>
      <c r="V188" s="498"/>
      <c r="W188" s="497"/>
      <c r="X188" s="543"/>
      <c r="Y188" s="543"/>
      <c r="Z188" s="543"/>
      <c r="AA188" s="543"/>
      <c r="AB188" s="543"/>
      <c r="AC188" s="543"/>
      <c r="AD188" s="543"/>
      <c r="AE188" s="544"/>
      <c r="AF188" s="544"/>
    </row>
    <row r="189" spans="1:32" ht="15" x14ac:dyDescent="0.25">
      <c r="A189" s="969" t="s">
        <v>64</v>
      </c>
      <c r="B189" s="473">
        <v>0.53</v>
      </c>
      <c r="C189" s="473">
        <v>0.06</v>
      </c>
      <c r="D189" s="473">
        <v>3.3100000000000004E-2</v>
      </c>
      <c r="E189" s="477">
        <v>0.3</v>
      </c>
      <c r="F189" s="476">
        <v>0.60303488425576401</v>
      </c>
      <c r="G189" s="476">
        <v>0.64</v>
      </c>
      <c r="H189" s="476">
        <v>1.1900000000000001E-2</v>
      </c>
      <c r="I189" s="475">
        <v>0.03</v>
      </c>
      <c r="J189" s="476">
        <f>'[3]Table 9'!J68/1000</f>
        <v>0.10299999999999999</v>
      </c>
      <c r="K189" s="476">
        <v>0.11600000000000001</v>
      </c>
      <c r="L189" s="476">
        <v>0.27</v>
      </c>
      <c r="M189" s="476">
        <v>0.18151</v>
      </c>
      <c r="N189" s="476">
        <v>0.14611891413959299</v>
      </c>
      <c r="O189" s="476">
        <v>0.22795975962471729</v>
      </c>
      <c r="P189" s="880">
        <v>0.32949537169933318</v>
      </c>
      <c r="Q189" s="19"/>
      <c r="R189" s="444" t="s">
        <v>64</v>
      </c>
      <c r="S189" s="501">
        <f>($P189/B189)-1</f>
        <v>-0.37831061943522049</v>
      </c>
      <c r="T189" s="501">
        <f t="shared" ref="T189:AF189" si="53">($P189/C189)-1</f>
        <v>4.49158952832222</v>
      </c>
      <c r="U189" s="501">
        <f t="shared" si="53"/>
        <v>8.9545429516414838</v>
      </c>
      <c r="V189" s="501">
        <f t="shared" si="53"/>
        <v>9.8317905664444094E-2</v>
      </c>
      <c r="W189" s="501">
        <f t="shared" si="53"/>
        <v>-0.45360479086383176</v>
      </c>
      <c r="X189" s="501">
        <f t="shared" si="53"/>
        <v>-0.48516348171979196</v>
      </c>
      <c r="Y189" s="501">
        <f t="shared" si="53"/>
        <v>26.688686697422956</v>
      </c>
      <c r="Z189" s="501">
        <f t="shared" si="53"/>
        <v>9.9831790566444401</v>
      </c>
      <c r="AA189" s="501">
        <f t="shared" si="53"/>
        <v>2.1989841912556622</v>
      </c>
      <c r="AB189" s="501">
        <f t="shared" si="53"/>
        <v>1.8404773422356309</v>
      </c>
      <c r="AC189" s="501">
        <f t="shared" si="53"/>
        <v>0.22035322851604877</v>
      </c>
      <c r="AD189" s="501">
        <f t="shared" si="53"/>
        <v>0.81530148035553518</v>
      </c>
      <c r="AE189" s="501">
        <f t="shared" si="53"/>
        <v>1.2549809765527935</v>
      </c>
      <c r="AF189" s="593">
        <f t="shared" si="53"/>
        <v>0.44541024364024007</v>
      </c>
    </row>
    <row r="190" spans="1:32" s="15" customFormat="1" ht="6" customHeight="1" x14ac:dyDescent="0.2">
      <c r="A190" s="497"/>
      <c r="B190" s="509"/>
      <c r="C190" s="509"/>
      <c r="D190" s="509"/>
      <c r="E190" s="520"/>
      <c r="F190" s="511"/>
      <c r="G190" s="511"/>
      <c r="H190" s="511"/>
      <c r="I190" s="509"/>
      <c r="J190" s="511"/>
      <c r="K190" s="511"/>
      <c r="L190" s="511"/>
      <c r="M190" s="511"/>
      <c r="N190" s="511"/>
      <c r="O190" s="511"/>
      <c r="P190" s="511"/>
      <c r="Q190" s="48"/>
      <c r="R190" s="443"/>
      <c r="S190" s="517"/>
      <c r="T190" s="517"/>
      <c r="U190" s="517"/>
      <c r="V190" s="517"/>
      <c r="W190" s="517"/>
      <c r="X190" s="517"/>
      <c r="Y190" s="517"/>
      <c r="Z190" s="517"/>
      <c r="AA190" s="517"/>
      <c r="AB190" s="517"/>
      <c r="AC190" s="517"/>
      <c r="AD190" s="517"/>
      <c r="AE190" s="521"/>
      <c r="AF190" s="521"/>
    </row>
    <row r="191" spans="1:32" ht="15" x14ac:dyDescent="0.25">
      <c r="A191" s="969" t="s">
        <v>106</v>
      </c>
      <c r="B191" s="473">
        <v>1.31</v>
      </c>
      <c r="C191" s="473">
        <v>0.98</v>
      </c>
      <c r="D191" s="473">
        <v>0.61529999999999996</v>
      </c>
      <c r="E191" s="477">
        <v>0.2</v>
      </c>
      <c r="F191" s="477">
        <v>0.73755788423780599</v>
      </c>
      <c r="G191" s="477">
        <v>0.16</v>
      </c>
      <c r="H191" s="477">
        <v>9.7900000000000001E-2</v>
      </c>
      <c r="I191" s="475">
        <v>0.25</v>
      </c>
      <c r="J191" s="477">
        <f>'[3]Table 9'!J155/1000</f>
        <v>0.75900000000000001</v>
      </c>
      <c r="K191" s="477">
        <v>0.81</v>
      </c>
      <c r="L191" s="477">
        <v>0.65</v>
      </c>
      <c r="M191" s="477">
        <v>1.1354500000000001</v>
      </c>
      <c r="N191" s="477">
        <v>1.13306738291882</v>
      </c>
      <c r="O191" s="477">
        <v>1.0912117564839015</v>
      </c>
      <c r="P191" s="886">
        <v>1.791147254705429</v>
      </c>
      <c r="Q191" s="48"/>
      <c r="R191" s="444" t="s">
        <v>106</v>
      </c>
      <c r="S191" s="501">
        <f>($P191/B191)-1</f>
        <v>0.36728798069116708</v>
      </c>
      <c r="T191" s="501">
        <f t="shared" ref="T191:AF191" si="54">($P191/C191)-1</f>
        <v>0.82770128031166235</v>
      </c>
      <c r="U191" s="501">
        <f t="shared" si="54"/>
        <v>1.9110145533974143</v>
      </c>
      <c r="V191" s="501">
        <f t="shared" si="54"/>
        <v>7.955736273527144</v>
      </c>
      <c r="W191" s="501">
        <f t="shared" si="54"/>
        <v>1.4284836390250302</v>
      </c>
      <c r="X191" s="501">
        <f t="shared" si="54"/>
        <v>10.194670341908932</v>
      </c>
      <c r="Y191" s="501">
        <f t="shared" si="54"/>
        <v>17.295681866245445</v>
      </c>
      <c r="Z191" s="501">
        <f t="shared" si="54"/>
        <v>6.1645890188217161</v>
      </c>
      <c r="AA191" s="501">
        <f t="shared" si="54"/>
        <v>1.3598778059360064</v>
      </c>
      <c r="AB191" s="501">
        <f t="shared" si="54"/>
        <v>1.2112929070437395</v>
      </c>
      <c r="AC191" s="501">
        <f t="shared" si="54"/>
        <v>1.7556111610852754</v>
      </c>
      <c r="AD191" s="501">
        <f t="shared" si="54"/>
        <v>0.57747787635336545</v>
      </c>
      <c r="AE191" s="501">
        <f t="shared" si="54"/>
        <v>0.58079500099223824</v>
      </c>
      <c r="AF191" s="593">
        <f t="shared" si="54"/>
        <v>0.64142957960502289</v>
      </c>
    </row>
    <row r="192" spans="1:32" s="15" customFormat="1" ht="6" customHeight="1" x14ac:dyDescent="0.2">
      <c r="A192" s="497"/>
      <c r="B192" s="509"/>
      <c r="C192" s="509"/>
      <c r="D192" s="509"/>
      <c r="E192" s="511"/>
      <c r="F192" s="511"/>
      <c r="G192" s="511"/>
      <c r="H192" s="511"/>
      <c r="I192" s="509"/>
      <c r="J192" s="511"/>
      <c r="K192" s="511"/>
      <c r="L192" s="511"/>
      <c r="M192" s="511"/>
      <c r="N192" s="511"/>
      <c r="O192" s="511"/>
      <c r="P192" s="511"/>
      <c r="Q192" s="48"/>
      <c r="R192" s="443"/>
      <c r="S192" s="517"/>
      <c r="T192" s="517"/>
      <c r="U192" s="517"/>
      <c r="V192" s="517"/>
      <c r="W192" s="517"/>
      <c r="X192" s="517"/>
      <c r="Y192" s="517"/>
      <c r="Z192" s="517"/>
      <c r="AA192" s="517"/>
      <c r="AB192" s="517"/>
      <c r="AC192" s="517"/>
      <c r="AD192" s="517"/>
      <c r="AE192" s="521"/>
      <c r="AF192" s="521"/>
    </row>
    <row r="193" spans="1:32" ht="15" x14ac:dyDescent="0.25">
      <c r="A193" s="969" t="s">
        <v>66</v>
      </c>
      <c r="B193" s="509"/>
      <c r="C193" s="509"/>
      <c r="D193" s="509"/>
      <c r="E193" s="511"/>
      <c r="F193" s="511"/>
      <c r="G193" s="511"/>
      <c r="H193" s="511"/>
      <c r="I193" s="509"/>
      <c r="J193" s="511"/>
      <c r="K193" s="511"/>
      <c r="L193" s="511"/>
      <c r="M193" s="511"/>
      <c r="N193" s="511"/>
      <c r="O193" s="511"/>
      <c r="P193" s="511"/>
      <c r="Q193" s="48"/>
      <c r="R193" s="444" t="s">
        <v>66</v>
      </c>
      <c r="S193" s="517"/>
      <c r="T193" s="517"/>
      <c r="U193" s="517"/>
      <c r="V193" s="517"/>
      <c r="W193" s="517"/>
      <c r="X193" s="517"/>
      <c r="Y193" s="517"/>
      <c r="Z193" s="517"/>
      <c r="AA193" s="517"/>
      <c r="AB193" s="517"/>
      <c r="AC193" s="517"/>
      <c r="AD193" s="517"/>
      <c r="AE193" s="521"/>
      <c r="AF193" s="521"/>
    </row>
    <row r="194" spans="1:32" s="15" customFormat="1" ht="3.75" customHeight="1" x14ac:dyDescent="0.2">
      <c r="A194" s="497"/>
      <c r="B194" s="509"/>
      <c r="C194" s="509"/>
      <c r="D194" s="509"/>
      <c r="E194" s="511"/>
      <c r="F194" s="511"/>
      <c r="G194" s="511"/>
      <c r="H194" s="511"/>
      <c r="I194" s="509"/>
      <c r="J194" s="511"/>
      <c r="K194" s="511"/>
      <c r="L194" s="511"/>
      <c r="M194" s="511"/>
      <c r="N194" s="511"/>
      <c r="O194" s="511"/>
      <c r="P194" s="511"/>
      <c r="Q194" s="48"/>
      <c r="R194" s="443"/>
      <c r="S194" s="517"/>
      <c r="T194" s="517"/>
      <c r="U194" s="517"/>
      <c r="V194" s="517"/>
      <c r="W194" s="517"/>
      <c r="X194" s="517"/>
      <c r="Y194" s="517"/>
      <c r="Z194" s="517"/>
      <c r="AA194" s="517"/>
      <c r="AB194" s="517"/>
      <c r="AC194" s="517"/>
      <c r="AD194" s="517"/>
      <c r="AE194" s="521"/>
      <c r="AF194" s="521"/>
    </row>
    <row r="195" spans="1:32" x14ac:dyDescent="0.2">
      <c r="A195" s="970" t="s">
        <v>138</v>
      </c>
      <c r="B195" s="478" t="s">
        <v>3</v>
      </c>
      <c r="C195" s="478" t="s">
        <v>3</v>
      </c>
      <c r="D195" s="478" t="s">
        <v>3</v>
      </c>
      <c r="E195" s="479" t="s">
        <v>3</v>
      </c>
      <c r="F195" s="480">
        <v>4.0000000000000001E-3</v>
      </c>
      <c r="G195" s="530" t="s">
        <v>3</v>
      </c>
      <c r="H195" s="530" t="s">
        <v>3</v>
      </c>
      <c r="I195" s="530" t="s">
        <v>3</v>
      </c>
      <c r="J195" s="551" t="s">
        <v>3</v>
      </c>
      <c r="K195" s="536" t="s">
        <v>3</v>
      </c>
      <c r="L195" s="536" t="s">
        <v>3</v>
      </c>
      <c r="M195" s="552">
        <v>1.9499999999999999E-3</v>
      </c>
      <c r="N195" s="552" t="s">
        <v>3</v>
      </c>
      <c r="O195" s="552" t="s">
        <v>3</v>
      </c>
      <c r="P195" s="881" t="s">
        <v>3</v>
      </c>
      <c r="Q195" s="71"/>
      <c r="R195" s="454" t="s">
        <v>138</v>
      </c>
      <c r="S195" s="501" t="s">
        <v>3</v>
      </c>
      <c r="T195" s="501" t="s">
        <v>3</v>
      </c>
      <c r="U195" s="501" t="s">
        <v>3</v>
      </c>
      <c r="V195" s="501" t="s">
        <v>3</v>
      </c>
      <c r="W195" s="501" t="s">
        <v>3</v>
      </c>
      <c r="X195" s="501" t="s">
        <v>3</v>
      </c>
      <c r="Y195" s="501" t="s">
        <v>3</v>
      </c>
      <c r="Z195" s="501" t="s">
        <v>3</v>
      </c>
      <c r="AA195" s="501" t="s">
        <v>3</v>
      </c>
      <c r="AB195" s="501" t="s">
        <v>3</v>
      </c>
      <c r="AC195" s="501" t="s">
        <v>3</v>
      </c>
      <c r="AD195" s="501" t="s">
        <v>3</v>
      </c>
      <c r="AE195" s="907" t="s">
        <v>3</v>
      </c>
      <c r="AF195" s="502" t="s">
        <v>3</v>
      </c>
    </row>
    <row r="196" spans="1:32" x14ac:dyDescent="0.2">
      <c r="A196" s="970" t="s">
        <v>139</v>
      </c>
      <c r="B196" s="478" t="s">
        <v>3</v>
      </c>
      <c r="C196" s="478" t="s">
        <v>3</v>
      </c>
      <c r="D196" s="478" t="s">
        <v>3</v>
      </c>
      <c r="E196" s="479" t="s">
        <v>3</v>
      </c>
      <c r="F196" s="480" t="s">
        <v>151</v>
      </c>
      <c r="G196" s="530" t="s">
        <v>3</v>
      </c>
      <c r="H196" s="530" t="s">
        <v>3</v>
      </c>
      <c r="I196" s="530" t="s">
        <v>3</v>
      </c>
      <c r="J196" s="530" t="s">
        <v>3</v>
      </c>
      <c r="K196" s="536" t="s">
        <v>3</v>
      </c>
      <c r="L196" s="536" t="s">
        <v>3</v>
      </c>
      <c r="M196" s="536" t="s">
        <v>3</v>
      </c>
      <c r="N196" s="536" t="s">
        <v>3</v>
      </c>
      <c r="O196" s="536" t="s">
        <v>3</v>
      </c>
      <c r="P196" s="889" t="s">
        <v>3</v>
      </c>
      <c r="Q196" s="56"/>
      <c r="R196" s="454" t="s">
        <v>139</v>
      </c>
      <c r="S196" s="501" t="s">
        <v>3</v>
      </c>
      <c r="T196" s="501" t="s">
        <v>3</v>
      </c>
      <c r="U196" s="501" t="s">
        <v>3</v>
      </c>
      <c r="V196" s="501" t="s">
        <v>3</v>
      </c>
      <c r="W196" s="501" t="s">
        <v>3</v>
      </c>
      <c r="X196" s="501" t="s">
        <v>3</v>
      </c>
      <c r="Y196" s="501" t="s">
        <v>3</v>
      </c>
      <c r="Z196" s="501" t="s">
        <v>3</v>
      </c>
      <c r="AA196" s="501" t="s">
        <v>3</v>
      </c>
      <c r="AB196" s="501" t="s">
        <v>3</v>
      </c>
      <c r="AC196" s="501" t="s">
        <v>3</v>
      </c>
      <c r="AD196" s="501" t="s">
        <v>3</v>
      </c>
      <c r="AE196" s="907" t="s">
        <v>3</v>
      </c>
      <c r="AF196" s="502" t="s">
        <v>3</v>
      </c>
    </row>
    <row r="197" spans="1:32" x14ac:dyDescent="0.2">
      <c r="A197" s="970" t="s">
        <v>140</v>
      </c>
      <c r="B197" s="478" t="s">
        <v>3</v>
      </c>
      <c r="C197" s="478">
        <v>0.02</v>
      </c>
      <c r="D197" s="478">
        <v>7.5999999999999998E-2</v>
      </c>
      <c r="E197" s="479">
        <v>0.01</v>
      </c>
      <c r="F197" s="480">
        <v>3.8999999999999998E-3</v>
      </c>
      <c r="G197" s="530" t="s">
        <v>3</v>
      </c>
      <c r="H197" s="530" t="s">
        <v>3</v>
      </c>
      <c r="I197" s="530" t="s">
        <v>3</v>
      </c>
      <c r="J197" s="530" t="s">
        <v>3</v>
      </c>
      <c r="K197" s="536" t="s">
        <v>3</v>
      </c>
      <c r="L197" s="536" t="s">
        <v>3</v>
      </c>
      <c r="M197" s="536" t="s">
        <v>3</v>
      </c>
      <c r="N197" s="536" t="s">
        <v>3</v>
      </c>
      <c r="O197" s="536" t="s">
        <v>3</v>
      </c>
      <c r="P197" s="889" t="s">
        <v>3</v>
      </c>
      <c r="Q197" s="56"/>
      <c r="R197" s="454" t="s">
        <v>140</v>
      </c>
      <c r="S197" s="501" t="s">
        <v>3</v>
      </c>
      <c r="T197" s="501" t="s">
        <v>3</v>
      </c>
      <c r="U197" s="501" t="s">
        <v>3</v>
      </c>
      <c r="V197" s="501" t="s">
        <v>3</v>
      </c>
      <c r="W197" s="501" t="s">
        <v>3</v>
      </c>
      <c r="X197" s="501" t="s">
        <v>3</v>
      </c>
      <c r="Y197" s="501" t="s">
        <v>3</v>
      </c>
      <c r="Z197" s="501" t="s">
        <v>3</v>
      </c>
      <c r="AA197" s="501" t="s">
        <v>3</v>
      </c>
      <c r="AB197" s="501" t="s">
        <v>3</v>
      </c>
      <c r="AC197" s="501" t="s">
        <v>3</v>
      </c>
      <c r="AD197" s="501" t="s">
        <v>3</v>
      </c>
      <c r="AE197" s="907" t="s">
        <v>3</v>
      </c>
      <c r="AF197" s="502" t="s">
        <v>3</v>
      </c>
    </row>
    <row r="198" spans="1:32" x14ac:dyDescent="0.2">
      <c r="A198" s="970" t="s">
        <v>141</v>
      </c>
      <c r="B198" s="478" t="s">
        <v>3</v>
      </c>
      <c r="C198" s="478">
        <v>0.01</v>
      </c>
      <c r="D198" s="478" t="s">
        <v>3</v>
      </c>
      <c r="E198" s="479" t="s">
        <v>3</v>
      </c>
      <c r="F198" s="480">
        <v>1.1000000000000001E-3</v>
      </c>
      <c r="G198" s="480" t="s">
        <v>3</v>
      </c>
      <c r="H198" s="553">
        <v>1E-4</v>
      </c>
      <c r="I198" s="554">
        <v>2.9999999999999997E-4</v>
      </c>
      <c r="J198" s="480">
        <v>1.2000000000000001E-3</v>
      </c>
      <c r="K198" s="480">
        <v>1.0999999999999999E-2</v>
      </c>
      <c r="L198" s="480">
        <v>2E-3</v>
      </c>
      <c r="M198" s="555">
        <v>7.6999999999999996E-4</v>
      </c>
      <c r="N198" s="556">
        <v>6.8839265726606798E-4</v>
      </c>
      <c r="O198" s="556">
        <v>9.410000000000001E-4</v>
      </c>
      <c r="P198" s="890">
        <v>6.9999999999999999E-4</v>
      </c>
      <c r="Q198" s="58"/>
      <c r="R198" s="454" t="s">
        <v>141</v>
      </c>
      <c r="S198" s="501" t="s">
        <v>3</v>
      </c>
      <c r="T198" s="501">
        <f>($P198/C198)-1</f>
        <v>-0.93</v>
      </c>
      <c r="U198" s="501" t="s">
        <v>3</v>
      </c>
      <c r="V198" s="501" t="s">
        <v>3</v>
      </c>
      <c r="W198" s="501">
        <f t="shared" ref="W198:AF198" si="55">($P198/F198)-1</f>
        <v>-0.36363636363636365</v>
      </c>
      <c r="X198" s="501" t="s">
        <v>3</v>
      </c>
      <c r="Y198" s="501">
        <f t="shared" si="55"/>
        <v>6</v>
      </c>
      <c r="Z198" s="501">
        <f t="shared" si="55"/>
        <v>1.3333333333333335</v>
      </c>
      <c r="AA198" s="501">
        <f t="shared" si="55"/>
        <v>-0.41666666666666674</v>
      </c>
      <c r="AB198" s="501">
        <f t="shared" si="55"/>
        <v>-0.9363636363636364</v>
      </c>
      <c r="AC198" s="501">
        <f t="shared" si="55"/>
        <v>-0.65</v>
      </c>
      <c r="AD198" s="501">
        <f t="shared" si="55"/>
        <v>-9.0909090909090828E-2</v>
      </c>
      <c r="AE198" s="501">
        <f t="shared" si="55"/>
        <v>1.6861514444430847E-2</v>
      </c>
      <c r="AF198" s="593">
        <f t="shared" si="55"/>
        <v>-0.25611052072263563</v>
      </c>
    </row>
    <row r="199" spans="1:32" x14ac:dyDescent="0.2">
      <c r="A199" s="970" t="s">
        <v>142</v>
      </c>
      <c r="B199" s="478"/>
      <c r="C199" s="478"/>
      <c r="D199" s="478"/>
      <c r="E199" s="479"/>
      <c r="F199" s="480"/>
      <c r="G199" s="480"/>
      <c r="H199" s="553"/>
      <c r="I199" s="554"/>
      <c r="J199" s="480"/>
      <c r="K199" s="480"/>
      <c r="L199" s="480"/>
      <c r="M199" s="555"/>
      <c r="N199" s="556"/>
      <c r="O199" s="556" t="s">
        <v>3</v>
      </c>
      <c r="P199" s="890" t="s">
        <v>3</v>
      </c>
      <c r="Q199" s="58"/>
      <c r="R199" s="454" t="s">
        <v>142</v>
      </c>
      <c r="S199" s="501"/>
      <c r="T199" s="501"/>
      <c r="U199" s="501"/>
      <c r="V199" s="501"/>
      <c r="W199" s="501"/>
      <c r="X199" s="501"/>
      <c r="Y199" s="501"/>
      <c r="Z199" s="501"/>
      <c r="AA199" s="501"/>
      <c r="AB199" s="501"/>
      <c r="AC199" s="501"/>
      <c r="AD199" s="501"/>
      <c r="AE199" s="907" t="s">
        <v>3</v>
      </c>
      <c r="AF199" s="502" t="s">
        <v>3</v>
      </c>
    </row>
    <row r="200" spans="1:32" s="15" customFormat="1" ht="3.75" customHeight="1" x14ac:dyDescent="0.2">
      <c r="A200" s="497"/>
      <c r="B200" s="509"/>
      <c r="C200" s="509"/>
      <c r="D200" s="509"/>
      <c r="E200" s="511"/>
      <c r="F200" s="511"/>
      <c r="G200" s="511"/>
      <c r="H200" s="511"/>
      <c r="I200" s="509"/>
      <c r="J200" s="511"/>
      <c r="K200" s="511"/>
      <c r="L200" s="511"/>
      <c r="M200" s="511"/>
      <c r="N200" s="511"/>
      <c r="O200" s="511"/>
      <c r="P200" s="511"/>
      <c r="Q200" s="48"/>
      <c r="R200" s="443"/>
      <c r="S200" s="517"/>
      <c r="T200" s="517"/>
      <c r="U200" s="517"/>
      <c r="V200" s="517"/>
      <c r="W200" s="517"/>
      <c r="X200" s="517"/>
      <c r="Y200" s="517"/>
      <c r="Z200" s="517"/>
      <c r="AA200" s="517"/>
      <c r="AB200" s="517"/>
      <c r="AC200" s="517"/>
      <c r="AD200" s="517"/>
      <c r="AE200" s="521"/>
      <c r="AF200" s="521"/>
    </row>
    <row r="201" spans="1:32" x14ac:dyDescent="0.2">
      <c r="A201" s="971" t="s">
        <v>111</v>
      </c>
      <c r="B201" s="487" t="s">
        <v>3</v>
      </c>
      <c r="C201" s="487">
        <v>0.03</v>
      </c>
      <c r="D201" s="487">
        <v>7.5700000000000003E-2</v>
      </c>
      <c r="E201" s="532">
        <v>0.01</v>
      </c>
      <c r="F201" s="557">
        <v>9.0381077492857603E-3</v>
      </c>
      <c r="G201" s="557" t="s">
        <v>3</v>
      </c>
      <c r="H201" s="558">
        <v>1E-4</v>
      </c>
      <c r="I201" s="559">
        <v>2.7E-4</v>
      </c>
      <c r="J201" s="560">
        <v>1.2000000000000001E-3</v>
      </c>
      <c r="K201" s="560">
        <v>1.0999999999999999E-2</v>
      </c>
      <c r="L201" s="560">
        <v>3.0000000000000001E-3</v>
      </c>
      <c r="M201" s="561">
        <v>2.7200000000000002E-3</v>
      </c>
      <c r="N201" s="561">
        <v>6.8839265726606798E-4</v>
      </c>
      <c r="O201" s="561">
        <v>9.4043603882030364E-4</v>
      </c>
      <c r="P201" s="561">
        <v>6.6721966862678527E-4</v>
      </c>
      <c r="Q201" s="58"/>
      <c r="R201" s="450" t="s">
        <v>111</v>
      </c>
      <c r="S201" s="504" t="s">
        <v>3</v>
      </c>
      <c r="T201" s="504">
        <f>($P201/C201)-1</f>
        <v>-0.97775934437910716</v>
      </c>
      <c r="U201" s="504">
        <f t="shared" ref="U201:AF201" si="56">($P201/D201)-1</f>
        <v>-0.99118600173544535</v>
      </c>
      <c r="V201" s="504">
        <f t="shared" si="56"/>
        <v>-0.93327803313732149</v>
      </c>
      <c r="W201" s="504">
        <f t="shared" si="56"/>
        <v>-0.92617706193207172</v>
      </c>
      <c r="X201" s="504" t="s">
        <v>3</v>
      </c>
      <c r="Y201" s="504">
        <f t="shared" si="56"/>
        <v>5.6721966862678528</v>
      </c>
      <c r="Z201" s="504">
        <f t="shared" si="56"/>
        <v>1.4711839578769825</v>
      </c>
      <c r="AA201" s="504">
        <f t="shared" si="56"/>
        <v>-0.44398360947767901</v>
      </c>
      <c r="AB201" s="504">
        <f t="shared" si="56"/>
        <v>-0.93934366648847401</v>
      </c>
      <c r="AC201" s="504">
        <f t="shared" si="56"/>
        <v>-0.77759344379107165</v>
      </c>
      <c r="AD201" s="504">
        <f t="shared" si="56"/>
        <v>-0.75469865124015245</v>
      </c>
      <c r="AE201" s="504">
        <f t="shared" si="56"/>
        <v>-3.0757138990079591E-2</v>
      </c>
      <c r="AF201" s="504">
        <f t="shared" si="56"/>
        <v>-0.29052094870401279</v>
      </c>
    </row>
    <row r="202" spans="1:32" s="15" customFormat="1" ht="6" customHeight="1" x14ac:dyDescent="0.2">
      <c r="A202" s="497"/>
      <c r="B202" s="509"/>
      <c r="C202" s="509"/>
      <c r="D202" s="509"/>
      <c r="E202" s="511"/>
      <c r="F202" s="511"/>
      <c r="G202" s="511"/>
      <c r="H202" s="511"/>
      <c r="I202" s="509"/>
      <c r="J202" s="511"/>
      <c r="K202" s="511"/>
      <c r="L202" s="511"/>
      <c r="M202" s="511"/>
      <c r="N202" s="511"/>
      <c r="O202" s="511"/>
      <c r="P202" s="511"/>
      <c r="Q202" s="48"/>
      <c r="R202" s="443"/>
      <c r="S202" s="517"/>
      <c r="T202" s="517"/>
      <c r="U202" s="517"/>
      <c r="V202" s="517"/>
      <c r="W202" s="517"/>
      <c r="X202" s="517"/>
      <c r="Y202" s="517"/>
      <c r="Z202" s="517"/>
      <c r="AA202" s="517"/>
      <c r="AB202" s="517"/>
      <c r="AC202" s="517"/>
      <c r="AD202" s="517"/>
      <c r="AE202" s="521"/>
      <c r="AF202" s="521"/>
    </row>
    <row r="203" spans="1:32" ht="15" x14ac:dyDescent="0.25">
      <c r="A203" s="969" t="s">
        <v>67</v>
      </c>
      <c r="B203" s="473">
        <v>0.32</v>
      </c>
      <c r="C203" s="473">
        <v>0.27</v>
      </c>
      <c r="D203" s="473">
        <v>0.1119</v>
      </c>
      <c r="E203" s="477">
        <v>0.01</v>
      </c>
      <c r="F203" s="477">
        <v>6.04988086251032E-2</v>
      </c>
      <c r="G203" s="477" t="s">
        <v>3</v>
      </c>
      <c r="H203" s="477">
        <v>1.04E-2</v>
      </c>
      <c r="I203" s="475" t="s">
        <v>3</v>
      </c>
      <c r="J203" s="477">
        <f>'[3]Table 9'!J178/1000</f>
        <v>1.4E-2</v>
      </c>
      <c r="K203" s="477">
        <v>2.7E-2</v>
      </c>
      <c r="L203" s="477" t="s">
        <v>3</v>
      </c>
      <c r="M203" s="556">
        <v>2.2440000000000002E-2</v>
      </c>
      <c r="N203" s="556">
        <v>4.4546764201773698E-2</v>
      </c>
      <c r="O203" s="556" t="s">
        <v>3</v>
      </c>
      <c r="P203" s="890">
        <v>2.9995625972747804E-2</v>
      </c>
      <c r="Q203" s="58"/>
      <c r="R203" s="444" t="s">
        <v>67</v>
      </c>
      <c r="S203" s="501" t="s">
        <v>3</v>
      </c>
      <c r="T203" s="501" t="s">
        <v>3</v>
      </c>
      <c r="U203" s="501" t="s">
        <v>3</v>
      </c>
      <c r="V203" s="501" t="s">
        <v>3</v>
      </c>
      <c r="W203" s="501" t="s">
        <v>3</v>
      </c>
      <c r="X203" s="501" t="s">
        <v>3</v>
      </c>
      <c r="Y203" s="501" t="s">
        <v>3</v>
      </c>
      <c r="Z203" s="501" t="s">
        <v>3</v>
      </c>
      <c r="AA203" s="501" t="s">
        <v>3</v>
      </c>
      <c r="AB203" s="501" t="s">
        <v>3</v>
      </c>
      <c r="AC203" s="501" t="s">
        <v>3</v>
      </c>
      <c r="AD203" s="501" t="s">
        <v>3</v>
      </c>
      <c r="AE203" s="501" t="s">
        <v>3</v>
      </c>
      <c r="AF203" s="593" t="s">
        <v>3</v>
      </c>
    </row>
    <row r="204" spans="1:32" s="15" customFormat="1" ht="6" customHeight="1" x14ac:dyDescent="0.2">
      <c r="A204" s="497"/>
      <c r="B204" s="509"/>
      <c r="C204" s="509"/>
      <c r="D204" s="509"/>
      <c r="E204" s="511"/>
      <c r="F204" s="511"/>
      <c r="G204" s="511"/>
      <c r="H204" s="511"/>
      <c r="I204" s="510"/>
      <c r="J204" s="511"/>
      <c r="K204" s="511"/>
      <c r="L204" s="511"/>
      <c r="M204" s="511"/>
      <c r="N204" s="511"/>
      <c r="O204" s="511"/>
      <c r="P204" s="511"/>
      <c r="Q204" s="48"/>
      <c r="R204" s="443"/>
      <c r="S204" s="517"/>
      <c r="T204" s="517"/>
      <c r="U204" s="517"/>
      <c r="V204" s="517"/>
      <c r="W204" s="517"/>
      <c r="X204" s="517"/>
      <c r="Y204" s="517"/>
      <c r="Z204" s="517"/>
      <c r="AA204" s="517"/>
      <c r="AB204" s="517"/>
      <c r="AC204" s="517"/>
      <c r="AD204" s="517"/>
      <c r="AE204" s="521"/>
      <c r="AF204" s="521"/>
    </row>
    <row r="205" spans="1:32" ht="15" x14ac:dyDescent="0.25">
      <c r="A205" s="969" t="s">
        <v>118</v>
      </c>
      <c r="B205" s="473" t="s">
        <v>3</v>
      </c>
      <c r="C205" s="473">
        <v>0.04</v>
      </c>
      <c r="D205" s="473" t="s">
        <v>3</v>
      </c>
      <c r="E205" s="477" t="s">
        <v>3</v>
      </c>
      <c r="F205" s="477" t="s">
        <v>3</v>
      </c>
      <c r="G205" s="477" t="s">
        <v>3</v>
      </c>
      <c r="H205" s="477" t="s">
        <v>3</v>
      </c>
      <c r="I205" s="475" t="s">
        <v>3</v>
      </c>
      <c r="J205" s="477" t="str">
        <f>'[3]Table 9'!J193</f>
        <v>.</v>
      </c>
      <c r="K205" s="477" t="s">
        <v>3</v>
      </c>
      <c r="L205" s="477" t="s">
        <v>3</v>
      </c>
      <c r="M205" s="477" t="s">
        <v>3</v>
      </c>
      <c r="N205" s="477"/>
      <c r="O205" s="477">
        <v>5.6949506429007188E-2</v>
      </c>
      <c r="P205" s="886">
        <v>4.215991020202637E-2</v>
      </c>
      <c r="Q205" s="48"/>
      <c r="R205" s="444" t="s">
        <v>118</v>
      </c>
      <c r="S205" s="501" t="s">
        <v>3</v>
      </c>
      <c r="T205" s="501">
        <f>($P205/C205)-1</f>
        <v>5.399775505065918E-2</v>
      </c>
      <c r="U205" s="501" t="s">
        <v>3</v>
      </c>
      <c r="V205" s="501" t="s">
        <v>3</v>
      </c>
      <c r="W205" s="501" t="s">
        <v>3</v>
      </c>
      <c r="X205" s="501" t="s">
        <v>3</v>
      </c>
      <c r="Y205" s="501" t="s">
        <v>3</v>
      </c>
      <c r="Z205" s="501" t="s">
        <v>3</v>
      </c>
      <c r="AA205" s="501" t="s">
        <v>3</v>
      </c>
      <c r="AB205" s="501" t="s">
        <v>3</v>
      </c>
      <c r="AC205" s="501" t="s">
        <v>3</v>
      </c>
      <c r="AD205" s="501" t="s">
        <v>3</v>
      </c>
      <c r="AE205" s="501" t="s">
        <v>3</v>
      </c>
      <c r="AF205" s="593">
        <f t="shared" ref="AF205" si="57">($P205/O205)-1</f>
        <v>-0.25969665330493097</v>
      </c>
    </row>
    <row r="206" spans="1:32" s="15" customFormat="1" ht="6" customHeight="1" x14ac:dyDescent="0.2">
      <c r="A206" s="497"/>
      <c r="B206" s="509"/>
      <c r="C206" s="509"/>
      <c r="D206" s="509"/>
      <c r="E206" s="511"/>
      <c r="F206" s="511"/>
      <c r="G206" s="511"/>
      <c r="H206" s="511"/>
      <c r="I206" s="510"/>
      <c r="J206" s="511"/>
      <c r="K206" s="511"/>
      <c r="L206" s="511"/>
      <c r="M206" s="511"/>
      <c r="N206" s="511"/>
      <c r="O206" s="511"/>
      <c r="P206" s="511"/>
      <c r="Q206" s="48"/>
      <c r="R206" s="443"/>
      <c r="S206" s="517"/>
      <c r="T206" s="517"/>
      <c r="U206" s="517"/>
      <c r="V206" s="517"/>
      <c r="W206" s="517"/>
      <c r="X206" s="517"/>
      <c r="Y206" s="517"/>
      <c r="Z206" s="517"/>
      <c r="AA206" s="517"/>
      <c r="AB206" s="517"/>
      <c r="AC206" s="517"/>
      <c r="AD206" s="517"/>
      <c r="AE206" s="521"/>
      <c r="AF206" s="521"/>
    </row>
    <row r="207" spans="1:32" ht="15" x14ac:dyDescent="0.25">
      <c r="A207" s="969" t="s">
        <v>105</v>
      </c>
      <c r="B207" s="473" t="s">
        <v>3</v>
      </c>
      <c r="C207" s="473" t="s">
        <v>3</v>
      </c>
      <c r="D207" s="473" t="s">
        <v>3</v>
      </c>
      <c r="E207" s="473" t="s">
        <v>3</v>
      </c>
      <c r="F207" s="473" t="s">
        <v>3</v>
      </c>
      <c r="G207" s="473" t="s">
        <v>3</v>
      </c>
      <c r="H207" s="473" t="s">
        <v>3</v>
      </c>
      <c r="I207" s="473" t="s">
        <v>3</v>
      </c>
      <c r="J207" s="473" t="s">
        <v>3</v>
      </c>
      <c r="K207" s="473" t="s">
        <v>3</v>
      </c>
      <c r="L207" s="477" t="s">
        <v>3</v>
      </c>
      <c r="M207" s="477" t="s">
        <v>3</v>
      </c>
      <c r="N207" s="477">
        <v>0.346999406446859</v>
      </c>
      <c r="O207" s="477">
        <v>0.22456421073499352</v>
      </c>
      <c r="P207" s="886">
        <v>0.16332571601867676</v>
      </c>
      <c r="Q207" s="48"/>
      <c r="R207" s="444" t="s">
        <v>105</v>
      </c>
      <c r="S207" s="501" t="s">
        <v>3</v>
      </c>
      <c r="T207" s="501" t="s">
        <v>3</v>
      </c>
      <c r="U207" s="501" t="s">
        <v>3</v>
      </c>
      <c r="V207" s="501" t="s">
        <v>3</v>
      </c>
      <c r="W207" s="501" t="s">
        <v>3</v>
      </c>
      <c r="X207" s="501" t="s">
        <v>3</v>
      </c>
      <c r="Y207" s="501" t="s">
        <v>3</v>
      </c>
      <c r="Z207" s="501" t="s">
        <v>3</v>
      </c>
      <c r="AA207" s="501" t="s">
        <v>3</v>
      </c>
      <c r="AB207" s="501" t="s">
        <v>3</v>
      </c>
      <c r="AC207" s="501" t="s">
        <v>3</v>
      </c>
      <c r="AD207" s="501" t="s">
        <v>3</v>
      </c>
      <c r="AE207" s="501">
        <f>($P207/N207)-1</f>
        <v>-0.52931989800481349</v>
      </c>
      <c r="AF207" s="593">
        <f>($P207/O207)-1</f>
        <v>-0.27269926278940249</v>
      </c>
    </row>
    <row r="208" spans="1:32" s="15" customFormat="1" ht="6" customHeight="1" x14ac:dyDescent="0.2">
      <c r="A208" s="497"/>
      <c r="B208" s="509"/>
      <c r="C208" s="509"/>
      <c r="D208" s="509"/>
      <c r="E208" s="511"/>
      <c r="F208" s="511"/>
      <c r="G208" s="511"/>
      <c r="H208" s="511"/>
      <c r="I208" s="509"/>
      <c r="J208" s="511"/>
      <c r="K208" s="511"/>
      <c r="L208" s="511"/>
      <c r="M208" s="511"/>
      <c r="N208" s="511"/>
      <c r="O208" s="511"/>
      <c r="P208" s="511"/>
      <c r="Q208" s="48"/>
      <c r="R208" s="443"/>
      <c r="S208" s="517"/>
      <c r="T208" s="517"/>
      <c r="U208" s="517"/>
      <c r="V208" s="517"/>
      <c r="W208" s="517"/>
      <c r="X208" s="517"/>
      <c r="Y208" s="517"/>
      <c r="Z208" s="517"/>
      <c r="AA208" s="517"/>
      <c r="AB208" s="517"/>
      <c r="AC208" s="517"/>
      <c r="AD208" s="517"/>
      <c r="AE208" s="521"/>
      <c r="AF208" s="521"/>
    </row>
    <row r="209" spans="1:32" ht="15" x14ac:dyDescent="0.25">
      <c r="A209" s="969" t="s">
        <v>69</v>
      </c>
      <c r="B209" s="473">
        <v>0.05</v>
      </c>
      <c r="C209" s="473">
        <v>0.11</v>
      </c>
      <c r="D209" s="473">
        <v>5.9400000000000001E-2</v>
      </c>
      <c r="E209" s="477">
        <v>0.02</v>
      </c>
      <c r="F209" s="530">
        <v>4.5095232259448198E-3</v>
      </c>
      <c r="G209" s="530" t="s">
        <v>3</v>
      </c>
      <c r="H209" s="477">
        <v>1.3699999999999999E-2</v>
      </c>
      <c r="I209" s="484">
        <v>2.0546682345447698E-3</v>
      </c>
      <c r="J209" s="530">
        <f>'[3]Table 9'!J230/1000</f>
        <v>5.0000000000000001E-3</v>
      </c>
      <c r="K209" s="530">
        <v>1E-3</v>
      </c>
      <c r="L209" s="530">
        <v>7.0000000000000001E-3</v>
      </c>
      <c r="M209" s="556">
        <v>1.048E-2</v>
      </c>
      <c r="N209" s="556">
        <v>7.6033974579419101E-4</v>
      </c>
      <c r="O209" s="556" t="s">
        <v>3</v>
      </c>
      <c r="P209" s="890">
        <v>4.8158112168312074E-4</v>
      </c>
      <c r="Q209" s="58"/>
      <c r="R209" s="444" t="s">
        <v>69</v>
      </c>
      <c r="S209" s="501">
        <f>($P209/B209)-1</f>
        <v>-0.99036837756633755</v>
      </c>
      <c r="T209" s="501">
        <f t="shared" ref="T209:AE209" si="58">($P209/C209)-1</f>
        <v>-0.99562198980288075</v>
      </c>
      <c r="U209" s="501">
        <f t="shared" si="58"/>
        <v>-0.99189257370903838</v>
      </c>
      <c r="V209" s="501">
        <f t="shared" si="58"/>
        <v>-0.97592094391584394</v>
      </c>
      <c r="W209" s="501">
        <f t="shared" si="58"/>
        <v>-0.89320797397994967</v>
      </c>
      <c r="X209" s="501" t="s">
        <v>3</v>
      </c>
      <c r="Y209" s="501">
        <f t="shared" si="58"/>
        <v>-0.96484809330780141</v>
      </c>
      <c r="Z209" s="501">
        <f t="shared" si="58"/>
        <v>-0.76561611573762445</v>
      </c>
      <c r="AA209" s="501">
        <f t="shared" si="58"/>
        <v>-0.90368377566337588</v>
      </c>
      <c r="AB209" s="501">
        <f t="shared" si="58"/>
        <v>-0.51841887831687927</v>
      </c>
      <c r="AC209" s="501">
        <f t="shared" si="58"/>
        <v>-0.93120269690241131</v>
      </c>
      <c r="AD209" s="501">
        <f t="shared" si="58"/>
        <v>-0.95404760289283197</v>
      </c>
      <c r="AE209" s="501">
        <f t="shared" si="58"/>
        <v>-0.36662377003572388</v>
      </c>
      <c r="AF209" s="593" t="s">
        <v>3</v>
      </c>
    </row>
    <row r="210" spans="1:32" s="15" customFormat="1" ht="6" customHeight="1" x14ac:dyDescent="0.2">
      <c r="A210" s="497"/>
      <c r="B210" s="509"/>
      <c r="C210" s="509"/>
      <c r="D210" s="509"/>
      <c r="E210" s="511"/>
      <c r="F210" s="511"/>
      <c r="G210" s="511"/>
      <c r="H210" s="511"/>
      <c r="I210" s="509"/>
      <c r="J210" s="511"/>
      <c r="K210" s="511"/>
      <c r="L210" s="511"/>
      <c r="M210" s="511"/>
      <c r="N210" s="511"/>
      <c r="O210" s="511"/>
      <c r="P210" s="511"/>
      <c r="Q210" s="48"/>
      <c r="R210" s="443"/>
      <c r="S210" s="517"/>
      <c r="T210" s="517"/>
      <c r="U210" s="517"/>
      <c r="V210" s="517"/>
      <c r="W210" s="517"/>
      <c r="X210" s="517"/>
      <c r="Y210" s="517"/>
      <c r="Z210" s="517"/>
      <c r="AA210" s="517"/>
      <c r="AB210" s="517"/>
      <c r="AC210" s="517"/>
      <c r="AD210" s="517"/>
      <c r="AE210" s="521"/>
      <c r="AF210" s="521"/>
    </row>
    <row r="211" spans="1:32" ht="13.5" x14ac:dyDescent="0.25">
      <c r="A211" s="971" t="s">
        <v>80</v>
      </c>
      <c r="B211" s="491">
        <v>2.21</v>
      </c>
      <c r="C211" s="491">
        <v>1.49</v>
      </c>
      <c r="D211" s="491">
        <v>0.89539999999999997</v>
      </c>
      <c r="E211" s="534">
        <v>0.54</v>
      </c>
      <c r="F211" s="534">
        <v>1.4146392080938999</v>
      </c>
      <c r="G211" s="534">
        <v>0.81</v>
      </c>
      <c r="H211" s="493">
        <v>0.1341</v>
      </c>
      <c r="I211" s="493">
        <v>0.28000000000000003</v>
      </c>
      <c r="J211" s="534">
        <f>J189+J191+J201+J203+J209</f>
        <v>0.88219999999999998</v>
      </c>
      <c r="K211" s="534">
        <v>0.96399999999999997</v>
      </c>
      <c r="L211" s="534">
        <v>1.1080000000000001</v>
      </c>
      <c r="M211" s="534">
        <v>1.55217</v>
      </c>
      <c r="N211" s="534">
        <v>1.67218120011011</v>
      </c>
      <c r="O211" s="534">
        <v>1.6016256693114399</v>
      </c>
      <c r="P211" s="534">
        <v>2.3572726793885233</v>
      </c>
      <c r="Q211" s="410"/>
      <c r="R211" s="450" t="s">
        <v>80</v>
      </c>
      <c r="S211" s="507">
        <f>($P211/B211)-1</f>
        <v>6.663922144277068E-2</v>
      </c>
      <c r="T211" s="507">
        <f t="shared" ref="T211:AF211" si="59">($P211/C211)-1</f>
        <v>0.58206220093189476</v>
      </c>
      <c r="U211" s="507">
        <f t="shared" si="59"/>
        <v>1.6326476204919849</v>
      </c>
      <c r="V211" s="507">
        <f t="shared" si="59"/>
        <v>3.3653197766454133</v>
      </c>
      <c r="W211" s="507">
        <f t="shared" si="59"/>
        <v>0.66634196613618379</v>
      </c>
      <c r="X211" s="507">
        <f t="shared" si="59"/>
        <v>1.9102131844302752</v>
      </c>
      <c r="Y211" s="507">
        <f t="shared" si="59"/>
        <v>16.578468899243276</v>
      </c>
      <c r="Z211" s="507">
        <f t="shared" si="59"/>
        <v>7.4188309978161531</v>
      </c>
      <c r="AA211" s="507">
        <f t="shared" si="59"/>
        <v>1.6720388567088227</v>
      </c>
      <c r="AB211" s="507">
        <f t="shared" si="59"/>
        <v>1.4453036093241942</v>
      </c>
      <c r="AC211" s="507">
        <f t="shared" si="59"/>
        <v>1.1275024182206885</v>
      </c>
      <c r="AD211" s="507">
        <f t="shared" si="59"/>
        <v>0.51869491060162431</v>
      </c>
      <c r="AE211" s="507">
        <f t="shared" si="59"/>
        <v>0.40969930724810277</v>
      </c>
      <c r="AF211" s="507">
        <f t="shared" si="59"/>
        <v>0.47180001204772526</v>
      </c>
    </row>
    <row r="212" spans="1:32" s="15" customFormat="1" x14ac:dyDescent="0.2">
      <c r="A212" s="972"/>
      <c r="B212" s="562"/>
      <c r="C212" s="562"/>
      <c r="D212" s="562"/>
      <c r="E212" s="563"/>
      <c r="F212" s="511"/>
      <c r="G212" s="511"/>
      <c r="H212" s="511"/>
      <c r="I212" s="509"/>
      <c r="J212" s="511"/>
      <c r="K212" s="511"/>
      <c r="L212" s="511"/>
      <c r="M212" s="511"/>
      <c r="N212" s="511"/>
      <c r="O212" s="511"/>
      <c r="P212" s="511"/>
      <c r="Q212" s="48"/>
      <c r="R212" s="948"/>
      <c r="S212" s="949"/>
      <c r="T212" s="949"/>
      <c r="U212" s="949"/>
      <c r="V212" s="949"/>
      <c r="W212" s="949"/>
      <c r="X212" s="949"/>
      <c r="Y212" s="949"/>
      <c r="Z212" s="949"/>
      <c r="AA212" s="949"/>
      <c r="AB212" s="949"/>
      <c r="AC212" s="949"/>
      <c r="AD212" s="949"/>
      <c r="AE212" s="522"/>
      <c r="AF212" s="522"/>
    </row>
    <row r="213" spans="1:32" x14ac:dyDescent="0.2">
      <c r="A213" s="944" t="s">
        <v>148</v>
      </c>
      <c r="B213" s="973">
        <v>906</v>
      </c>
      <c r="C213" s="424">
        <v>1062</v>
      </c>
      <c r="D213" s="424">
        <v>610.29999999999995</v>
      </c>
      <c r="E213" s="973">
        <v>193</v>
      </c>
      <c r="F213" s="973">
        <v>739</v>
      </c>
      <c r="G213" s="973">
        <v>131</v>
      </c>
      <c r="H213" s="973">
        <v>111</v>
      </c>
      <c r="I213" s="426">
        <v>255.20038558625316</v>
      </c>
      <c r="J213" s="974">
        <v>470.59972801964682</v>
      </c>
      <c r="K213" s="426">
        <v>439.40386984750063</v>
      </c>
      <c r="L213" s="426">
        <v>446</v>
      </c>
      <c r="M213" s="426">
        <v>807</v>
      </c>
      <c r="N213" s="426">
        <v>494</v>
      </c>
      <c r="O213" s="426">
        <v>552.10000100000002</v>
      </c>
      <c r="P213" s="426">
        <v>815.89108276367187</v>
      </c>
      <c r="Q213" s="950"/>
      <c r="R213" s="951" t="s">
        <v>148</v>
      </c>
      <c r="S213" s="952">
        <f>($P213/B213)-1</f>
        <v>-9.9457966044512292E-2</v>
      </c>
      <c r="T213" s="952">
        <f t="shared" ref="T213:AF213" si="60">($P213/C213)-1</f>
        <v>-0.23174097668204152</v>
      </c>
      <c r="U213" s="952">
        <f t="shared" si="60"/>
        <v>0.33686888868371612</v>
      </c>
      <c r="V213" s="952">
        <f t="shared" si="60"/>
        <v>3.2274149365993363</v>
      </c>
      <c r="W213" s="952">
        <f t="shared" si="60"/>
        <v>0.10404747329319597</v>
      </c>
      <c r="X213" s="952">
        <f t="shared" si="60"/>
        <v>5.228176204302839</v>
      </c>
      <c r="Y213" s="952">
        <f t="shared" si="60"/>
        <v>6.3503701149880349</v>
      </c>
      <c r="Z213" s="952">
        <f t="shared" si="60"/>
        <v>2.1970605408349404</v>
      </c>
      <c r="AA213" s="952">
        <f t="shared" si="60"/>
        <v>0.73372620973892633</v>
      </c>
      <c r="AB213" s="952">
        <f t="shared" si="60"/>
        <v>0.85681360304549603</v>
      </c>
      <c r="AC213" s="952">
        <f t="shared" si="60"/>
        <v>0.82935220350599081</v>
      </c>
      <c r="AD213" s="952">
        <f t="shared" si="60"/>
        <v>1.1017450760435921E-2</v>
      </c>
      <c r="AE213" s="952">
        <f t="shared" si="60"/>
        <v>0.65160138211269603</v>
      </c>
      <c r="AF213" s="953">
        <f t="shared" si="60"/>
        <v>0.47779583641709111</v>
      </c>
    </row>
    <row r="214" spans="1:3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2"/>
      <c r="M214" s="12"/>
      <c r="N214" s="12"/>
      <c r="O214" s="61"/>
      <c r="P214" s="61"/>
      <c r="Q214" s="12"/>
      <c r="R214" s="12"/>
      <c r="S214" s="12"/>
      <c r="T214" s="1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67"/>
    </row>
    <row r="215" spans="1:3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5"/>
      <c r="P215" s="5"/>
      <c r="Q215" s="12"/>
      <c r="R215" s="12"/>
      <c r="S215" s="12"/>
      <c r="T215" s="1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5"/>
    </row>
    <row r="216" spans="1:3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5"/>
      <c r="P216" s="5"/>
      <c r="Q216" s="12"/>
      <c r="R216" s="12"/>
      <c r="S216" s="12"/>
      <c r="T216" s="1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5"/>
    </row>
    <row r="217" spans="1:3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5"/>
      <c r="P217" s="5"/>
      <c r="Q217" s="12"/>
      <c r="R217" s="12"/>
      <c r="S217" s="12"/>
      <c r="T217" s="1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5"/>
    </row>
    <row r="218" spans="1:3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5"/>
      <c r="P218" s="5"/>
      <c r="Q218" s="12"/>
      <c r="R218" s="12"/>
      <c r="S218" s="12"/>
      <c r="T218" s="1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5"/>
    </row>
    <row r="219" spans="1:3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5"/>
      <c r="P219" s="5"/>
      <c r="Q219" s="12"/>
      <c r="R219" s="12"/>
      <c r="S219" s="12"/>
      <c r="T219" s="1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5"/>
    </row>
    <row r="220" spans="1:3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5"/>
      <c r="P220" s="5"/>
      <c r="Q220" s="12"/>
      <c r="R220" s="12"/>
      <c r="S220" s="12"/>
      <c r="T220" s="1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5"/>
    </row>
    <row r="221" spans="1:3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5"/>
      <c r="P221" s="5"/>
      <c r="Q221" s="12"/>
      <c r="R221" s="12"/>
      <c r="S221" s="12"/>
      <c r="T221" s="1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5"/>
    </row>
    <row r="222" spans="1:3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5"/>
      <c r="P222" s="5"/>
      <c r="Q222" s="12"/>
      <c r="R222" s="12"/>
      <c r="S222" s="12"/>
      <c r="T222" s="1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5"/>
    </row>
    <row r="223" spans="1:3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5"/>
      <c r="P223" s="5"/>
      <c r="Q223" s="12"/>
      <c r="R223" s="12"/>
      <c r="S223" s="12"/>
      <c r="T223" s="1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5"/>
    </row>
    <row r="224" spans="1:3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5"/>
      <c r="P224" s="5"/>
      <c r="Q224" s="12"/>
      <c r="R224" s="12"/>
      <c r="S224" s="12"/>
      <c r="T224" s="1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5"/>
    </row>
    <row r="225" spans="1:3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5"/>
      <c r="P225" s="5"/>
      <c r="Q225" s="12"/>
      <c r="R225" s="12"/>
      <c r="S225" s="12"/>
      <c r="T225" s="1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5"/>
    </row>
    <row r="226" spans="1:3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5"/>
      <c r="P226" s="5"/>
      <c r="Q226" s="12"/>
      <c r="R226" s="12"/>
      <c r="S226" s="12"/>
      <c r="T226" s="1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5"/>
    </row>
    <row r="227" spans="1:3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5"/>
      <c r="P227" s="5"/>
      <c r="Q227" s="12"/>
      <c r="R227" s="12"/>
      <c r="S227" s="12"/>
      <c r="T227" s="1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5"/>
    </row>
    <row r="228" spans="1:3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5"/>
      <c r="P228" s="5"/>
      <c r="Q228" s="12"/>
      <c r="R228" s="12"/>
      <c r="S228" s="12"/>
      <c r="T228" s="1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5"/>
    </row>
    <row r="229" spans="1:3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5"/>
      <c r="P229" s="5"/>
      <c r="Q229" s="12"/>
      <c r="R229" s="12"/>
      <c r="S229" s="12"/>
      <c r="T229" s="1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5"/>
    </row>
    <row r="230" spans="1:3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5"/>
      <c r="P230" s="5"/>
      <c r="Q230" s="12"/>
      <c r="R230" s="12"/>
      <c r="S230" s="12"/>
      <c r="T230" s="1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5"/>
    </row>
    <row r="231" spans="1:3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5"/>
      <c r="P231" s="5"/>
      <c r="Q231" s="12"/>
      <c r="R231" s="12"/>
      <c r="S231" s="12"/>
      <c r="T231" s="1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5"/>
    </row>
    <row r="232" spans="1:3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5"/>
      <c r="P232" s="5"/>
      <c r="Q232" s="12"/>
      <c r="R232" s="12"/>
      <c r="S232" s="12"/>
      <c r="T232" s="1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5"/>
    </row>
    <row r="233" spans="1:3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5"/>
      <c r="P233" s="5"/>
      <c r="Q233" s="12"/>
      <c r="R233" s="12"/>
      <c r="S233" s="12"/>
      <c r="T233" s="1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5"/>
    </row>
    <row r="234" spans="1:3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5"/>
      <c r="P234" s="5"/>
      <c r="Q234" s="12"/>
      <c r="R234" s="12"/>
      <c r="S234" s="12"/>
      <c r="T234" s="1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5"/>
    </row>
    <row r="235" spans="1:3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5"/>
      <c r="P235" s="5"/>
      <c r="Q235" s="12"/>
      <c r="R235" s="12"/>
      <c r="S235" s="12"/>
      <c r="T235" s="1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5"/>
    </row>
    <row r="236" spans="1:3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5"/>
      <c r="P236" s="5"/>
      <c r="Q236" s="12"/>
      <c r="R236" s="12"/>
      <c r="S236" s="12"/>
      <c r="T236" s="1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5"/>
    </row>
    <row r="237" spans="1:3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5"/>
      <c r="P237" s="5"/>
      <c r="Q237" s="12"/>
      <c r="R237" s="12"/>
      <c r="S237" s="12"/>
      <c r="T237" s="1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5"/>
    </row>
    <row r="238" spans="1:3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5"/>
      <c r="P238" s="5"/>
      <c r="Q238" s="12"/>
      <c r="R238" s="12"/>
      <c r="S238" s="12"/>
      <c r="T238" s="1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5"/>
    </row>
    <row r="239" spans="1:3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5"/>
      <c r="P239" s="5"/>
      <c r="Q239" s="12"/>
      <c r="R239" s="12"/>
      <c r="S239" s="12"/>
      <c r="T239" s="1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5"/>
    </row>
    <row r="240" spans="1:3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5"/>
      <c r="P240" s="5"/>
      <c r="Q240" s="12"/>
      <c r="R240" s="12"/>
      <c r="S240" s="12"/>
      <c r="T240" s="1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5"/>
    </row>
    <row r="241" spans="1:3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5"/>
      <c r="P241" s="5"/>
      <c r="Q241" s="12"/>
      <c r="R241" s="12"/>
      <c r="S241" s="12"/>
      <c r="T241" s="1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5"/>
    </row>
    <row r="242" spans="1:3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5"/>
      <c r="P242" s="5"/>
      <c r="Q242" s="12"/>
      <c r="R242" s="12"/>
      <c r="S242" s="12"/>
      <c r="T242" s="1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5"/>
    </row>
    <row r="243" spans="1:3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5"/>
      <c r="P243" s="5"/>
      <c r="Q243" s="12"/>
      <c r="R243" s="12"/>
      <c r="S243" s="12"/>
      <c r="T243" s="1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5"/>
    </row>
    <row r="244" spans="1:3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5"/>
      <c r="P244" s="5"/>
      <c r="Q244" s="12"/>
      <c r="R244" s="12"/>
      <c r="S244" s="12"/>
      <c r="T244" s="1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5"/>
    </row>
    <row r="245" spans="1:3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5"/>
      <c r="P245" s="5"/>
      <c r="Q245" s="12"/>
      <c r="R245" s="12"/>
      <c r="S245" s="12"/>
      <c r="T245" s="1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5"/>
    </row>
    <row r="246" spans="1:3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5"/>
      <c r="P246" s="5"/>
      <c r="Q246" s="12"/>
      <c r="R246" s="12"/>
      <c r="S246" s="12"/>
      <c r="T246" s="1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5"/>
    </row>
    <row r="247" spans="1:3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5"/>
      <c r="P247" s="5"/>
      <c r="Q247" s="12"/>
      <c r="R247" s="12"/>
      <c r="S247" s="12"/>
      <c r="T247" s="1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5"/>
    </row>
    <row r="248" spans="1:3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5"/>
      <c r="P248" s="5"/>
      <c r="Q248" s="12"/>
      <c r="R248" s="12"/>
      <c r="S248" s="12"/>
      <c r="T248" s="1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5"/>
    </row>
    <row r="249" spans="1:3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5"/>
      <c r="P249" s="5"/>
      <c r="Q249" s="12"/>
      <c r="R249" s="12"/>
      <c r="S249" s="12"/>
      <c r="T249" s="1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5"/>
    </row>
    <row r="250" spans="1:3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5"/>
      <c r="P250" s="5"/>
      <c r="Q250" s="12"/>
      <c r="R250" s="12"/>
      <c r="S250" s="12"/>
      <c r="T250" s="1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5"/>
    </row>
    <row r="251" spans="1:3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5"/>
      <c r="P251" s="5"/>
      <c r="Q251" s="12"/>
      <c r="R251" s="12"/>
      <c r="S251" s="12"/>
      <c r="T251" s="1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5"/>
    </row>
    <row r="252" spans="1:3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5"/>
      <c r="P252" s="5"/>
      <c r="Q252" s="12"/>
      <c r="R252" s="12"/>
      <c r="S252" s="12"/>
      <c r="T252" s="1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5"/>
    </row>
    <row r="253" spans="1:3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5"/>
      <c r="P253" s="5"/>
      <c r="Q253" s="12"/>
      <c r="R253" s="12"/>
      <c r="S253" s="12"/>
      <c r="T253" s="1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5"/>
    </row>
    <row r="254" spans="1:3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5"/>
      <c r="P254" s="5"/>
      <c r="Q254" s="12"/>
      <c r="R254" s="12"/>
      <c r="S254" s="12"/>
      <c r="T254" s="1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5"/>
    </row>
    <row r="255" spans="1:3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5"/>
      <c r="P255" s="5"/>
      <c r="Q255" s="12"/>
      <c r="R255" s="12"/>
      <c r="S255" s="12"/>
      <c r="T255" s="1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5"/>
    </row>
    <row r="256" spans="1:3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5"/>
      <c r="P256" s="5"/>
      <c r="Q256" s="12"/>
      <c r="R256" s="12"/>
      <c r="S256" s="12"/>
      <c r="T256" s="1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5"/>
    </row>
    <row r="257" spans="1:3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5"/>
      <c r="P257" s="5"/>
      <c r="Q257" s="12"/>
      <c r="R257" s="12"/>
      <c r="S257" s="12"/>
      <c r="T257" s="1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5"/>
    </row>
    <row r="258" spans="1:3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5"/>
      <c r="P258" s="5"/>
      <c r="Q258" s="12"/>
      <c r="R258" s="12"/>
      <c r="S258" s="12"/>
      <c r="T258" s="1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5"/>
    </row>
    <row r="259" spans="1:3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5"/>
      <c r="P259" s="5"/>
      <c r="Q259" s="12"/>
      <c r="R259" s="12"/>
      <c r="S259" s="12"/>
      <c r="T259" s="1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5"/>
    </row>
    <row r="260" spans="1:3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5"/>
      <c r="P260" s="5"/>
      <c r="Q260" s="12"/>
      <c r="R260" s="12"/>
      <c r="S260" s="12"/>
      <c r="T260" s="1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5"/>
    </row>
    <row r="261" spans="1:3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5"/>
      <c r="P261" s="5"/>
      <c r="Q261" s="12"/>
      <c r="R261" s="12"/>
      <c r="S261" s="12"/>
      <c r="T261" s="1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5"/>
    </row>
    <row r="262" spans="1:3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5"/>
      <c r="P262" s="5"/>
      <c r="Q262" s="12"/>
      <c r="R262" s="12"/>
      <c r="S262" s="12"/>
      <c r="T262" s="1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5"/>
    </row>
    <row r="263" spans="1:3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5"/>
      <c r="P263" s="5"/>
      <c r="Q263" s="12"/>
      <c r="R263" s="12"/>
      <c r="S263" s="12"/>
      <c r="T263" s="1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5"/>
    </row>
    <row r="264" spans="1:3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5"/>
      <c r="P264" s="5"/>
      <c r="Q264" s="12"/>
      <c r="R264" s="12"/>
      <c r="S264" s="12"/>
      <c r="T264" s="1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5"/>
    </row>
    <row r="265" spans="1:3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5"/>
      <c r="P265" s="5"/>
      <c r="Q265" s="12"/>
      <c r="R265" s="12"/>
      <c r="S265" s="12"/>
      <c r="T265" s="1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5"/>
    </row>
    <row r="266" spans="1:3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5"/>
      <c r="P266" s="5"/>
      <c r="Q266" s="12"/>
      <c r="R266" s="12"/>
      <c r="S266" s="12"/>
      <c r="T266" s="1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5"/>
    </row>
    <row r="267" spans="1:3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5"/>
      <c r="P267" s="5"/>
      <c r="Q267" s="12"/>
      <c r="R267" s="12"/>
      <c r="S267" s="12"/>
      <c r="T267" s="1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5"/>
    </row>
    <row r="268" spans="1:3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5"/>
      <c r="P268" s="5"/>
      <c r="Q268" s="12"/>
      <c r="R268" s="12"/>
      <c r="S268" s="12"/>
      <c r="T268" s="1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5"/>
    </row>
    <row r="269" spans="1:3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5"/>
      <c r="P269" s="5"/>
      <c r="Q269" s="12"/>
      <c r="R269" s="12"/>
      <c r="S269" s="12"/>
      <c r="T269" s="1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5"/>
    </row>
    <row r="270" spans="1:3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5"/>
      <c r="P270" s="5"/>
      <c r="Q270" s="12"/>
      <c r="R270" s="12"/>
      <c r="S270" s="12"/>
      <c r="T270" s="1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5"/>
    </row>
    <row r="271" spans="1:3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5"/>
      <c r="P271" s="5"/>
      <c r="Q271" s="12"/>
      <c r="R271" s="12"/>
      <c r="S271" s="12"/>
      <c r="T271" s="1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5"/>
    </row>
    <row r="272" spans="1:3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5"/>
      <c r="P272" s="5"/>
      <c r="Q272" s="12"/>
      <c r="R272" s="12"/>
      <c r="S272" s="12"/>
      <c r="T272" s="1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5"/>
    </row>
    <row r="273" spans="1:3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5"/>
      <c r="P273" s="5"/>
      <c r="Q273" s="12"/>
      <c r="R273" s="12"/>
      <c r="S273" s="12"/>
      <c r="T273" s="1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5"/>
    </row>
    <row r="274" spans="1:3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5"/>
      <c r="P274" s="5"/>
      <c r="Q274" s="12"/>
      <c r="R274" s="12"/>
      <c r="S274" s="12"/>
      <c r="T274" s="1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5"/>
    </row>
    <row r="275" spans="1:3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5"/>
      <c r="P275" s="5"/>
      <c r="Q275" s="12"/>
      <c r="R275" s="12"/>
      <c r="S275" s="12"/>
      <c r="T275" s="1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5"/>
    </row>
    <row r="276" spans="1:3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5"/>
      <c r="P276" s="5"/>
      <c r="Q276" s="12"/>
      <c r="R276" s="12"/>
      <c r="S276" s="12"/>
      <c r="T276" s="1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5"/>
    </row>
    <row r="277" spans="1:3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5"/>
      <c r="P277" s="5"/>
      <c r="Q277" s="12"/>
      <c r="R277" s="12"/>
      <c r="S277" s="12"/>
      <c r="T277" s="1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5"/>
    </row>
    <row r="278" spans="1:3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5"/>
      <c r="P278" s="5"/>
      <c r="Q278" s="12"/>
      <c r="R278" s="12"/>
      <c r="S278" s="12"/>
      <c r="T278" s="1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5"/>
    </row>
    <row r="279" spans="1:3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5"/>
      <c r="P279" s="5"/>
      <c r="Q279" s="12"/>
      <c r="R279" s="12"/>
      <c r="S279" s="12"/>
      <c r="T279" s="1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5"/>
    </row>
    <row r="280" spans="1:3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5"/>
      <c r="P280" s="5"/>
      <c r="Q280" s="12"/>
      <c r="R280" s="12"/>
      <c r="S280" s="12"/>
      <c r="T280" s="1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5"/>
    </row>
    <row r="281" spans="1:3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5"/>
      <c r="P281" s="5"/>
      <c r="Q281" s="12"/>
      <c r="R281" s="12"/>
      <c r="S281" s="12"/>
      <c r="T281" s="1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5"/>
    </row>
    <row r="282" spans="1:3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5"/>
      <c r="P282" s="5"/>
      <c r="Q282" s="12"/>
      <c r="R282" s="12"/>
      <c r="S282" s="12"/>
      <c r="T282" s="1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5"/>
    </row>
    <row r="283" spans="1:3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5"/>
      <c r="P283" s="5"/>
      <c r="Q283" s="12"/>
      <c r="R283" s="12"/>
      <c r="S283" s="12"/>
      <c r="T283" s="1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5"/>
    </row>
    <row r="284" spans="1:3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5"/>
      <c r="P284" s="5"/>
      <c r="Q284" s="12"/>
      <c r="R284" s="12"/>
      <c r="S284" s="12"/>
      <c r="T284" s="1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5"/>
    </row>
    <row r="285" spans="1:3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5"/>
      <c r="P285" s="5"/>
      <c r="Q285" s="12"/>
      <c r="R285" s="12"/>
      <c r="S285" s="12"/>
      <c r="T285" s="1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5"/>
    </row>
    <row r="286" spans="1:3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5"/>
      <c r="P286" s="5"/>
      <c r="Q286" s="12"/>
      <c r="R286" s="12"/>
      <c r="S286" s="12"/>
      <c r="T286" s="1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5"/>
    </row>
    <row r="287" spans="1:3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5"/>
      <c r="P287" s="5"/>
      <c r="Q287" s="12"/>
      <c r="R287" s="12"/>
      <c r="S287" s="12"/>
      <c r="T287" s="1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5"/>
    </row>
    <row r="288" spans="1:3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5"/>
      <c r="P288" s="5"/>
      <c r="Q288" s="12"/>
      <c r="R288" s="12"/>
      <c r="S288" s="12"/>
      <c r="T288" s="1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5"/>
    </row>
    <row r="289" spans="1:3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5"/>
      <c r="P289" s="5"/>
      <c r="Q289" s="12"/>
      <c r="R289" s="12"/>
      <c r="S289" s="12"/>
      <c r="T289" s="1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5"/>
    </row>
    <row r="290" spans="1:3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5"/>
      <c r="P290" s="5"/>
      <c r="Q290" s="12"/>
      <c r="R290" s="12"/>
      <c r="S290" s="12"/>
      <c r="T290" s="1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5"/>
    </row>
    <row r="291" spans="1:3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5"/>
      <c r="P291" s="5"/>
      <c r="Q291" s="12"/>
      <c r="R291" s="12"/>
      <c r="S291" s="12"/>
      <c r="T291" s="1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5"/>
    </row>
    <row r="292" spans="1:3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5"/>
      <c r="P292" s="5"/>
      <c r="Q292" s="12"/>
      <c r="R292" s="12"/>
      <c r="S292" s="12"/>
      <c r="T292" s="1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5"/>
    </row>
    <row r="293" spans="1:3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5"/>
      <c r="P293" s="5"/>
      <c r="Q293" s="12"/>
      <c r="R293" s="12"/>
      <c r="S293" s="12"/>
      <c r="T293" s="1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5"/>
    </row>
    <row r="294" spans="1:3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5"/>
      <c r="P294" s="5"/>
      <c r="Q294" s="12"/>
      <c r="R294" s="12"/>
      <c r="S294" s="12"/>
      <c r="T294" s="1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5"/>
    </row>
    <row r="295" spans="1:3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5"/>
      <c r="P295" s="5"/>
      <c r="Q295" s="12"/>
      <c r="R295" s="12"/>
      <c r="S295" s="12"/>
      <c r="T295" s="1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5"/>
    </row>
    <row r="296" spans="1:3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5"/>
      <c r="P296" s="5"/>
      <c r="Q296" s="12"/>
      <c r="R296" s="12"/>
      <c r="S296" s="12"/>
      <c r="T296" s="1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5"/>
    </row>
    <row r="297" spans="1:3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5"/>
      <c r="P297" s="5"/>
      <c r="Q297" s="12"/>
      <c r="R297" s="12"/>
      <c r="S297" s="12"/>
      <c r="T297" s="1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5"/>
    </row>
    <row r="298" spans="1:3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5"/>
      <c r="P298" s="5"/>
      <c r="Q298" s="12"/>
      <c r="R298" s="12"/>
      <c r="S298" s="12"/>
      <c r="T298" s="1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5"/>
    </row>
    <row r="299" spans="1:3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5"/>
      <c r="P299" s="5"/>
      <c r="Q299" s="12"/>
      <c r="R299" s="12"/>
      <c r="S299" s="12"/>
      <c r="T299" s="1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5"/>
    </row>
    <row r="300" spans="1:3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5"/>
      <c r="P300" s="5"/>
      <c r="Q300" s="12"/>
      <c r="R300" s="12"/>
      <c r="S300" s="12"/>
      <c r="T300" s="1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5"/>
    </row>
    <row r="301" spans="1:3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5"/>
      <c r="P301" s="5"/>
      <c r="Q301" s="12"/>
      <c r="R301" s="12"/>
      <c r="S301" s="12"/>
      <c r="T301" s="1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5"/>
    </row>
    <row r="302" spans="1:3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5"/>
      <c r="P302" s="5"/>
      <c r="Q302" s="12"/>
      <c r="R302" s="12"/>
      <c r="S302" s="12"/>
      <c r="T302" s="1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5"/>
    </row>
    <row r="303" spans="1:3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5"/>
      <c r="P303" s="5"/>
      <c r="Q303" s="12"/>
      <c r="R303" s="12"/>
      <c r="S303" s="12"/>
      <c r="T303" s="1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5"/>
    </row>
    <row r="304" spans="1:3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5"/>
      <c r="P304" s="5"/>
      <c r="Q304" s="12"/>
      <c r="R304" s="12"/>
      <c r="S304" s="12"/>
      <c r="T304" s="1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5"/>
    </row>
    <row r="305" spans="30:30" x14ac:dyDescent="0.2">
      <c r="AD305" s="2"/>
    </row>
    <row r="306" spans="30:30" x14ac:dyDescent="0.2">
      <c r="AD306" s="2"/>
    </row>
    <row r="307" spans="30:30" x14ac:dyDescent="0.2">
      <c r="AD307" s="2"/>
    </row>
    <row r="308" spans="30:30" x14ac:dyDescent="0.2">
      <c r="AD308" s="2"/>
    </row>
    <row r="309" spans="30:30" x14ac:dyDescent="0.2">
      <c r="AD309" s="2"/>
    </row>
    <row r="310" spans="30:30" x14ac:dyDescent="0.2">
      <c r="AD310" s="2"/>
    </row>
    <row r="311" spans="30:30" x14ac:dyDescent="0.2">
      <c r="AD311" s="2"/>
    </row>
    <row r="312" spans="30:30" x14ac:dyDescent="0.2">
      <c r="AD312" s="2"/>
    </row>
    <row r="313" spans="30:30" x14ac:dyDescent="0.2">
      <c r="AD313" s="2"/>
    </row>
    <row r="314" spans="30:30" x14ac:dyDescent="0.2">
      <c r="AD314" s="2"/>
    </row>
    <row r="315" spans="30:30" x14ac:dyDescent="0.2">
      <c r="AD315" s="2"/>
    </row>
    <row r="316" spans="30:30" x14ac:dyDescent="0.2">
      <c r="AD316" s="2"/>
    </row>
    <row r="317" spans="30:30" x14ac:dyDescent="0.2">
      <c r="AD317" s="2"/>
    </row>
    <row r="318" spans="30:30" x14ac:dyDescent="0.2">
      <c r="AD318" s="2"/>
    </row>
    <row r="319" spans="30:30" x14ac:dyDescent="0.2">
      <c r="AD319" s="2"/>
    </row>
    <row r="320" spans="30:30" x14ac:dyDescent="0.2">
      <c r="AD320" s="2"/>
    </row>
    <row r="321" spans="30:30" x14ac:dyDescent="0.2">
      <c r="AD321" s="2"/>
    </row>
    <row r="322" spans="30:30" x14ac:dyDescent="0.2">
      <c r="AD322" s="2"/>
    </row>
    <row r="323" spans="30:30" x14ac:dyDescent="0.2">
      <c r="AD323" s="2"/>
    </row>
    <row r="324" spans="30:30" x14ac:dyDescent="0.2">
      <c r="AD324" s="2"/>
    </row>
    <row r="325" spans="30:30" x14ac:dyDescent="0.2">
      <c r="AD325" s="2"/>
    </row>
    <row r="326" spans="30:30" x14ac:dyDescent="0.2">
      <c r="AD326" s="2"/>
    </row>
    <row r="327" spans="30:30" x14ac:dyDescent="0.2">
      <c r="AD327" s="2"/>
    </row>
    <row r="328" spans="30:30" x14ac:dyDescent="0.2">
      <c r="AD328" s="2"/>
    </row>
    <row r="329" spans="30:30" x14ac:dyDescent="0.2">
      <c r="AD329" s="2"/>
    </row>
    <row r="330" spans="30:30" x14ac:dyDescent="0.2">
      <c r="AD330" s="2"/>
    </row>
    <row r="331" spans="30:30" x14ac:dyDescent="0.2">
      <c r="AD331" s="2"/>
    </row>
    <row r="332" spans="30:30" x14ac:dyDescent="0.2">
      <c r="AD332" s="2"/>
    </row>
    <row r="333" spans="30:30" x14ac:dyDescent="0.2">
      <c r="AD333" s="2"/>
    </row>
    <row r="334" spans="30:30" x14ac:dyDescent="0.2">
      <c r="AD334" s="2"/>
    </row>
    <row r="335" spans="30:30" x14ac:dyDescent="0.2">
      <c r="AD335" s="2"/>
    </row>
    <row r="336" spans="30:30" x14ac:dyDescent="0.2">
      <c r="AD336" s="2"/>
    </row>
    <row r="337" spans="30:30" x14ac:dyDescent="0.2">
      <c r="AD337" s="2"/>
    </row>
    <row r="338" spans="30:30" x14ac:dyDescent="0.2">
      <c r="AD338" s="2"/>
    </row>
    <row r="339" spans="30:30" x14ac:dyDescent="0.2">
      <c r="AD339" s="2"/>
    </row>
    <row r="340" spans="30:30" x14ac:dyDescent="0.2">
      <c r="AD340" s="2"/>
    </row>
    <row r="341" spans="30:30" x14ac:dyDescent="0.2">
      <c r="AD341" s="2"/>
    </row>
    <row r="342" spans="30:30" x14ac:dyDescent="0.2">
      <c r="AD342" s="2"/>
    </row>
    <row r="343" spans="30:30" x14ac:dyDescent="0.2">
      <c r="AD343" s="2"/>
    </row>
    <row r="344" spans="30:30" x14ac:dyDescent="0.2">
      <c r="AD344" s="2"/>
    </row>
    <row r="345" spans="30:30" x14ac:dyDescent="0.2">
      <c r="AD345" s="2"/>
    </row>
    <row r="346" spans="30:30" x14ac:dyDescent="0.2">
      <c r="AD346" s="2"/>
    </row>
    <row r="347" spans="30:30" x14ac:dyDescent="0.2">
      <c r="AD347" s="2"/>
    </row>
    <row r="348" spans="30:30" x14ac:dyDescent="0.2">
      <c r="AD348" s="2"/>
    </row>
    <row r="349" spans="30:30" x14ac:dyDescent="0.2">
      <c r="AD349" s="2"/>
    </row>
    <row r="350" spans="30:30" x14ac:dyDescent="0.2">
      <c r="AD350" s="2"/>
    </row>
    <row r="351" spans="30:30" x14ac:dyDescent="0.2">
      <c r="AD351" s="2"/>
    </row>
    <row r="352" spans="30:30" x14ac:dyDescent="0.2">
      <c r="AD352" s="2"/>
    </row>
    <row r="353" spans="30:30" x14ac:dyDescent="0.2">
      <c r="AD353" s="2"/>
    </row>
    <row r="354" spans="30:30" x14ac:dyDescent="0.2">
      <c r="AD354" s="2"/>
    </row>
    <row r="355" spans="30:30" x14ac:dyDescent="0.2">
      <c r="AD355" s="2"/>
    </row>
    <row r="356" spans="30:30" x14ac:dyDescent="0.2">
      <c r="AD356" s="2"/>
    </row>
    <row r="357" spans="30:30" x14ac:dyDescent="0.2">
      <c r="AD357" s="2"/>
    </row>
    <row r="358" spans="30:30" x14ac:dyDescent="0.2">
      <c r="AD358" s="2"/>
    </row>
    <row r="359" spans="30:30" x14ac:dyDescent="0.2">
      <c r="AD359" s="2"/>
    </row>
    <row r="360" spans="30:30" x14ac:dyDescent="0.2">
      <c r="AD360" s="2"/>
    </row>
    <row r="361" spans="30:30" x14ac:dyDescent="0.2">
      <c r="AD361" s="2"/>
    </row>
    <row r="362" spans="30:30" x14ac:dyDescent="0.2">
      <c r="AD362" s="2"/>
    </row>
    <row r="363" spans="30:30" x14ac:dyDescent="0.2">
      <c r="AD363" s="2"/>
    </row>
    <row r="364" spans="30:30" x14ac:dyDescent="0.2">
      <c r="AD364" s="2"/>
    </row>
    <row r="365" spans="30:30" x14ac:dyDescent="0.2">
      <c r="AD365" s="2"/>
    </row>
    <row r="366" spans="30:30" x14ac:dyDescent="0.2">
      <c r="AD366" s="2"/>
    </row>
    <row r="367" spans="30:30" x14ac:dyDescent="0.2">
      <c r="AD367" s="2"/>
    </row>
    <row r="368" spans="30:30" x14ac:dyDescent="0.2">
      <c r="AD368" s="2"/>
    </row>
    <row r="369" spans="30:30" x14ac:dyDescent="0.2">
      <c r="AD369" s="2"/>
    </row>
    <row r="370" spans="30:30" x14ac:dyDescent="0.2">
      <c r="AD370" s="2"/>
    </row>
    <row r="371" spans="30:30" x14ac:dyDescent="0.2">
      <c r="AD371" s="2"/>
    </row>
    <row r="372" spans="30:30" x14ac:dyDescent="0.2">
      <c r="AD372" s="2"/>
    </row>
    <row r="373" spans="30:30" x14ac:dyDescent="0.2">
      <c r="AD373" s="2"/>
    </row>
    <row r="374" spans="30:30" x14ac:dyDescent="0.2">
      <c r="AD374" s="2"/>
    </row>
    <row r="375" spans="30:30" x14ac:dyDescent="0.2">
      <c r="AD375" s="2"/>
    </row>
    <row r="376" spans="30:30" x14ac:dyDescent="0.2">
      <c r="AD376" s="2"/>
    </row>
    <row r="377" spans="30:30" x14ac:dyDescent="0.2">
      <c r="AD377" s="2"/>
    </row>
    <row r="378" spans="30:30" x14ac:dyDescent="0.2">
      <c r="AD378" s="2"/>
    </row>
    <row r="379" spans="30:30" x14ac:dyDescent="0.2">
      <c r="AD379" s="2"/>
    </row>
    <row r="380" spans="30:30" x14ac:dyDescent="0.2">
      <c r="AD380" s="2"/>
    </row>
    <row r="381" spans="30:30" x14ac:dyDescent="0.2">
      <c r="AD381" s="2"/>
    </row>
    <row r="382" spans="30:30" x14ac:dyDescent="0.2">
      <c r="AD382" s="2"/>
    </row>
    <row r="383" spans="30:30" x14ac:dyDescent="0.2">
      <c r="AD383" s="2"/>
    </row>
    <row r="384" spans="30:30" x14ac:dyDescent="0.2">
      <c r="AD384" s="2"/>
    </row>
    <row r="385" spans="30:30" x14ac:dyDescent="0.2">
      <c r="AD385" s="2"/>
    </row>
    <row r="386" spans="30:30" x14ac:dyDescent="0.2">
      <c r="AD386" s="2"/>
    </row>
    <row r="387" spans="30:30" x14ac:dyDescent="0.2">
      <c r="AD387" s="2"/>
    </row>
    <row r="388" spans="30:30" x14ac:dyDescent="0.2">
      <c r="AD388" s="2"/>
    </row>
    <row r="389" spans="30:30" x14ac:dyDescent="0.2">
      <c r="AD389" s="2"/>
    </row>
    <row r="390" spans="30:30" x14ac:dyDescent="0.2">
      <c r="AD390" s="2"/>
    </row>
    <row r="391" spans="30:30" x14ac:dyDescent="0.2">
      <c r="AD391" s="2"/>
    </row>
    <row r="392" spans="30:30" x14ac:dyDescent="0.2">
      <c r="AD392" s="2"/>
    </row>
    <row r="393" spans="30:30" x14ac:dyDescent="0.2">
      <c r="AD393" s="2"/>
    </row>
    <row r="394" spans="30:30" x14ac:dyDescent="0.2">
      <c r="AD394" s="2"/>
    </row>
    <row r="395" spans="30:30" x14ac:dyDescent="0.2">
      <c r="AD395" s="2"/>
    </row>
    <row r="396" spans="30:30" x14ac:dyDescent="0.2">
      <c r="AD396" s="2"/>
    </row>
    <row r="397" spans="30:30" x14ac:dyDescent="0.2">
      <c r="AD397" s="2"/>
    </row>
    <row r="398" spans="30:30" x14ac:dyDescent="0.2">
      <c r="AD398" s="2"/>
    </row>
    <row r="399" spans="30:30" x14ac:dyDescent="0.2">
      <c r="AD399" s="2"/>
    </row>
    <row r="400" spans="30:30" x14ac:dyDescent="0.2">
      <c r="AD400" s="2"/>
    </row>
    <row r="401" spans="30:30" x14ac:dyDescent="0.2">
      <c r="AD401" s="2"/>
    </row>
    <row r="402" spans="30:30" x14ac:dyDescent="0.2">
      <c r="AD402" s="2"/>
    </row>
    <row r="403" spans="30:30" x14ac:dyDescent="0.2">
      <c r="AD403" s="2"/>
    </row>
    <row r="404" spans="30:30" x14ac:dyDescent="0.2">
      <c r="AD404" s="2"/>
    </row>
    <row r="405" spans="30:30" x14ac:dyDescent="0.2">
      <c r="AD405" s="2"/>
    </row>
    <row r="406" spans="30:30" x14ac:dyDescent="0.2">
      <c r="AD406" s="2"/>
    </row>
    <row r="407" spans="30:30" x14ac:dyDescent="0.2">
      <c r="AD407" s="2"/>
    </row>
    <row r="408" spans="30:30" x14ac:dyDescent="0.2">
      <c r="AD408" s="2"/>
    </row>
    <row r="409" spans="30:30" x14ac:dyDescent="0.2">
      <c r="AD409" s="2"/>
    </row>
    <row r="410" spans="30:30" x14ac:dyDescent="0.2">
      <c r="AD410" s="2"/>
    </row>
    <row r="411" spans="30:30" x14ac:dyDescent="0.2">
      <c r="AD411" s="2"/>
    </row>
    <row r="412" spans="30:30" x14ac:dyDescent="0.2">
      <c r="AD412" s="2"/>
    </row>
    <row r="413" spans="30:30" x14ac:dyDescent="0.2">
      <c r="AD413" s="2"/>
    </row>
    <row r="414" spans="30:30" x14ac:dyDescent="0.2">
      <c r="AD414" s="2"/>
    </row>
    <row r="415" spans="30:30" x14ac:dyDescent="0.2">
      <c r="AD415" s="2"/>
    </row>
    <row r="416" spans="30:30" x14ac:dyDescent="0.2">
      <c r="AD416" s="2"/>
    </row>
    <row r="417" spans="30:30" x14ac:dyDescent="0.2">
      <c r="AD417" s="2"/>
    </row>
    <row r="418" spans="30:30" x14ac:dyDescent="0.2">
      <c r="AD418" s="2"/>
    </row>
    <row r="419" spans="30:30" x14ac:dyDescent="0.2">
      <c r="AD419" s="2"/>
    </row>
    <row r="420" spans="30:30" x14ac:dyDescent="0.2">
      <c r="AD420" s="2"/>
    </row>
    <row r="421" spans="30:30" x14ac:dyDescent="0.2">
      <c r="AD421" s="2"/>
    </row>
    <row r="422" spans="30:30" x14ac:dyDescent="0.2">
      <c r="AD422" s="2"/>
    </row>
    <row r="423" spans="30:30" x14ac:dyDescent="0.2">
      <c r="AD423" s="2"/>
    </row>
    <row r="424" spans="30:30" x14ac:dyDescent="0.2">
      <c r="AD424" s="2"/>
    </row>
    <row r="425" spans="30:30" x14ac:dyDescent="0.2">
      <c r="AD425" s="2"/>
    </row>
  </sheetData>
  <mergeCells count="12">
    <mergeCell ref="S152:AF152"/>
    <mergeCell ref="S185:AF185"/>
    <mergeCell ref="B3:P3"/>
    <mergeCell ref="B43:P43"/>
    <mergeCell ref="B84:P84"/>
    <mergeCell ref="B118:P118"/>
    <mergeCell ref="B152:P152"/>
    <mergeCell ref="B185:P185"/>
    <mergeCell ref="S3:AF3"/>
    <mergeCell ref="S43:AF43"/>
    <mergeCell ref="S84:AF84"/>
    <mergeCell ref="S118:AF118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239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22.5703125" customWidth="1"/>
    <col min="2" max="15" width="8.7109375" customWidth="1"/>
    <col min="16" max="16" width="8.7109375" style="891" customWidth="1"/>
    <col min="17" max="17" width="11.7109375" customWidth="1"/>
    <col min="18" max="18" width="22.5703125" style="15" customWidth="1"/>
    <col min="19" max="20" width="8.7109375" style="15" customWidth="1"/>
    <col min="21" max="27" width="8.7109375" customWidth="1"/>
    <col min="32" max="32" width="9.140625" customWidth="1"/>
  </cols>
  <sheetData>
    <row r="1" spans="1:32" s="15" customFormat="1" ht="15" x14ac:dyDescent="0.2">
      <c r="A1" s="705" t="s">
        <v>482</v>
      </c>
      <c r="B1" s="21"/>
      <c r="C1" s="21"/>
      <c r="D1" s="21"/>
      <c r="E1" s="31"/>
      <c r="F1" s="31"/>
      <c r="G1" s="31"/>
      <c r="H1" s="31"/>
      <c r="I1" s="12"/>
      <c r="J1" s="12"/>
      <c r="K1" s="12"/>
      <c r="L1" s="12"/>
      <c r="O1" s="12"/>
      <c r="P1" s="543"/>
      <c r="Q1" s="12"/>
      <c r="R1" s="705" t="s">
        <v>483</v>
      </c>
    </row>
    <row r="2" spans="1:32" x14ac:dyDescent="0.2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12"/>
      <c r="M2" s="12"/>
      <c r="N2" s="12"/>
      <c r="O2" s="12"/>
      <c r="P2" s="543"/>
      <c r="Q2" s="12"/>
      <c r="R2" s="12"/>
      <c r="S2" s="12"/>
      <c r="T2" s="12"/>
      <c r="U2" s="12"/>
      <c r="V2" s="2"/>
      <c r="W2" s="2"/>
      <c r="X2" s="2"/>
      <c r="Y2" s="2"/>
      <c r="Z2" s="2"/>
      <c r="AA2" s="2"/>
      <c r="AB2" s="2"/>
      <c r="AC2" s="2"/>
      <c r="AD2" s="2"/>
      <c r="AE2" s="2"/>
      <c r="AF2" s="15"/>
    </row>
    <row r="3" spans="1:32" x14ac:dyDescent="0.2">
      <c r="A3" s="243"/>
      <c r="B3" s="994" t="s">
        <v>121</v>
      </c>
      <c r="C3" s="994"/>
      <c r="D3" s="994"/>
      <c r="E3" s="994"/>
      <c r="F3" s="994"/>
      <c r="G3" s="994"/>
      <c r="H3" s="994"/>
      <c r="I3" s="994"/>
      <c r="J3" s="994"/>
      <c r="K3" s="994"/>
      <c r="R3"/>
      <c r="S3" s="1010" t="s">
        <v>122</v>
      </c>
      <c r="T3" s="1010"/>
      <c r="U3" s="1010"/>
      <c r="V3" s="1010"/>
      <c r="W3" s="1010"/>
      <c r="X3" s="1010"/>
      <c r="Y3" s="1010"/>
      <c r="Z3" s="1010"/>
      <c r="AA3" s="1010"/>
      <c r="AB3" s="1010"/>
      <c r="AC3" s="15"/>
      <c r="AD3" s="15"/>
      <c r="AE3" s="15"/>
      <c r="AF3" s="15"/>
    </row>
    <row r="4" spans="1:32" ht="3.75" customHeight="1" x14ac:dyDescent="0.2">
      <c r="A4" s="243"/>
      <c r="B4" s="337"/>
      <c r="C4" s="337"/>
      <c r="D4" s="337"/>
      <c r="E4" s="337"/>
      <c r="F4" s="337"/>
      <c r="G4" s="337"/>
      <c r="H4" s="337"/>
      <c r="I4" s="337"/>
      <c r="J4" s="337"/>
      <c r="K4" s="337"/>
      <c r="R4"/>
      <c r="S4" s="336"/>
      <c r="T4" s="336"/>
      <c r="U4" s="336"/>
      <c r="V4" s="336"/>
      <c r="W4" s="336"/>
      <c r="X4" s="2"/>
      <c r="Y4" s="2"/>
      <c r="Z4" s="2"/>
      <c r="AA4" s="2"/>
      <c r="AB4" s="2"/>
      <c r="AC4" s="15"/>
      <c r="AD4" s="15"/>
      <c r="AE4" s="15"/>
      <c r="AF4" s="15"/>
    </row>
    <row r="5" spans="1:32" x14ac:dyDescent="0.2">
      <c r="A5" s="450" t="s">
        <v>104</v>
      </c>
      <c r="B5" s="435">
        <v>1998</v>
      </c>
      <c r="C5" s="435">
        <v>2000</v>
      </c>
      <c r="D5" s="435">
        <v>2002</v>
      </c>
      <c r="E5" s="435">
        <v>2004</v>
      </c>
      <c r="F5" s="435">
        <v>2006</v>
      </c>
      <c r="G5" s="435">
        <v>2008</v>
      </c>
      <c r="H5" s="435">
        <v>2010</v>
      </c>
      <c r="I5" s="435">
        <v>2012</v>
      </c>
      <c r="J5" s="435">
        <v>2014</v>
      </c>
      <c r="K5" s="435" t="s">
        <v>416</v>
      </c>
      <c r="L5" s="435">
        <v>2018</v>
      </c>
      <c r="R5" s="450" t="s">
        <v>104</v>
      </c>
      <c r="S5" s="402" t="s">
        <v>391</v>
      </c>
      <c r="T5" s="403" t="s">
        <v>392</v>
      </c>
      <c r="U5" s="403" t="s">
        <v>393</v>
      </c>
      <c r="V5" s="403" t="s">
        <v>394</v>
      </c>
      <c r="W5" s="403" t="s">
        <v>395</v>
      </c>
      <c r="X5" s="403" t="s">
        <v>396</v>
      </c>
      <c r="Y5" s="403" t="s">
        <v>397</v>
      </c>
      <c r="Z5" s="403" t="s">
        <v>398</v>
      </c>
      <c r="AA5" s="404" t="s">
        <v>399</v>
      </c>
      <c r="AB5" s="404" t="s">
        <v>413</v>
      </c>
      <c r="AC5" s="15"/>
      <c r="AD5" s="15"/>
      <c r="AE5" s="15"/>
      <c r="AF5" s="15"/>
    </row>
    <row r="6" spans="1:32" ht="6" customHeight="1" x14ac:dyDescent="0.2">
      <c r="A6" s="443"/>
      <c r="B6" s="457"/>
      <c r="C6" s="457"/>
      <c r="D6" s="457"/>
      <c r="E6" s="565"/>
      <c r="F6" s="565"/>
      <c r="G6" s="565"/>
      <c r="H6" s="413"/>
      <c r="I6" s="413"/>
      <c r="J6" s="457"/>
      <c r="K6" s="458"/>
      <c r="L6" s="458"/>
      <c r="R6" s="443"/>
      <c r="S6" s="565"/>
      <c r="T6" s="457"/>
      <c r="U6" s="457"/>
      <c r="V6" s="543"/>
      <c r="W6" s="543"/>
      <c r="X6" s="457"/>
      <c r="Y6" s="457"/>
      <c r="Z6" s="457"/>
      <c r="AA6" s="457"/>
      <c r="AB6" s="457"/>
      <c r="AC6" s="15"/>
      <c r="AD6" s="15"/>
      <c r="AE6" s="15"/>
      <c r="AF6" s="15"/>
    </row>
    <row r="7" spans="1:32" ht="15" x14ac:dyDescent="0.25">
      <c r="A7" s="444" t="s">
        <v>64</v>
      </c>
      <c r="B7" s="566">
        <v>314</v>
      </c>
      <c r="C7" s="566">
        <v>138.19999999999999</v>
      </c>
      <c r="D7" s="505">
        <v>302.7</v>
      </c>
      <c r="E7" s="567">
        <v>676.65193866666687</v>
      </c>
      <c r="F7" s="567">
        <f>'[3]Table 8'!K68</f>
        <v>19</v>
      </c>
      <c r="G7" s="567">
        <v>8</v>
      </c>
      <c r="H7" s="567">
        <v>296</v>
      </c>
      <c r="I7" s="567" t="s">
        <v>3</v>
      </c>
      <c r="J7" s="568">
        <v>133.19753142857144</v>
      </c>
      <c r="K7" s="901">
        <v>425.73726099999999</v>
      </c>
      <c r="L7" s="592">
        <v>190.77801704406738</v>
      </c>
      <c r="R7" s="444" t="s">
        <v>64</v>
      </c>
      <c r="S7" s="501">
        <f>($L7/B7)-1</f>
        <v>-0.39242669731188728</v>
      </c>
      <c r="T7" s="501">
        <f t="shared" ref="T7:AB7" si="0">($L7/C7)-1</f>
        <v>0.38044874850989441</v>
      </c>
      <c r="U7" s="501">
        <f t="shared" si="0"/>
        <v>-0.36974556642197753</v>
      </c>
      <c r="V7" s="501">
        <f t="shared" si="0"/>
        <v>-0.71805590711822576</v>
      </c>
      <c r="W7" s="501">
        <f t="shared" si="0"/>
        <v>9.0409482654772315</v>
      </c>
      <c r="X7" s="501">
        <f t="shared" si="0"/>
        <v>22.847252130508423</v>
      </c>
      <c r="Y7" s="501">
        <f t="shared" si="0"/>
        <v>-0.35547967214842102</v>
      </c>
      <c r="Z7" s="501" t="s">
        <v>3</v>
      </c>
      <c r="AA7" s="501">
        <f t="shared" si="0"/>
        <v>0.43229393966940055</v>
      </c>
      <c r="AB7" s="593">
        <f t="shared" si="0"/>
        <v>-0.55188790242142471</v>
      </c>
      <c r="AC7" s="15"/>
      <c r="AD7" s="15"/>
      <c r="AE7" s="15"/>
      <c r="AF7" s="15"/>
    </row>
    <row r="8" spans="1:32" s="15" customFormat="1" ht="6" customHeight="1" x14ac:dyDescent="0.2">
      <c r="A8" s="443"/>
      <c r="B8" s="577"/>
      <c r="C8" s="577"/>
      <c r="D8" s="517"/>
      <c r="E8" s="510"/>
      <c r="F8" s="510"/>
      <c r="G8" s="510"/>
      <c r="H8" s="510"/>
      <c r="I8" s="510"/>
      <c r="J8" s="578"/>
      <c r="K8" s="579"/>
      <c r="L8" s="579"/>
      <c r="P8" s="892"/>
      <c r="R8" s="443"/>
      <c r="S8" s="517"/>
      <c r="T8" s="517"/>
      <c r="U8" s="517"/>
      <c r="V8" s="517"/>
      <c r="W8" s="517"/>
      <c r="X8" s="517"/>
      <c r="Y8" s="517"/>
      <c r="Z8" s="517"/>
      <c r="AA8" s="546"/>
      <c r="AB8" s="546"/>
    </row>
    <row r="9" spans="1:32" ht="15" x14ac:dyDescent="0.25">
      <c r="A9" s="444" t="s">
        <v>106</v>
      </c>
      <c r="B9" s="566">
        <v>444</v>
      </c>
      <c r="C9" s="566">
        <v>198.6</v>
      </c>
      <c r="D9" s="505">
        <v>241.1</v>
      </c>
      <c r="E9" s="567">
        <v>321.50477066666667</v>
      </c>
      <c r="F9" s="567">
        <f>'[3]Table 8'!K154</f>
        <v>120</v>
      </c>
      <c r="G9" s="567">
        <v>63</v>
      </c>
      <c r="H9" s="567">
        <v>137</v>
      </c>
      <c r="I9" s="567">
        <v>20.72</v>
      </c>
      <c r="J9" s="568">
        <v>98.71301428571428</v>
      </c>
      <c r="K9" s="901">
        <v>821.99130700000001</v>
      </c>
      <c r="L9" s="592">
        <v>387.51818418502808</v>
      </c>
      <c r="R9" s="444" t="s">
        <v>106</v>
      </c>
      <c r="S9" s="501">
        <f>($L9/B9)-1</f>
        <v>-0.12721129688056743</v>
      </c>
      <c r="T9" s="501">
        <f t="shared" ref="T9:AB9" si="1">($L9/C9)-1</f>
        <v>0.95124966860537818</v>
      </c>
      <c r="U9" s="501">
        <f t="shared" si="1"/>
        <v>0.60729234419339728</v>
      </c>
      <c r="V9" s="501">
        <f t="shared" si="1"/>
        <v>0.20532638872349285</v>
      </c>
      <c r="W9" s="501">
        <f t="shared" si="1"/>
        <v>2.2293182015419006</v>
      </c>
      <c r="X9" s="501">
        <f t="shared" si="1"/>
        <v>5.1510822886512395</v>
      </c>
      <c r="Y9" s="501">
        <f t="shared" si="1"/>
        <v>1.8285998845622489</v>
      </c>
      <c r="Z9" s="501">
        <f t="shared" si="1"/>
        <v>17.702615066844984</v>
      </c>
      <c r="AA9" s="501">
        <f t="shared" si="1"/>
        <v>2.9257051057462196</v>
      </c>
      <c r="AB9" s="593">
        <f t="shared" si="1"/>
        <v>-0.52856170024553784</v>
      </c>
    </row>
    <row r="10" spans="1:32" s="15" customFormat="1" ht="6" customHeight="1" x14ac:dyDescent="0.2">
      <c r="A10" s="443"/>
      <c r="B10" s="517"/>
      <c r="C10" s="517"/>
      <c r="D10" s="517"/>
      <c r="E10" s="510"/>
      <c r="F10" s="510"/>
      <c r="G10" s="510"/>
      <c r="H10" s="510"/>
      <c r="I10" s="510"/>
      <c r="J10" s="578"/>
      <c r="K10" s="579"/>
      <c r="L10" s="579"/>
      <c r="P10" s="892"/>
      <c r="R10" s="443"/>
      <c r="S10" s="517"/>
      <c r="T10" s="517"/>
      <c r="U10" s="517"/>
      <c r="V10" s="517"/>
      <c r="W10" s="517"/>
      <c r="X10" s="517"/>
      <c r="Y10" s="517"/>
      <c r="Z10" s="517"/>
      <c r="AA10" s="546"/>
      <c r="AB10" s="546"/>
    </row>
    <row r="11" spans="1:32" ht="15" x14ac:dyDescent="0.25">
      <c r="A11" s="444" t="s">
        <v>66</v>
      </c>
      <c r="B11" s="517"/>
      <c r="C11" s="517"/>
      <c r="D11" s="517"/>
      <c r="E11" s="419"/>
      <c r="F11" s="419"/>
      <c r="G11" s="419"/>
      <c r="H11" s="419"/>
      <c r="I11" s="419"/>
      <c r="J11" s="578"/>
      <c r="K11" s="579"/>
      <c r="L11" s="579"/>
      <c r="R11" s="444" t="s">
        <v>66</v>
      </c>
      <c r="S11" s="517"/>
      <c r="T11" s="517"/>
      <c r="U11" s="517"/>
      <c r="V11" s="517"/>
      <c r="W11" s="517"/>
      <c r="X11" s="517"/>
      <c r="Y11" s="517"/>
      <c r="Z11" s="517"/>
      <c r="AA11" s="546"/>
      <c r="AB11" s="546"/>
    </row>
    <row r="12" spans="1:32" s="15" customFormat="1" ht="3.75" customHeight="1" x14ac:dyDescent="0.2">
      <c r="A12" s="443"/>
      <c r="B12" s="517"/>
      <c r="C12" s="517"/>
      <c r="D12" s="517"/>
      <c r="E12" s="510"/>
      <c r="F12" s="510"/>
      <c r="G12" s="510"/>
      <c r="H12" s="510"/>
      <c r="I12" s="510"/>
      <c r="J12" s="578"/>
      <c r="K12" s="579"/>
      <c r="L12" s="579"/>
      <c r="P12" s="892"/>
      <c r="R12" s="443"/>
      <c r="S12" s="517"/>
      <c r="T12" s="517"/>
      <c r="U12" s="517"/>
      <c r="V12" s="517"/>
      <c r="W12" s="517"/>
      <c r="X12" s="517"/>
      <c r="Y12" s="517"/>
      <c r="Z12" s="517"/>
      <c r="AA12" s="546"/>
      <c r="AB12" s="546"/>
    </row>
    <row r="13" spans="1:32" x14ac:dyDescent="0.2">
      <c r="A13" s="454" t="s">
        <v>138</v>
      </c>
      <c r="B13" s="481">
        <v>19</v>
      </c>
      <c r="C13" s="481">
        <v>18.3</v>
      </c>
      <c r="D13" s="481">
        <v>54.2</v>
      </c>
      <c r="E13" s="481" t="s">
        <v>3</v>
      </c>
      <c r="F13" s="481" t="s">
        <v>3</v>
      </c>
      <c r="G13" s="481" t="s">
        <v>3</v>
      </c>
      <c r="H13" s="481" t="s">
        <v>3</v>
      </c>
      <c r="I13" s="481" t="s">
        <v>3</v>
      </c>
      <c r="J13" s="568"/>
      <c r="K13" s="901" t="s">
        <v>3</v>
      </c>
      <c r="L13" s="592" t="s">
        <v>3</v>
      </c>
      <c r="R13" s="454" t="s">
        <v>138</v>
      </c>
      <c r="S13" s="505" t="s">
        <v>3</v>
      </c>
      <c r="T13" s="505" t="s">
        <v>3</v>
      </c>
      <c r="U13" s="505" t="s">
        <v>3</v>
      </c>
      <c r="V13" s="505" t="s">
        <v>3</v>
      </c>
      <c r="W13" s="505" t="s">
        <v>3</v>
      </c>
      <c r="X13" s="505" t="s">
        <v>3</v>
      </c>
      <c r="Y13" s="505" t="s">
        <v>3</v>
      </c>
      <c r="Z13" s="505" t="s">
        <v>3</v>
      </c>
      <c r="AA13" s="501" t="s">
        <v>3</v>
      </c>
      <c r="AB13" s="593" t="s">
        <v>3</v>
      </c>
    </row>
    <row r="14" spans="1:32" x14ac:dyDescent="0.2">
      <c r="A14" s="454" t="s">
        <v>139</v>
      </c>
      <c r="B14" s="481" t="s">
        <v>3</v>
      </c>
      <c r="C14" s="481" t="s">
        <v>3</v>
      </c>
      <c r="D14" s="481" t="s">
        <v>3</v>
      </c>
      <c r="E14" s="481" t="s">
        <v>3</v>
      </c>
      <c r="F14" s="481" t="s">
        <v>3</v>
      </c>
      <c r="G14" s="481" t="s">
        <v>3</v>
      </c>
      <c r="H14" s="481" t="s">
        <v>3</v>
      </c>
      <c r="I14" s="481" t="s">
        <v>3</v>
      </c>
      <c r="J14" s="568"/>
      <c r="K14" s="901" t="s">
        <v>3</v>
      </c>
      <c r="L14" s="592" t="s">
        <v>3</v>
      </c>
      <c r="R14" s="454" t="s">
        <v>139</v>
      </c>
      <c r="S14" s="505" t="s">
        <v>3</v>
      </c>
      <c r="T14" s="505" t="s">
        <v>3</v>
      </c>
      <c r="U14" s="505" t="s">
        <v>3</v>
      </c>
      <c r="V14" s="505" t="s">
        <v>3</v>
      </c>
      <c r="W14" s="505" t="s">
        <v>3</v>
      </c>
      <c r="X14" s="505" t="s">
        <v>3</v>
      </c>
      <c r="Y14" s="505" t="s">
        <v>3</v>
      </c>
      <c r="Z14" s="505" t="s">
        <v>3</v>
      </c>
      <c r="AA14" s="501" t="s">
        <v>3</v>
      </c>
      <c r="AB14" s="593" t="s">
        <v>3</v>
      </c>
    </row>
    <row r="15" spans="1:32" x14ac:dyDescent="0.2">
      <c r="A15" s="454" t="s">
        <v>140</v>
      </c>
      <c r="B15" s="481">
        <v>22</v>
      </c>
      <c r="C15" s="481" t="s">
        <v>3</v>
      </c>
      <c r="D15" s="481" t="s">
        <v>3</v>
      </c>
      <c r="E15" s="481" t="s">
        <v>3</v>
      </c>
      <c r="F15" s="481" t="s">
        <v>3</v>
      </c>
      <c r="G15" s="481" t="s">
        <v>3</v>
      </c>
      <c r="H15" s="481" t="s">
        <v>3</v>
      </c>
      <c r="I15" s="481" t="s">
        <v>3</v>
      </c>
      <c r="J15" s="568"/>
      <c r="K15" s="901" t="s">
        <v>3</v>
      </c>
      <c r="L15" s="592" t="s">
        <v>3</v>
      </c>
      <c r="R15" s="454" t="s">
        <v>140</v>
      </c>
      <c r="S15" s="505" t="s">
        <v>3</v>
      </c>
      <c r="T15" s="505" t="s">
        <v>3</v>
      </c>
      <c r="U15" s="505" t="s">
        <v>3</v>
      </c>
      <c r="V15" s="505" t="s">
        <v>3</v>
      </c>
      <c r="W15" s="505" t="s">
        <v>3</v>
      </c>
      <c r="X15" s="505" t="s">
        <v>3</v>
      </c>
      <c r="Y15" s="505" t="s">
        <v>3</v>
      </c>
      <c r="Z15" s="505" t="s">
        <v>3</v>
      </c>
      <c r="AA15" s="501" t="s">
        <v>3</v>
      </c>
      <c r="AB15" s="593" t="s">
        <v>3</v>
      </c>
    </row>
    <row r="16" spans="1:32" x14ac:dyDescent="0.2">
      <c r="A16" s="454" t="s">
        <v>141</v>
      </c>
      <c r="B16" s="481">
        <v>64</v>
      </c>
      <c r="C16" s="481" t="s">
        <v>3</v>
      </c>
      <c r="D16" s="481">
        <v>66.099999999999994</v>
      </c>
      <c r="E16" s="482">
        <v>197.2</v>
      </c>
      <c r="F16" s="482">
        <f>'[3]Table 8'!K171</f>
        <v>12</v>
      </c>
      <c r="G16" s="482">
        <v>8</v>
      </c>
      <c r="H16" s="482">
        <v>99</v>
      </c>
      <c r="I16" s="482" t="s">
        <v>3</v>
      </c>
      <c r="J16" s="568">
        <v>44.399177142857141</v>
      </c>
      <c r="K16" s="901">
        <v>146.47900000000001</v>
      </c>
      <c r="L16" s="592">
        <v>52.8</v>
      </c>
      <c r="R16" s="454" t="s">
        <v>141</v>
      </c>
      <c r="S16" s="501">
        <f>($L16/B16)-1</f>
        <v>-0.17500000000000004</v>
      </c>
      <c r="T16" s="501" t="s">
        <v>3</v>
      </c>
      <c r="U16" s="501">
        <f t="shared" ref="U16:AB16" si="2">($L16/D16)-1</f>
        <v>-0.20121028744326774</v>
      </c>
      <c r="V16" s="501">
        <f t="shared" si="2"/>
        <v>-0.73225152129817439</v>
      </c>
      <c r="W16" s="501">
        <f t="shared" si="2"/>
        <v>3.3999999999999995</v>
      </c>
      <c r="X16" s="501">
        <f t="shared" si="2"/>
        <v>5.6</v>
      </c>
      <c r="Y16" s="501">
        <f t="shared" si="2"/>
        <v>-0.46666666666666667</v>
      </c>
      <c r="Z16" s="501" t="s">
        <v>3</v>
      </c>
      <c r="AA16" s="501">
        <f t="shared" si="2"/>
        <v>0.18921122862508644</v>
      </c>
      <c r="AB16" s="501">
        <f t="shared" si="2"/>
        <v>-0.63953877347606147</v>
      </c>
    </row>
    <row r="17" spans="1:31" s="15" customFormat="1" ht="3.75" customHeight="1" x14ac:dyDescent="0.2">
      <c r="A17" s="443"/>
      <c r="B17" s="517"/>
      <c r="C17" s="517"/>
      <c r="D17" s="517"/>
      <c r="E17" s="517"/>
      <c r="F17" s="517"/>
      <c r="G17" s="517"/>
      <c r="H17" s="517"/>
      <c r="I17" s="517"/>
      <c r="J17" s="578"/>
      <c r="K17" s="579"/>
      <c r="L17" s="579"/>
      <c r="P17" s="892"/>
      <c r="R17" s="443"/>
      <c r="S17" s="517"/>
      <c r="T17" s="517"/>
      <c r="U17" s="517"/>
      <c r="V17" s="517"/>
      <c r="W17" s="517"/>
      <c r="X17" s="517"/>
      <c r="Y17" s="517"/>
      <c r="Z17" s="517"/>
      <c r="AA17" s="546"/>
      <c r="AB17" s="546"/>
    </row>
    <row r="18" spans="1:31" x14ac:dyDescent="0.2">
      <c r="A18" s="450" t="s">
        <v>111</v>
      </c>
      <c r="B18" s="569">
        <v>105</v>
      </c>
      <c r="C18" s="569">
        <v>18.3</v>
      </c>
      <c r="D18" s="569">
        <v>120.3</v>
      </c>
      <c r="E18" s="570">
        <v>197.2</v>
      </c>
      <c r="F18" s="489">
        <f>'[3]Table 8'!K171</f>
        <v>12</v>
      </c>
      <c r="G18" s="489">
        <v>8</v>
      </c>
      <c r="H18" s="489">
        <v>99</v>
      </c>
      <c r="I18" s="489" t="s">
        <v>3</v>
      </c>
      <c r="J18" s="571">
        <v>44.399177142857141</v>
      </c>
      <c r="K18" s="572">
        <v>146.47915399999999</v>
      </c>
      <c r="L18" s="572">
        <v>52.781509399414062</v>
      </c>
      <c r="R18" s="450" t="s">
        <v>111</v>
      </c>
      <c r="S18" s="504">
        <f>($L18/B18)-1</f>
        <v>-0.4973189581008185</v>
      </c>
      <c r="T18" s="504">
        <f t="shared" ref="T18:AB18" si="3">($L18/C18)-1</f>
        <v>1.8842354863067792</v>
      </c>
      <c r="U18" s="504">
        <f t="shared" si="3"/>
        <v>-0.56125096093587645</v>
      </c>
      <c r="V18" s="504">
        <f t="shared" si="3"/>
        <v>-0.73234528702122681</v>
      </c>
      <c r="W18" s="504">
        <f t="shared" si="3"/>
        <v>3.3984591166178388</v>
      </c>
      <c r="X18" s="504">
        <f t="shared" si="3"/>
        <v>5.5976886749267578</v>
      </c>
      <c r="Y18" s="504">
        <f t="shared" si="3"/>
        <v>-0.46685344040995902</v>
      </c>
      <c r="Z18" s="504" t="s">
        <v>3</v>
      </c>
      <c r="AA18" s="504">
        <f t="shared" si="3"/>
        <v>0.18879476593870748</v>
      </c>
      <c r="AB18" s="504">
        <f t="shared" si="3"/>
        <v>-0.63966538611074952</v>
      </c>
    </row>
    <row r="19" spans="1:31" s="15" customFormat="1" ht="6" customHeight="1" x14ac:dyDescent="0.2">
      <c r="A19" s="443"/>
      <c r="B19" s="517"/>
      <c r="C19" s="517"/>
      <c r="D19" s="517"/>
      <c r="E19" s="510"/>
      <c r="F19" s="510"/>
      <c r="G19" s="510"/>
      <c r="H19" s="510"/>
      <c r="I19" s="510"/>
      <c r="J19" s="578"/>
      <c r="K19" s="579"/>
      <c r="L19" s="579"/>
      <c r="P19" s="892"/>
      <c r="R19" s="443"/>
      <c r="S19" s="517"/>
      <c r="T19" s="517"/>
      <c r="U19" s="517"/>
      <c r="V19" s="517"/>
      <c r="W19" s="517"/>
      <c r="X19" s="517"/>
      <c r="Y19" s="517"/>
      <c r="Z19" s="517"/>
      <c r="AA19" s="546"/>
      <c r="AB19" s="546"/>
    </row>
    <row r="20" spans="1:31" ht="15" x14ac:dyDescent="0.25">
      <c r="A20" s="444" t="s">
        <v>69</v>
      </c>
      <c r="B20" s="505" t="s">
        <v>3</v>
      </c>
      <c r="C20" s="566">
        <v>104.8</v>
      </c>
      <c r="D20" s="505">
        <v>137.9</v>
      </c>
      <c r="E20" s="505">
        <v>15.1</v>
      </c>
      <c r="F20" s="505" t="s">
        <v>3</v>
      </c>
      <c r="G20" s="505">
        <v>8</v>
      </c>
      <c r="H20" s="505">
        <v>72</v>
      </c>
      <c r="I20" s="505" t="s">
        <v>3</v>
      </c>
      <c r="J20" s="568" t="s">
        <v>3</v>
      </c>
      <c r="K20" s="901">
        <v>24.600294999999999</v>
      </c>
      <c r="L20" s="592">
        <v>9.3907527923583984</v>
      </c>
      <c r="R20" s="444" t="s">
        <v>69</v>
      </c>
      <c r="S20" s="505" t="s">
        <v>3</v>
      </c>
      <c r="T20" s="505">
        <f t="shared" ref="T20:AB20" si="4">($L20/C20)-1</f>
        <v>-0.91039358022558781</v>
      </c>
      <c r="U20" s="505">
        <f t="shared" si="4"/>
        <v>-0.93190172014243366</v>
      </c>
      <c r="V20" s="505">
        <f t="shared" si="4"/>
        <v>-0.378095841565669</v>
      </c>
      <c r="W20" s="505" t="s">
        <v>3</v>
      </c>
      <c r="X20" s="505">
        <f t="shared" si="4"/>
        <v>0.1738440990447998</v>
      </c>
      <c r="Y20" s="505">
        <f t="shared" si="4"/>
        <v>-0.86957287788391113</v>
      </c>
      <c r="Z20" s="505" t="s">
        <v>3</v>
      </c>
      <c r="AA20" s="505" t="s">
        <v>3</v>
      </c>
      <c r="AB20" s="896">
        <f t="shared" si="4"/>
        <v>-0.61826665930801239</v>
      </c>
    </row>
    <row r="21" spans="1:31" s="15" customFormat="1" ht="6" customHeight="1" x14ac:dyDescent="0.2">
      <c r="A21" s="443"/>
      <c r="B21" s="517"/>
      <c r="C21" s="517"/>
      <c r="D21" s="517"/>
      <c r="E21" s="512"/>
      <c r="F21" s="512"/>
      <c r="G21" s="512"/>
      <c r="H21" s="512"/>
      <c r="I21" s="512"/>
      <c r="J21" s="517"/>
      <c r="K21" s="518"/>
      <c r="L21" s="518"/>
      <c r="P21" s="892"/>
      <c r="R21" s="443"/>
      <c r="S21" s="517"/>
      <c r="T21" s="517"/>
      <c r="U21" s="517"/>
      <c r="V21" s="517"/>
      <c r="W21" s="517"/>
      <c r="X21" s="517"/>
      <c r="Y21" s="517"/>
      <c r="Z21" s="517"/>
      <c r="AA21" s="546"/>
      <c r="AB21" s="546"/>
    </row>
    <row r="22" spans="1:31" x14ac:dyDescent="0.2">
      <c r="A22" s="450" t="s">
        <v>80</v>
      </c>
      <c r="B22" s="573">
        <v>863</v>
      </c>
      <c r="C22" s="573">
        <v>459.9</v>
      </c>
      <c r="D22" s="573">
        <v>802</v>
      </c>
      <c r="E22" s="574">
        <v>1210.4788160000005</v>
      </c>
      <c r="F22" s="574">
        <v>151</v>
      </c>
      <c r="G22" s="574">
        <v>88</v>
      </c>
      <c r="H22" s="574">
        <v>604</v>
      </c>
      <c r="I22" s="574">
        <v>20.72</v>
      </c>
      <c r="J22" s="575">
        <v>276.30972285714284</v>
      </c>
      <c r="K22" s="576">
        <v>1418.8080170000001</v>
      </c>
      <c r="L22" s="576">
        <v>640.46846342086792</v>
      </c>
      <c r="R22" s="450" t="s">
        <v>80</v>
      </c>
      <c r="S22" s="507">
        <f>($L22/B22)-1</f>
        <v>-0.25785809568844964</v>
      </c>
      <c r="T22" s="507">
        <f t="shared" ref="T22:AB22" si="5">($L22/C22)-1</f>
        <v>0.39262549123911272</v>
      </c>
      <c r="U22" s="507">
        <f t="shared" si="5"/>
        <v>-0.20141089349018959</v>
      </c>
      <c r="V22" s="507">
        <f t="shared" si="5"/>
        <v>-0.47089659483899005</v>
      </c>
      <c r="W22" s="507">
        <f t="shared" si="5"/>
        <v>3.2415130027872046</v>
      </c>
      <c r="X22" s="507">
        <f t="shared" si="5"/>
        <v>6.2780507206916809</v>
      </c>
      <c r="Y22" s="507">
        <f t="shared" si="5"/>
        <v>6.0378250696801139E-2</v>
      </c>
      <c r="Z22" s="507">
        <f t="shared" si="5"/>
        <v>29.910640126489767</v>
      </c>
      <c r="AA22" s="507">
        <f t="shared" si="5"/>
        <v>1.3179367587871735</v>
      </c>
      <c r="AB22" s="507">
        <f t="shared" si="5"/>
        <v>-0.54858694358444138</v>
      </c>
    </row>
    <row r="23" spans="1:31" s="15" customFormat="1" x14ac:dyDescent="0.2">
      <c r="A23" s="445"/>
      <c r="B23" s="517"/>
      <c r="C23" s="517"/>
      <c r="D23" s="517"/>
      <c r="E23" s="517"/>
      <c r="F23" s="517"/>
      <c r="G23" s="517"/>
      <c r="H23" s="517"/>
      <c r="I23" s="517"/>
      <c r="J23" s="517"/>
      <c r="K23" s="518"/>
      <c r="L23" s="518"/>
      <c r="P23" s="892"/>
      <c r="R23" s="445"/>
      <c r="S23" s="517"/>
      <c r="T23" s="517"/>
      <c r="U23" s="517"/>
      <c r="V23" s="517"/>
      <c r="W23" s="517"/>
      <c r="X23" s="517"/>
      <c r="Y23" s="517"/>
      <c r="Z23" s="517"/>
      <c r="AA23" s="546"/>
      <c r="AB23" s="546"/>
    </row>
    <row r="24" spans="1:31" x14ac:dyDescent="0.2">
      <c r="A24" s="451" t="s">
        <v>148</v>
      </c>
      <c r="B24" s="540">
        <v>199</v>
      </c>
      <c r="C24" s="540">
        <v>273</v>
      </c>
      <c r="D24" s="540">
        <v>197</v>
      </c>
      <c r="E24" s="433">
        <v>211.74206533333336</v>
      </c>
      <c r="F24" s="433">
        <f>'[3]Table 3'!G18</f>
        <v>763.39954414430883</v>
      </c>
      <c r="G24" s="433">
        <v>55</v>
      </c>
      <c r="H24" s="433">
        <v>85</v>
      </c>
      <c r="I24" s="433">
        <v>10</v>
      </c>
      <c r="J24" s="540">
        <v>54</v>
      </c>
      <c r="K24" s="496">
        <v>295.48262</v>
      </c>
      <c r="L24" s="496">
        <v>159.86300706863403</v>
      </c>
      <c r="R24" s="451" t="s">
        <v>148</v>
      </c>
      <c r="S24" s="508">
        <f>($L24/B24)-1</f>
        <v>-0.19666830618776865</v>
      </c>
      <c r="T24" s="508">
        <f t="shared" ref="T24:AB24" si="6">($L24/C24)-1</f>
        <v>-0.41442121952881306</v>
      </c>
      <c r="U24" s="508">
        <f t="shared" si="6"/>
        <v>-0.18851265447393895</v>
      </c>
      <c r="V24" s="508">
        <f t="shared" si="6"/>
        <v>-0.24501063680015167</v>
      </c>
      <c r="W24" s="508">
        <f t="shared" si="6"/>
        <v>-0.79059064379213928</v>
      </c>
      <c r="X24" s="508">
        <f t="shared" si="6"/>
        <v>1.9066001285206187</v>
      </c>
      <c r="Y24" s="508">
        <f t="shared" si="6"/>
        <v>0.8807412596309887</v>
      </c>
      <c r="Z24" s="508">
        <f t="shared" si="6"/>
        <v>14.986300706863403</v>
      </c>
      <c r="AA24" s="508">
        <f t="shared" si="6"/>
        <v>1.9604260568265564</v>
      </c>
      <c r="AB24" s="508">
        <f t="shared" si="6"/>
        <v>-0.45897661571894133</v>
      </c>
    </row>
    <row r="25" spans="1:31" s="15" customFormat="1" x14ac:dyDescent="0.2">
      <c r="A25" s="564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543"/>
      <c r="Q25" s="12"/>
      <c r="R25" s="12"/>
      <c r="S25" s="12"/>
      <c r="T25" s="12"/>
      <c r="U25" s="12"/>
      <c r="V25" s="12"/>
      <c r="W25" s="12"/>
      <c r="X25" s="12"/>
      <c r="Y25" s="12"/>
    </row>
    <row r="26" spans="1:31" s="15" customFormat="1" x14ac:dyDescent="0.2">
      <c r="A26" s="678" t="s">
        <v>299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543"/>
      <c r="Q26" s="12"/>
      <c r="R26" s="678"/>
      <c r="S26" s="12"/>
      <c r="T26" s="12"/>
      <c r="U26" s="12"/>
      <c r="V26" s="12"/>
      <c r="W26" s="12"/>
      <c r="X26" s="12"/>
      <c r="Y26" s="12"/>
    </row>
    <row r="27" spans="1:31" s="15" customFormat="1" x14ac:dyDescent="0.2">
      <c r="A27" s="56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43"/>
      <c r="Q27" s="12"/>
      <c r="R27" s="12"/>
      <c r="S27" s="12"/>
      <c r="T27" s="12"/>
      <c r="U27" s="12"/>
      <c r="V27" s="12"/>
      <c r="W27" s="12"/>
      <c r="X27" s="12"/>
      <c r="Y27" s="12"/>
    </row>
    <row r="28" spans="1:31" s="15" customFormat="1" ht="15" x14ac:dyDescent="0.2">
      <c r="A28" s="272" t="s">
        <v>409</v>
      </c>
      <c r="B28" s="21"/>
      <c r="C28" s="21"/>
      <c r="D28" s="21"/>
      <c r="E28" s="42"/>
      <c r="F28" s="42"/>
      <c r="G28" s="42"/>
      <c r="H28" s="42"/>
      <c r="I28" s="42"/>
      <c r="J28"/>
      <c r="K28" s="42"/>
      <c r="L28" s="42"/>
      <c r="N28" s="42"/>
      <c r="O28" s="23"/>
      <c r="P28" s="893"/>
      <c r="Q28" s="42"/>
      <c r="R28" s="272" t="s">
        <v>410</v>
      </c>
      <c r="S28" s="12"/>
      <c r="T28" s="12"/>
      <c r="U28" s="12"/>
      <c r="V28" s="12"/>
      <c r="W28" s="12"/>
      <c r="X28" s="12"/>
      <c r="Y28" s="12"/>
    </row>
    <row r="29" spans="1:31" x14ac:dyDescent="0.2">
      <c r="A29" s="2"/>
      <c r="B29" s="2"/>
      <c r="C29" s="2"/>
      <c r="D29" s="244"/>
      <c r="E29" s="244"/>
      <c r="F29" s="244"/>
      <c r="G29" s="244"/>
      <c r="H29" s="13"/>
      <c r="I29" s="13"/>
      <c r="J29" s="244"/>
      <c r="K29" s="244"/>
      <c r="L29" s="2"/>
      <c r="M29" s="2"/>
      <c r="N29" s="2"/>
      <c r="O29" s="2"/>
      <c r="P29" s="457"/>
      <c r="Q29" s="2"/>
      <c r="R29" s="12"/>
      <c r="S29" s="12"/>
      <c r="T29" s="1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">
      <c r="A30" s="243"/>
      <c r="B30" s="994" t="s">
        <v>121</v>
      </c>
      <c r="C30" s="994"/>
      <c r="D30" s="994"/>
      <c r="E30" s="994"/>
      <c r="F30" s="994"/>
      <c r="G30" s="994"/>
      <c r="H30" s="994"/>
      <c r="I30" s="994"/>
      <c r="J30" s="994"/>
      <c r="K30" s="994"/>
      <c r="L30" s="281"/>
      <c r="R30"/>
      <c r="S30" s="1010" t="s">
        <v>122</v>
      </c>
      <c r="T30" s="1010"/>
      <c r="U30" s="1010"/>
      <c r="V30" s="1010"/>
      <c r="W30" s="1010"/>
      <c r="X30" s="1010"/>
      <c r="Y30" s="1010"/>
      <c r="Z30" s="1010"/>
      <c r="AA30" s="1010"/>
      <c r="AB30" s="1010"/>
    </row>
    <row r="31" spans="1:31" ht="3.75" customHeight="1" x14ac:dyDescent="0.2">
      <c r="A31" s="243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281"/>
      <c r="R31"/>
      <c r="S31" s="336"/>
      <c r="T31" s="336"/>
      <c r="U31" s="336"/>
      <c r="V31" s="336"/>
      <c r="W31" s="336"/>
      <c r="X31" s="2"/>
      <c r="Y31" s="2"/>
      <c r="Z31" s="2"/>
      <c r="AA31" s="2"/>
      <c r="AB31" s="2"/>
    </row>
    <row r="32" spans="1:31" x14ac:dyDescent="0.2">
      <c r="A32" s="450" t="s">
        <v>104</v>
      </c>
      <c r="B32" s="435">
        <v>1998</v>
      </c>
      <c r="C32" s="435">
        <v>2000</v>
      </c>
      <c r="D32" s="435">
        <v>2002</v>
      </c>
      <c r="E32" s="435">
        <v>2004</v>
      </c>
      <c r="F32" s="435">
        <v>2006</v>
      </c>
      <c r="G32" s="435">
        <v>2008</v>
      </c>
      <c r="H32" s="435">
        <v>2010</v>
      </c>
      <c r="I32" s="435">
        <v>2012</v>
      </c>
      <c r="J32" s="435">
        <v>2014</v>
      </c>
      <c r="K32" s="435" t="s">
        <v>416</v>
      </c>
      <c r="L32" s="435">
        <v>2018</v>
      </c>
      <c r="R32" s="450" t="s">
        <v>104</v>
      </c>
      <c r="S32" s="402" t="s">
        <v>391</v>
      </c>
      <c r="T32" s="403" t="s">
        <v>392</v>
      </c>
      <c r="U32" s="403" t="s">
        <v>393</v>
      </c>
      <c r="V32" s="403" t="s">
        <v>394</v>
      </c>
      <c r="W32" s="403" t="s">
        <v>395</v>
      </c>
      <c r="X32" s="403" t="s">
        <v>396</v>
      </c>
      <c r="Y32" s="403" t="s">
        <v>397</v>
      </c>
      <c r="Z32" s="403" t="s">
        <v>398</v>
      </c>
      <c r="AA32" s="404" t="s">
        <v>399</v>
      </c>
      <c r="AB32" s="404" t="s">
        <v>413</v>
      </c>
    </row>
    <row r="33" spans="1:30" ht="6" customHeight="1" x14ac:dyDescent="0.2">
      <c r="A33" s="443"/>
      <c r="B33" s="283"/>
      <c r="C33" s="283"/>
      <c r="D33" s="283"/>
      <c r="E33" s="283"/>
      <c r="F33" s="283"/>
      <c r="G33" s="283"/>
      <c r="H33" s="284"/>
      <c r="I33" s="284"/>
      <c r="J33" s="283"/>
      <c r="K33" s="580"/>
      <c r="L33" s="283"/>
      <c r="R33" s="443"/>
      <c r="S33" s="283"/>
      <c r="T33" s="283"/>
      <c r="U33" s="283"/>
      <c r="V33" s="283"/>
      <c r="W33" s="283"/>
      <c r="X33" s="457"/>
      <c r="Y33" s="457"/>
      <c r="Z33" s="457"/>
      <c r="AA33" s="458"/>
      <c r="AB33" s="458"/>
      <c r="AD33" s="15"/>
    </row>
    <row r="34" spans="1:30" ht="15" x14ac:dyDescent="0.25">
      <c r="A34" s="444" t="s">
        <v>64</v>
      </c>
      <c r="B34" s="475">
        <v>0.19900000000000001</v>
      </c>
      <c r="C34" s="475">
        <v>5.3600000000000002E-2</v>
      </c>
      <c r="D34" s="505">
        <v>0.1055</v>
      </c>
      <c r="E34" s="484">
        <v>0.54034492320000005</v>
      </c>
      <c r="F34" s="484">
        <f>'[3]Table 9'!K68/1000</f>
        <v>8.9999999999999993E-3</v>
      </c>
      <c r="G34" s="484">
        <v>6.0000000000000001E-3</v>
      </c>
      <c r="H34" s="484">
        <v>0.18</v>
      </c>
      <c r="I34" s="484" t="s">
        <v>3</v>
      </c>
      <c r="J34" s="484">
        <v>2.4925698047999999E-2</v>
      </c>
      <c r="K34" s="902">
        <v>0.2372732691874172</v>
      </c>
      <c r="L34" s="485">
        <v>0.14699999999999999</v>
      </c>
      <c r="R34" s="444" t="s">
        <v>64</v>
      </c>
      <c r="S34" s="501">
        <f>($L34/B34)-1</f>
        <v>-0.26130653266331672</v>
      </c>
      <c r="T34" s="501">
        <f t="shared" ref="T34:AB34" si="7">($L34/C34)-1</f>
        <v>1.7425373134328357</v>
      </c>
      <c r="U34" s="501">
        <f t="shared" si="7"/>
        <v>0.39336492890995256</v>
      </c>
      <c r="V34" s="501">
        <f t="shared" si="7"/>
        <v>-0.72795154781977978</v>
      </c>
      <c r="W34" s="501">
        <f t="shared" si="7"/>
        <v>15.333333333333332</v>
      </c>
      <c r="X34" s="501">
        <f t="shared" si="7"/>
        <v>23.499999999999996</v>
      </c>
      <c r="Y34" s="501">
        <f t="shared" si="7"/>
        <v>-0.18333333333333335</v>
      </c>
      <c r="Z34" s="501" t="s">
        <v>3</v>
      </c>
      <c r="AA34" s="501">
        <f t="shared" si="7"/>
        <v>4.8975279134377159</v>
      </c>
      <c r="AB34" s="593">
        <f t="shared" si="7"/>
        <v>-0.3804611850992462</v>
      </c>
    </row>
    <row r="35" spans="1:30" s="15" customFormat="1" ht="6" customHeight="1" x14ac:dyDescent="0.2">
      <c r="A35" s="443"/>
      <c r="B35" s="510"/>
      <c r="C35" s="510"/>
      <c r="D35" s="517"/>
      <c r="E35" s="510"/>
      <c r="F35" s="510"/>
      <c r="G35" s="510"/>
      <c r="H35" s="510"/>
      <c r="I35" s="510"/>
      <c r="J35" s="595"/>
      <c r="K35" s="596"/>
      <c r="L35" s="596"/>
      <c r="P35" s="892"/>
      <c r="R35" s="443"/>
      <c r="S35" s="517"/>
      <c r="T35" s="517"/>
      <c r="U35" s="517"/>
      <c r="V35" s="517"/>
      <c r="W35" s="517"/>
      <c r="X35" s="517"/>
      <c r="Y35" s="517"/>
      <c r="Z35" s="517"/>
      <c r="AA35" s="597"/>
      <c r="AB35" s="597"/>
    </row>
    <row r="36" spans="1:30" ht="15" x14ac:dyDescent="0.25">
      <c r="A36" s="444" t="s">
        <v>106</v>
      </c>
      <c r="B36" s="475">
        <v>0.40899999999999997</v>
      </c>
      <c r="C36" s="475">
        <v>0.19650000000000001</v>
      </c>
      <c r="D36" s="505">
        <v>0.2545</v>
      </c>
      <c r="E36" s="581">
        <v>0.19653426746675501</v>
      </c>
      <c r="F36" s="581">
        <f>'[3]Table 9'!K155/1000</f>
        <v>9.8000000000000004E-2</v>
      </c>
      <c r="G36" s="581">
        <v>6.2E-2</v>
      </c>
      <c r="H36" s="581">
        <v>0.13200000000000001</v>
      </c>
      <c r="I36" s="581">
        <v>1.8030000000000001E-2</v>
      </c>
      <c r="J36" s="484">
        <v>7.8027363656228602E-2</v>
      </c>
      <c r="K36" s="902">
        <v>0.57151334597343018</v>
      </c>
      <c r="L36" s="485">
        <v>0.29499999999999998</v>
      </c>
      <c r="R36" s="444" t="s">
        <v>106</v>
      </c>
      <c r="S36" s="501">
        <f>($L36/B36)-1</f>
        <v>-0.27872860635696817</v>
      </c>
      <c r="T36" s="501">
        <f t="shared" ref="T36:AB36" si="8">($L36/C36)-1</f>
        <v>0.50127226463104302</v>
      </c>
      <c r="U36" s="501">
        <f t="shared" si="8"/>
        <v>0.15913555992141437</v>
      </c>
      <c r="V36" s="501">
        <f t="shared" si="8"/>
        <v>0.50101050469430763</v>
      </c>
      <c r="W36" s="501">
        <f t="shared" si="8"/>
        <v>2.010204081632653</v>
      </c>
      <c r="X36" s="501">
        <f t="shared" si="8"/>
        <v>3.758064516129032</v>
      </c>
      <c r="Y36" s="501">
        <f t="shared" si="8"/>
        <v>1.2348484848484844</v>
      </c>
      <c r="Z36" s="501">
        <f t="shared" si="8"/>
        <v>15.361619523017193</v>
      </c>
      <c r="AA36" s="501">
        <f t="shared" si="8"/>
        <v>2.7807249428508833</v>
      </c>
      <c r="AB36" s="593">
        <f t="shared" si="8"/>
        <v>-0.4838265771422342</v>
      </c>
    </row>
    <row r="37" spans="1:30" s="15" customFormat="1" ht="6" customHeight="1" x14ac:dyDescent="0.2">
      <c r="A37" s="443"/>
      <c r="B37" s="510"/>
      <c r="C37" s="510"/>
      <c r="D37" s="517"/>
      <c r="E37" s="510"/>
      <c r="F37" s="510"/>
      <c r="G37" s="510"/>
      <c r="H37" s="510"/>
      <c r="I37" s="510"/>
      <c r="J37" s="595"/>
      <c r="K37" s="596"/>
      <c r="L37" s="596"/>
      <c r="P37" s="892"/>
      <c r="R37" s="443"/>
      <c r="S37" s="517"/>
      <c r="T37" s="517"/>
      <c r="U37" s="517"/>
      <c r="V37" s="517"/>
      <c r="W37" s="517"/>
      <c r="X37" s="517"/>
      <c r="Y37" s="517"/>
      <c r="Z37" s="517"/>
      <c r="AA37" s="597"/>
      <c r="AB37" s="597"/>
    </row>
    <row r="38" spans="1:30" ht="15" x14ac:dyDescent="0.25">
      <c r="A38" s="444" t="s">
        <v>66</v>
      </c>
      <c r="B38" s="510"/>
      <c r="C38" s="510"/>
      <c r="D38" s="517"/>
      <c r="E38" s="510"/>
      <c r="F38" s="510"/>
      <c r="G38" s="510"/>
      <c r="H38" s="510"/>
      <c r="I38" s="510"/>
      <c r="J38" s="595"/>
      <c r="K38" s="596"/>
      <c r="L38" s="596"/>
      <c r="R38" s="444" t="s">
        <v>66</v>
      </c>
      <c r="S38" s="517"/>
      <c r="T38" s="517"/>
      <c r="U38" s="517"/>
      <c r="V38" s="517"/>
      <c r="W38" s="517"/>
      <c r="X38" s="517"/>
      <c r="Y38" s="517"/>
      <c r="Z38" s="517"/>
      <c r="AA38" s="597"/>
      <c r="AB38" s="597"/>
    </row>
    <row r="39" spans="1:30" s="15" customFormat="1" ht="3.75" customHeight="1" x14ac:dyDescent="0.2">
      <c r="A39" s="443"/>
      <c r="B39" s="510"/>
      <c r="C39" s="510"/>
      <c r="D39" s="517"/>
      <c r="E39" s="510"/>
      <c r="F39" s="510"/>
      <c r="G39" s="510"/>
      <c r="H39" s="510"/>
      <c r="I39" s="510"/>
      <c r="J39" s="595"/>
      <c r="K39" s="596"/>
      <c r="L39" s="596"/>
      <c r="P39" s="892"/>
      <c r="R39" s="443"/>
      <c r="S39" s="517"/>
      <c r="T39" s="517"/>
      <c r="U39" s="517"/>
      <c r="V39" s="517"/>
      <c r="W39" s="517"/>
      <c r="X39" s="517"/>
      <c r="Y39" s="517"/>
      <c r="Z39" s="517"/>
      <c r="AA39" s="597"/>
      <c r="AB39" s="597"/>
    </row>
    <row r="40" spans="1:30" x14ac:dyDescent="0.2">
      <c r="A40" s="454" t="s">
        <v>138</v>
      </c>
      <c r="B40" s="582">
        <v>3.0000000000000001E-3</v>
      </c>
      <c r="C40" s="582">
        <v>5.0000000000000001E-3</v>
      </c>
      <c r="D40" s="481">
        <v>3.0000000000000001E-3</v>
      </c>
      <c r="E40" s="481" t="s">
        <v>3</v>
      </c>
      <c r="F40" s="481" t="s">
        <v>3</v>
      </c>
      <c r="G40" s="481" t="s">
        <v>3</v>
      </c>
      <c r="H40" s="481" t="s">
        <v>3</v>
      </c>
      <c r="I40" s="481" t="s">
        <v>3</v>
      </c>
      <c r="J40" s="484" t="s">
        <v>3</v>
      </c>
      <c r="K40" s="902" t="s">
        <v>3</v>
      </c>
      <c r="L40" s="485" t="s">
        <v>3</v>
      </c>
      <c r="R40" s="454" t="s">
        <v>138</v>
      </c>
      <c r="S40" s="501" t="s">
        <v>3</v>
      </c>
      <c r="T40" s="501" t="s">
        <v>3</v>
      </c>
      <c r="U40" s="501" t="s">
        <v>3</v>
      </c>
      <c r="V40" s="501" t="s">
        <v>3</v>
      </c>
      <c r="W40" s="501" t="s">
        <v>3</v>
      </c>
      <c r="X40" s="501" t="s">
        <v>3</v>
      </c>
      <c r="Y40" s="501" t="s">
        <v>3</v>
      </c>
      <c r="Z40" s="501" t="s">
        <v>3</v>
      </c>
      <c r="AA40" s="913" t="s">
        <v>3</v>
      </c>
      <c r="AB40" s="594" t="s">
        <v>3</v>
      </c>
    </row>
    <row r="41" spans="1:30" x14ac:dyDescent="0.2">
      <c r="A41" s="454" t="s">
        <v>139</v>
      </c>
      <c r="B41" s="482" t="s">
        <v>3</v>
      </c>
      <c r="C41" s="482" t="s">
        <v>3</v>
      </c>
      <c r="D41" s="481" t="s">
        <v>3</v>
      </c>
      <c r="E41" s="481" t="s">
        <v>3</v>
      </c>
      <c r="F41" s="481" t="s">
        <v>3</v>
      </c>
      <c r="G41" s="481" t="s">
        <v>3</v>
      </c>
      <c r="H41" s="481" t="s">
        <v>3</v>
      </c>
      <c r="I41" s="481" t="s">
        <v>3</v>
      </c>
      <c r="J41" s="484" t="s">
        <v>3</v>
      </c>
      <c r="K41" s="902" t="s">
        <v>3</v>
      </c>
      <c r="L41" s="485" t="s">
        <v>3</v>
      </c>
      <c r="R41" s="454" t="s">
        <v>139</v>
      </c>
      <c r="S41" s="501" t="s">
        <v>3</v>
      </c>
      <c r="T41" s="501" t="s">
        <v>3</v>
      </c>
      <c r="U41" s="501" t="s">
        <v>3</v>
      </c>
      <c r="V41" s="501" t="s">
        <v>3</v>
      </c>
      <c r="W41" s="501" t="s">
        <v>3</v>
      </c>
      <c r="X41" s="501" t="s">
        <v>3</v>
      </c>
      <c r="Y41" s="501" t="s">
        <v>3</v>
      </c>
      <c r="Z41" s="501" t="s">
        <v>3</v>
      </c>
      <c r="AA41" s="913" t="s">
        <v>3</v>
      </c>
      <c r="AB41" s="594" t="s">
        <v>3</v>
      </c>
    </row>
    <row r="42" spans="1:30" x14ac:dyDescent="0.2">
      <c r="A42" s="454" t="s">
        <v>140</v>
      </c>
      <c r="B42" s="582">
        <v>2E-3</v>
      </c>
      <c r="C42" s="482" t="s">
        <v>3</v>
      </c>
      <c r="D42" s="481" t="s">
        <v>3</v>
      </c>
      <c r="E42" s="481" t="s">
        <v>3</v>
      </c>
      <c r="F42" s="481" t="s">
        <v>3</v>
      </c>
      <c r="G42" s="481" t="s">
        <v>3</v>
      </c>
      <c r="H42" s="481" t="s">
        <v>3</v>
      </c>
      <c r="I42" s="481" t="s">
        <v>3</v>
      </c>
      <c r="J42" s="484" t="s">
        <v>3</v>
      </c>
      <c r="K42" s="902" t="s">
        <v>3</v>
      </c>
      <c r="L42" s="485" t="s">
        <v>3</v>
      </c>
      <c r="R42" s="454" t="s">
        <v>140</v>
      </c>
      <c r="S42" s="501" t="s">
        <v>3</v>
      </c>
      <c r="T42" s="501" t="s">
        <v>3</v>
      </c>
      <c r="U42" s="501" t="s">
        <v>3</v>
      </c>
      <c r="V42" s="501" t="s">
        <v>3</v>
      </c>
      <c r="W42" s="501" t="s">
        <v>3</v>
      </c>
      <c r="X42" s="501" t="s">
        <v>3</v>
      </c>
      <c r="Y42" s="501" t="s">
        <v>3</v>
      </c>
      <c r="Z42" s="501" t="s">
        <v>3</v>
      </c>
      <c r="AA42" s="913" t="s">
        <v>3</v>
      </c>
      <c r="AB42" s="594" t="s">
        <v>3</v>
      </c>
    </row>
    <row r="43" spans="1:30" x14ac:dyDescent="0.2">
      <c r="A43" s="454" t="s">
        <v>141</v>
      </c>
      <c r="B43" s="582">
        <v>1E-3</v>
      </c>
      <c r="C43" s="482" t="s">
        <v>3</v>
      </c>
      <c r="D43" s="583">
        <v>2.0000000000000001E-4</v>
      </c>
      <c r="E43" s="584">
        <v>1E-3</v>
      </c>
      <c r="F43" s="553">
        <f>0.1/1000</f>
        <v>1E-4</v>
      </c>
      <c r="G43" s="553" t="s">
        <v>152</v>
      </c>
      <c r="H43" s="553" t="s">
        <v>152</v>
      </c>
      <c r="I43" s="553" t="s">
        <v>3</v>
      </c>
      <c r="J43" s="585">
        <v>3.3E-4</v>
      </c>
      <c r="K43" s="903">
        <v>8.4599999999999996E-4</v>
      </c>
      <c r="L43" s="679">
        <v>2.0000000000000001E-4</v>
      </c>
      <c r="R43" s="454" t="s">
        <v>141</v>
      </c>
      <c r="S43" s="501">
        <f>($L43/B43)-1</f>
        <v>-0.8</v>
      </c>
      <c r="T43" s="501" t="s">
        <v>3</v>
      </c>
      <c r="U43" s="501">
        <f t="shared" ref="U43:AB43" si="9">($L43/D43)-1</f>
        <v>0</v>
      </c>
      <c r="V43" s="501">
        <f t="shared" si="9"/>
        <v>-0.8</v>
      </c>
      <c r="W43" s="501">
        <f t="shared" si="9"/>
        <v>1</v>
      </c>
      <c r="X43" s="501" t="s">
        <v>3</v>
      </c>
      <c r="Y43" s="501" t="s">
        <v>3</v>
      </c>
      <c r="Z43" s="501" t="s">
        <v>3</v>
      </c>
      <c r="AA43" s="501">
        <f t="shared" si="9"/>
        <v>-0.39393939393939392</v>
      </c>
      <c r="AB43" s="593">
        <f t="shared" si="9"/>
        <v>-0.7635933806146572</v>
      </c>
    </row>
    <row r="44" spans="1:30" s="15" customFormat="1" ht="3.75" customHeight="1" x14ac:dyDescent="0.2">
      <c r="A44" s="443"/>
      <c r="B44" s="510"/>
      <c r="C44" s="510"/>
      <c r="D44" s="517"/>
      <c r="E44" s="510"/>
      <c r="F44" s="510"/>
      <c r="G44" s="510"/>
      <c r="H44" s="510"/>
      <c r="I44" s="510"/>
      <c r="J44" s="595"/>
      <c r="K44" s="596"/>
      <c r="L44" s="596"/>
      <c r="P44" s="892"/>
      <c r="R44" s="443"/>
      <c r="S44" s="546"/>
      <c r="T44" s="546"/>
      <c r="U44" s="546"/>
      <c r="V44" s="546"/>
      <c r="W44" s="546"/>
      <c r="X44" s="546"/>
      <c r="Y44" s="546"/>
      <c r="Z44" s="546"/>
      <c r="AA44" s="599"/>
      <c r="AB44" s="599"/>
    </row>
    <row r="45" spans="1:30" x14ac:dyDescent="0.2">
      <c r="A45" s="450" t="s">
        <v>111</v>
      </c>
      <c r="B45" s="586">
        <v>6.0000000000000001E-3</v>
      </c>
      <c r="C45" s="586">
        <v>5.0000000000000001E-3</v>
      </c>
      <c r="D45" s="569">
        <v>3.2000000000000002E-3</v>
      </c>
      <c r="E45" s="557">
        <v>1E-3</v>
      </c>
      <c r="F45" s="558">
        <f>0.1/1000</f>
        <v>1E-4</v>
      </c>
      <c r="G45" s="558" t="s">
        <v>152</v>
      </c>
      <c r="H45" s="558" t="s">
        <v>152</v>
      </c>
      <c r="I45" s="558" t="s">
        <v>3</v>
      </c>
      <c r="J45" s="559">
        <v>3.3E-4</v>
      </c>
      <c r="K45" s="587">
        <v>1E-3</v>
      </c>
      <c r="L45" s="587">
        <v>1E-4</v>
      </c>
      <c r="R45" s="450" t="s">
        <v>111</v>
      </c>
      <c r="S45" s="504">
        <f>($L45/B45)-1</f>
        <v>-0.98333333333333328</v>
      </c>
      <c r="T45" s="504">
        <f t="shared" ref="T45:AB45" si="10">($L45/C45)-1</f>
        <v>-0.98</v>
      </c>
      <c r="U45" s="504">
        <f t="shared" si="10"/>
        <v>-0.96875</v>
      </c>
      <c r="V45" s="504">
        <f t="shared" si="10"/>
        <v>-0.9</v>
      </c>
      <c r="W45" s="504">
        <f t="shared" si="10"/>
        <v>0</v>
      </c>
      <c r="X45" s="504" t="s">
        <v>3</v>
      </c>
      <c r="Y45" s="504" t="s">
        <v>3</v>
      </c>
      <c r="Z45" s="504" t="s">
        <v>3</v>
      </c>
      <c r="AA45" s="504">
        <f t="shared" si="10"/>
        <v>-0.69696969696969702</v>
      </c>
      <c r="AB45" s="504">
        <f t="shared" si="10"/>
        <v>-0.9</v>
      </c>
    </row>
    <row r="46" spans="1:30" s="15" customFormat="1" ht="6" customHeight="1" x14ac:dyDescent="0.2">
      <c r="A46" s="443"/>
      <c r="B46" s="510"/>
      <c r="C46" s="510"/>
      <c r="D46" s="517"/>
      <c r="E46" s="510"/>
      <c r="F46" s="510"/>
      <c r="G46" s="510"/>
      <c r="H46" s="510"/>
      <c r="I46" s="510"/>
      <c r="J46" s="595"/>
      <c r="K46" s="596"/>
      <c r="L46" s="596"/>
      <c r="P46" s="892"/>
      <c r="R46" s="443"/>
      <c r="S46" s="517"/>
      <c r="T46" s="517"/>
      <c r="U46" s="517"/>
      <c r="V46" s="517"/>
      <c r="W46" s="517"/>
      <c r="X46" s="517"/>
      <c r="Y46" s="517"/>
      <c r="Z46" s="517"/>
      <c r="AA46" s="601"/>
      <c r="AB46" s="601"/>
    </row>
    <row r="47" spans="1:30" ht="15" x14ac:dyDescent="0.25">
      <c r="A47" s="444" t="s">
        <v>69</v>
      </c>
      <c r="B47" s="484" t="s">
        <v>3</v>
      </c>
      <c r="C47" s="484">
        <v>0.112</v>
      </c>
      <c r="D47" s="505">
        <v>1.4999999999999999E-2</v>
      </c>
      <c r="E47" s="581">
        <v>2.2779904000001299E-3</v>
      </c>
      <c r="F47" s="581" t="str">
        <f>'[3]Table 9'!K230</f>
        <v>.</v>
      </c>
      <c r="G47" s="581">
        <v>5.0000000000000001E-3</v>
      </c>
      <c r="H47" s="581">
        <v>1.7999999999999999E-2</v>
      </c>
      <c r="I47" s="581" t="s">
        <v>3</v>
      </c>
      <c r="J47" s="484" t="s">
        <v>3</v>
      </c>
      <c r="K47" s="902">
        <v>6.0000000000000001E-3</v>
      </c>
      <c r="L47" s="485">
        <v>1E-3</v>
      </c>
      <c r="R47" s="444" t="s">
        <v>69</v>
      </c>
      <c r="S47" s="501" t="s">
        <v>3</v>
      </c>
      <c r="T47" s="501">
        <f t="shared" ref="T47:AB47" si="11">($L47/C47)-1</f>
        <v>-0.9910714285714286</v>
      </c>
      <c r="U47" s="501">
        <f t="shared" si="11"/>
        <v>-0.93333333333333335</v>
      </c>
      <c r="V47" s="501">
        <f t="shared" si="11"/>
        <v>-0.5610165872516657</v>
      </c>
      <c r="W47" s="501" t="s">
        <v>3</v>
      </c>
      <c r="X47" s="501">
        <f t="shared" si="11"/>
        <v>-0.8</v>
      </c>
      <c r="Y47" s="501">
        <f t="shared" si="11"/>
        <v>-0.94444444444444442</v>
      </c>
      <c r="Z47" s="501" t="s">
        <v>3</v>
      </c>
      <c r="AA47" s="501" t="s">
        <v>3</v>
      </c>
      <c r="AB47" s="593">
        <f t="shared" si="11"/>
        <v>-0.83333333333333337</v>
      </c>
    </row>
    <row r="48" spans="1:30" s="15" customFormat="1" ht="6" customHeight="1" x14ac:dyDescent="0.2">
      <c r="A48" s="443"/>
      <c r="B48" s="510"/>
      <c r="C48" s="510"/>
      <c r="D48" s="517"/>
      <c r="E48" s="510"/>
      <c r="F48" s="510"/>
      <c r="G48" s="510"/>
      <c r="H48" s="510"/>
      <c r="I48" s="510"/>
      <c r="J48" s="595"/>
      <c r="K48" s="596"/>
      <c r="L48" s="596"/>
      <c r="P48" s="892"/>
      <c r="R48" s="443"/>
      <c r="S48" s="517"/>
      <c r="T48" s="517"/>
      <c r="U48" s="517"/>
      <c r="V48" s="517"/>
      <c r="W48" s="517"/>
      <c r="X48" s="517"/>
      <c r="Y48" s="517"/>
      <c r="Z48" s="517"/>
      <c r="AA48" s="599"/>
      <c r="AB48" s="599"/>
    </row>
    <row r="49" spans="1:32" x14ac:dyDescent="0.2">
      <c r="A49" s="450" t="s">
        <v>80</v>
      </c>
      <c r="B49" s="588">
        <v>0.61399999999999999</v>
      </c>
      <c r="C49" s="588">
        <v>0.36699999999999999</v>
      </c>
      <c r="D49" s="573">
        <v>0.37819999999999998</v>
      </c>
      <c r="E49" s="589">
        <v>0.74014223963342196</v>
      </c>
      <c r="F49" s="589">
        <f>F34+F36+F45</f>
        <v>0.1071</v>
      </c>
      <c r="G49" s="589">
        <v>7.2999999999999995E-2</v>
      </c>
      <c r="H49" s="589">
        <v>0.33400000000000002</v>
      </c>
      <c r="I49" s="589">
        <v>1.8030000000000001E-2</v>
      </c>
      <c r="J49" s="588">
        <v>0.103281615615086</v>
      </c>
      <c r="K49" s="590">
        <v>0.81602250238262419</v>
      </c>
      <c r="L49" s="590">
        <v>0.443</v>
      </c>
      <c r="R49" s="450" t="s">
        <v>80</v>
      </c>
      <c r="S49" s="507">
        <f>($L49/B49)-1</f>
        <v>-0.27850162866449513</v>
      </c>
      <c r="T49" s="507">
        <f t="shared" ref="T49:AB49" si="12">($L49/C49)-1</f>
        <v>0.20708446866485009</v>
      </c>
      <c r="U49" s="507">
        <f t="shared" si="12"/>
        <v>0.17133791644632468</v>
      </c>
      <c r="V49" s="507">
        <f t="shared" si="12"/>
        <v>-0.40146639891893043</v>
      </c>
      <c r="W49" s="507">
        <f t="shared" si="12"/>
        <v>3.136321195144725</v>
      </c>
      <c r="X49" s="507">
        <f t="shared" si="12"/>
        <v>5.0684931506849322</v>
      </c>
      <c r="Y49" s="507">
        <f t="shared" si="12"/>
        <v>0.32634730538922141</v>
      </c>
      <c r="Z49" s="507">
        <f t="shared" si="12"/>
        <v>23.570160843039378</v>
      </c>
      <c r="AA49" s="507">
        <f t="shared" si="12"/>
        <v>3.2892435150413393</v>
      </c>
      <c r="AB49" s="507">
        <f t="shared" si="12"/>
        <v>-0.45712281376245423</v>
      </c>
    </row>
    <row r="50" spans="1:32" s="15" customFormat="1" x14ac:dyDescent="0.2">
      <c r="A50" s="445"/>
      <c r="B50" s="510"/>
      <c r="C50" s="510"/>
      <c r="D50" s="517"/>
      <c r="E50" s="517"/>
      <c r="F50" s="517"/>
      <c r="G50" s="517"/>
      <c r="H50" s="517"/>
      <c r="I50" s="517"/>
      <c r="J50" s="517"/>
      <c r="K50" s="518"/>
      <c r="L50" s="518"/>
      <c r="P50" s="892"/>
      <c r="R50" s="445"/>
      <c r="S50" s="517"/>
      <c r="T50" s="517"/>
      <c r="U50" s="517"/>
      <c r="V50" s="517"/>
      <c r="W50" s="517"/>
      <c r="X50" s="517"/>
      <c r="Y50" s="517"/>
      <c r="Z50" s="517"/>
      <c r="AA50" s="600"/>
      <c r="AB50" s="600"/>
    </row>
    <row r="51" spans="1:32" x14ac:dyDescent="0.2">
      <c r="A51" s="451" t="s">
        <v>148</v>
      </c>
      <c r="B51" s="591">
        <v>199</v>
      </c>
      <c r="C51" s="591">
        <v>273</v>
      </c>
      <c r="D51" s="540">
        <v>197</v>
      </c>
      <c r="E51" s="433">
        <v>211.74206533333336</v>
      </c>
      <c r="F51" s="433">
        <f>'[3]Table 3'!G16</f>
        <v>82.868882625850347</v>
      </c>
      <c r="G51" s="433">
        <v>55</v>
      </c>
      <c r="H51" s="433">
        <v>85</v>
      </c>
      <c r="I51" s="433">
        <v>10</v>
      </c>
      <c r="J51" s="540">
        <v>54</v>
      </c>
      <c r="K51" s="496">
        <v>295.48262</v>
      </c>
      <c r="L51" s="496">
        <v>160</v>
      </c>
      <c r="R51" s="668" t="s">
        <v>148</v>
      </c>
      <c r="S51" s="504">
        <f>($L51/B51)-1</f>
        <v>-0.1959798994974874</v>
      </c>
      <c r="T51" s="504">
        <f t="shared" ref="T51:AB51" si="13">($L51/C51)-1</f>
        <v>-0.41391941391941389</v>
      </c>
      <c r="U51" s="504">
        <f t="shared" si="13"/>
        <v>-0.18781725888324874</v>
      </c>
      <c r="V51" s="504">
        <f t="shared" si="13"/>
        <v>-0.24436365656431469</v>
      </c>
      <c r="W51" s="504">
        <f t="shared" si="13"/>
        <v>0.93076091929938931</v>
      </c>
      <c r="X51" s="504">
        <f t="shared" si="13"/>
        <v>1.9090909090909092</v>
      </c>
      <c r="Y51" s="504">
        <f t="shared" si="13"/>
        <v>0.88235294117647056</v>
      </c>
      <c r="Z51" s="504">
        <f t="shared" si="13"/>
        <v>15</v>
      </c>
      <c r="AA51" s="504">
        <f t="shared" si="13"/>
        <v>1.9629629629629628</v>
      </c>
      <c r="AB51" s="504">
        <f t="shared" si="13"/>
        <v>-0.45851299139015345</v>
      </c>
    </row>
    <row r="52" spans="1:32" x14ac:dyDescent="0.2">
      <c r="A52" s="2"/>
      <c r="B52" s="2"/>
      <c r="C52" s="2"/>
      <c r="D52" s="2"/>
      <c r="E52" s="2"/>
      <c r="F52" s="2"/>
      <c r="G52" s="2"/>
      <c r="H52" s="12"/>
      <c r="I52" s="12"/>
      <c r="J52" s="2"/>
      <c r="K52" s="2"/>
      <c r="L52" s="2"/>
      <c r="M52" s="2"/>
      <c r="N52" s="2"/>
      <c r="O52" s="2"/>
      <c r="P52" s="457"/>
      <c r="Q52" s="2"/>
      <c r="R52" s="12"/>
      <c r="S52" s="12"/>
      <c r="T52" s="12"/>
      <c r="U52" s="2"/>
      <c r="V52" s="2"/>
      <c r="W52" s="2"/>
      <c r="X52" s="2"/>
      <c r="Y52" s="2"/>
      <c r="Z52" s="5"/>
      <c r="AA52" s="2"/>
      <c r="AB52" s="2"/>
      <c r="AC52" s="2"/>
      <c r="AD52" s="2"/>
      <c r="AE52" s="2"/>
    </row>
    <row r="53" spans="1:32" x14ac:dyDescent="0.2">
      <c r="A53" s="678" t="s">
        <v>299</v>
      </c>
      <c r="B53" s="2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457"/>
      <c r="Q53" s="2"/>
      <c r="R53" s="678" t="s">
        <v>299</v>
      </c>
      <c r="S53" s="12"/>
      <c r="T53" s="1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457"/>
      <c r="Q54" s="2"/>
      <c r="R54" s="12"/>
      <c r="S54" s="281"/>
      <c r="T54" s="281"/>
      <c r="U54" s="281"/>
      <c r="V54" s="281"/>
      <c r="W54" s="281"/>
      <c r="X54" s="281"/>
      <c r="Y54" s="281"/>
      <c r="Z54" s="281"/>
      <c r="AA54" s="2"/>
      <c r="AB54" s="2"/>
      <c r="AC54" s="2"/>
      <c r="AD54" s="2"/>
      <c r="AE54" s="2"/>
      <c r="AF54" s="2"/>
    </row>
    <row r="55" spans="1:32" s="15" customFormat="1" ht="15" x14ac:dyDescent="0.2">
      <c r="A55" s="705" t="s">
        <v>484</v>
      </c>
      <c r="B55" s="21"/>
      <c r="C55" s="21"/>
      <c r="D55" s="21"/>
      <c r="E55" s="21"/>
      <c r="F55" s="31"/>
      <c r="G55" s="31"/>
      <c r="H55" s="31"/>
      <c r="I55" s="31"/>
      <c r="J55" s="12"/>
      <c r="K55" s="12"/>
      <c r="L55" s="12"/>
      <c r="M55" s="12"/>
      <c r="N55" s="12"/>
      <c r="O55" s="12"/>
      <c r="P55" s="543"/>
      <c r="Q55" s="12"/>
      <c r="R55" s="705" t="s">
        <v>485</v>
      </c>
      <c r="S55" s="684"/>
      <c r="T55" s="18"/>
      <c r="U55" s="18"/>
      <c r="V55" s="18"/>
      <c r="W55" s="18"/>
      <c r="X55" s="18"/>
      <c r="Y55" s="18"/>
      <c r="Z55" s="18"/>
      <c r="AA55" s="12"/>
      <c r="AB55" s="12"/>
      <c r="AC55" s="12"/>
      <c r="AD55" s="12"/>
      <c r="AE55" s="12"/>
      <c r="AF55" s="12"/>
    </row>
    <row r="56" spans="1:32" x14ac:dyDescent="0.2">
      <c r="A56" s="21"/>
      <c r="B56" s="21"/>
      <c r="C56" s="21"/>
      <c r="D56" s="2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897"/>
      <c r="Q56" s="31"/>
      <c r="R56" s="21"/>
      <c r="S56" s="32"/>
      <c r="T56" s="32"/>
      <c r="U56" s="32"/>
      <c r="V56" s="21"/>
      <c r="W56" s="2"/>
      <c r="X56" s="2"/>
      <c r="Y56" s="2"/>
      <c r="Z56" s="2"/>
      <c r="AA56" s="2"/>
      <c r="AB56" s="2"/>
      <c r="AC56" s="2"/>
    </row>
    <row r="57" spans="1:32" x14ac:dyDescent="0.2">
      <c r="A57" s="411"/>
      <c r="B57" s="1012" t="s">
        <v>121</v>
      </c>
      <c r="C57" s="1013"/>
      <c r="D57" s="1013"/>
      <c r="E57" s="1013"/>
      <c r="F57" s="1013"/>
      <c r="G57" s="1013"/>
      <c r="H57" s="1013"/>
      <c r="I57" s="1013"/>
      <c r="J57" s="1013"/>
      <c r="K57" s="1013"/>
      <c r="L57" s="1013"/>
      <c r="M57" s="1013"/>
      <c r="N57" s="1013"/>
      <c r="O57" s="1013"/>
      <c r="P57" s="1014"/>
      <c r="R57" s="57"/>
      <c r="S57" s="1011" t="s">
        <v>122</v>
      </c>
      <c r="T57" s="1011"/>
      <c r="U57" s="1011"/>
      <c r="V57" s="1011"/>
      <c r="W57" s="1011"/>
      <c r="X57" s="1011"/>
      <c r="Y57" s="1011"/>
      <c r="Z57" s="1011"/>
      <c r="AA57" s="1011"/>
      <c r="AB57" s="1011"/>
      <c r="AC57" s="1011"/>
      <c r="AD57" s="1011"/>
      <c r="AE57" s="1011"/>
      <c r="AF57" s="1011"/>
    </row>
    <row r="58" spans="1:32" ht="3.75" customHeight="1" x14ac:dyDescent="0.2">
      <c r="A58" s="22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898"/>
      <c r="R58" s="31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3"/>
    </row>
    <row r="59" spans="1:32" x14ac:dyDescent="0.2">
      <c r="A59" s="450" t="s">
        <v>104</v>
      </c>
      <c r="B59" s="434">
        <v>1990</v>
      </c>
      <c r="C59" s="434">
        <v>1992</v>
      </c>
      <c r="D59" s="434">
        <v>1994</v>
      </c>
      <c r="E59" s="435">
        <v>1996</v>
      </c>
      <c r="F59" s="435">
        <v>1998</v>
      </c>
      <c r="G59" s="435">
        <v>2000</v>
      </c>
      <c r="H59" s="435">
        <v>2002</v>
      </c>
      <c r="I59" s="435">
        <v>2004</v>
      </c>
      <c r="J59" s="435">
        <v>2006</v>
      </c>
      <c r="K59" s="435">
        <v>2008</v>
      </c>
      <c r="L59" s="435">
        <v>2010</v>
      </c>
      <c r="M59" s="435">
        <v>2012</v>
      </c>
      <c r="N59" s="435">
        <v>2014</v>
      </c>
      <c r="O59" s="671">
        <v>2016</v>
      </c>
      <c r="P59" s="435">
        <v>2018</v>
      </c>
      <c r="R59" s="450" t="s">
        <v>104</v>
      </c>
      <c r="S59" s="401" t="s">
        <v>387</v>
      </c>
      <c r="T59" s="401" t="s">
        <v>388</v>
      </c>
      <c r="U59" s="401" t="s">
        <v>389</v>
      </c>
      <c r="V59" s="401" t="s">
        <v>390</v>
      </c>
      <c r="W59" s="402" t="s">
        <v>391</v>
      </c>
      <c r="X59" s="403" t="s">
        <v>392</v>
      </c>
      <c r="Y59" s="403" t="s">
        <v>393</v>
      </c>
      <c r="Z59" s="403" t="s">
        <v>394</v>
      </c>
      <c r="AA59" s="403" t="s">
        <v>395</v>
      </c>
      <c r="AB59" s="403" t="s">
        <v>396</v>
      </c>
      <c r="AC59" s="403" t="s">
        <v>397</v>
      </c>
      <c r="AD59" s="403" t="s">
        <v>398</v>
      </c>
      <c r="AE59" s="404" t="s">
        <v>399</v>
      </c>
      <c r="AF59" s="404" t="s">
        <v>413</v>
      </c>
    </row>
    <row r="60" spans="1:32" s="15" customFormat="1" ht="6" customHeight="1" x14ac:dyDescent="0.2">
      <c r="A60" s="443"/>
      <c r="B60" s="497"/>
      <c r="C60" s="497"/>
      <c r="D60" s="497"/>
      <c r="E60" s="523"/>
      <c r="F60" s="523"/>
      <c r="G60" s="523"/>
      <c r="H60" s="523"/>
      <c r="I60" s="523"/>
      <c r="J60" s="543"/>
      <c r="K60" s="543"/>
      <c r="L60" s="543"/>
      <c r="M60" s="543"/>
      <c r="N60" s="543"/>
      <c r="O60" s="544"/>
      <c r="P60" s="543"/>
      <c r="R60" s="443"/>
      <c r="S60" s="497"/>
      <c r="T60" s="498"/>
      <c r="U60" s="498"/>
      <c r="V60" s="498"/>
      <c r="W60" s="497"/>
      <c r="X60" s="543"/>
      <c r="Y60" s="543"/>
      <c r="Z60" s="543"/>
      <c r="AA60" s="543"/>
      <c r="AB60" s="543"/>
      <c r="AC60" s="543"/>
      <c r="AD60" s="604"/>
      <c r="AE60" s="604"/>
      <c r="AF60" s="604"/>
    </row>
    <row r="61" spans="1:32" ht="15" x14ac:dyDescent="0.25">
      <c r="A61" s="444" t="s">
        <v>64</v>
      </c>
      <c r="B61" s="414">
        <v>68384</v>
      </c>
      <c r="C61" s="414">
        <v>68178</v>
      </c>
      <c r="D61" s="414">
        <v>72369.3</v>
      </c>
      <c r="E61" s="414">
        <v>64727</v>
      </c>
      <c r="F61" s="414">
        <v>75933</v>
      </c>
      <c r="G61" s="414" t="s">
        <v>3</v>
      </c>
      <c r="H61" s="414">
        <v>66810</v>
      </c>
      <c r="I61" s="414">
        <v>52149</v>
      </c>
      <c r="J61" s="416">
        <f>SUM('[3]Table 8'!M68:O68)</f>
        <v>45397</v>
      </c>
      <c r="K61" s="416">
        <v>52189</v>
      </c>
      <c r="L61" s="416">
        <v>55289</v>
      </c>
      <c r="M61" s="416">
        <v>50684.9</v>
      </c>
      <c r="N61" s="416">
        <v>37541.228293992659</v>
      </c>
      <c r="O61" s="904">
        <v>44407.166143000009</v>
      </c>
      <c r="P61" s="877">
        <v>50496</v>
      </c>
      <c r="R61" s="444" t="s">
        <v>64</v>
      </c>
      <c r="S61" s="501"/>
      <c r="T61" s="501">
        <f>($P61/C61)-1</f>
        <v>-0.2593505236293232</v>
      </c>
      <c r="U61" s="501">
        <f t="shared" ref="U61:AF61" si="14">($P61/D61)-1</f>
        <v>-0.30224556545385961</v>
      </c>
      <c r="V61" s="501">
        <f t="shared" si="14"/>
        <v>-0.21986188144051166</v>
      </c>
      <c r="W61" s="501">
        <f t="shared" si="14"/>
        <v>-0.33499269092489437</v>
      </c>
      <c r="X61" s="501" t="s">
        <v>3</v>
      </c>
      <c r="Y61" s="501">
        <f t="shared" si="14"/>
        <v>-0.24418500224517292</v>
      </c>
      <c r="Z61" s="501">
        <f t="shared" si="14"/>
        <v>-3.1697635621009024E-2</v>
      </c>
      <c r="AA61" s="501">
        <f t="shared" si="14"/>
        <v>0.1123201973698702</v>
      </c>
      <c r="AB61" s="501">
        <f t="shared" si="14"/>
        <v>-3.2439786161834849E-2</v>
      </c>
      <c r="AC61" s="501">
        <f t="shared" si="14"/>
        <v>-8.6689938324078897E-2</v>
      </c>
      <c r="AD61" s="501">
        <f t="shared" si="14"/>
        <v>-3.7269482626975936E-3</v>
      </c>
      <c r="AE61" s="501">
        <f t="shared" si="14"/>
        <v>0.34508118926093756</v>
      </c>
      <c r="AF61" s="593">
        <f t="shared" si="14"/>
        <v>0.13711376757059246</v>
      </c>
    </row>
    <row r="62" spans="1:32" s="15" customFormat="1" ht="6" customHeight="1" x14ac:dyDescent="0.2">
      <c r="A62" s="443"/>
      <c r="B62" s="418"/>
      <c r="C62" s="418"/>
      <c r="D62" s="418"/>
      <c r="E62" s="418"/>
      <c r="F62" s="418"/>
      <c r="G62" s="418"/>
      <c r="H62" s="418"/>
      <c r="I62" s="418"/>
      <c r="J62" s="419"/>
      <c r="K62" s="419"/>
      <c r="L62" s="419"/>
      <c r="M62" s="419"/>
      <c r="N62" s="419"/>
      <c r="O62" s="420"/>
      <c r="P62" s="419"/>
      <c r="R62" s="443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97"/>
      <c r="AE62" s="597"/>
      <c r="AF62" s="597"/>
    </row>
    <row r="63" spans="1:32" ht="15" x14ac:dyDescent="0.25">
      <c r="A63" s="444" t="s">
        <v>106</v>
      </c>
      <c r="B63" s="414">
        <v>21146</v>
      </c>
      <c r="C63" s="414">
        <v>21819</v>
      </c>
      <c r="D63" s="414">
        <v>15927.3</v>
      </c>
      <c r="E63" s="414">
        <v>17663</v>
      </c>
      <c r="F63" s="414">
        <v>16616.063688656301</v>
      </c>
      <c r="G63" s="414" t="s">
        <v>3</v>
      </c>
      <c r="H63" s="414">
        <v>14851.9</v>
      </c>
      <c r="I63" s="414">
        <v>19839</v>
      </c>
      <c r="J63" s="416">
        <f>SUM('[3]Table 8'!M154:O154)</f>
        <v>15971</v>
      </c>
      <c r="K63" s="416">
        <v>19843</v>
      </c>
      <c r="L63" s="416">
        <v>17753</v>
      </c>
      <c r="M63" s="416">
        <v>17355.740000000002</v>
      </c>
      <c r="N63" s="416">
        <v>13239.444889078217</v>
      </c>
      <c r="O63" s="904">
        <v>14499.483579</v>
      </c>
      <c r="P63" s="877">
        <v>15192</v>
      </c>
      <c r="R63" s="444" t="s">
        <v>106</v>
      </c>
      <c r="S63" s="501">
        <f>($P63/B63)-1</f>
        <v>-0.28156625366499577</v>
      </c>
      <c r="T63" s="501">
        <f t="shared" ref="T63:AF63" si="15">($P63/C63)-1</f>
        <v>-0.30372611027086482</v>
      </c>
      <c r="U63" s="501">
        <f t="shared" si="15"/>
        <v>-4.6166016839012225E-2</v>
      </c>
      <c r="V63" s="501">
        <f t="shared" si="15"/>
        <v>-0.1398969597463624</v>
      </c>
      <c r="W63" s="501">
        <f t="shared" si="15"/>
        <v>-8.5704034080496538E-2</v>
      </c>
      <c r="X63" s="501" t="s">
        <v>3</v>
      </c>
      <c r="Y63" s="501">
        <f t="shared" si="15"/>
        <v>2.2899427009339002E-2</v>
      </c>
      <c r="Z63" s="501">
        <f t="shared" si="15"/>
        <v>-0.23423559655224557</v>
      </c>
      <c r="AA63" s="501">
        <f t="shared" si="15"/>
        <v>-4.8775906330223551E-2</v>
      </c>
      <c r="AB63" s="501">
        <f t="shared" si="15"/>
        <v>-0.2343899611953838</v>
      </c>
      <c r="AC63" s="501">
        <f t="shared" si="15"/>
        <v>-0.14425730862389452</v>
      </c>
      <c r="AD63" s="501">
        <f t="shared" si="15"/>
        <v>-0.1246699939040341</v>
      </c>
      <c r="AE63" s="501">
        <f t="shared" si="15"/>
        <v>0.14748013434706242</v>
      </c>
      <c r="AF63" s="593">
        <f t="shared" si="15"/>
        <v>4.7761454208134158E-2</v>
      </c>
    </row>
    <row r="64" spans="1:32" s="15" customFormat="1" ht="6" customHeight="1" x14ac:dyDescent="0.2">
      <c r="A64" s="443"/>
      <c r="B64" s="418"/>
      <c r="C64" s="418"/>
      <c r="D64" s="418"/>
      <c r="E64" s="418"/>
      <c r="F64" s="418"/>
      <c r="G64" s="418"/>
      <c r="H64" s="418"/>
      <c r="I64" s="418"/>
      <c r="J64" s="419"/>
      <c r="K64" s="419"/>
      <c r="L64" s="419"/>
      <c r="M64" s="419"/>
      <c r="N64" s="419"/>
      <c r="O64" s="420"/>
      <c r="P64" s="419"/>
      <c r="R64" s="443"/>
      <c r="S64" s="517"/>
      <c r="T64" s="517"/>
      <c r="U64" s="517"/>
      <c r="V64" s="517"/>
      <c r="W64" s="517"/>
      <c r="X64" s="517"/>
      <c r="Y64" s="517"/>
      <c r="Z64" s="517"/>
      <c r="AA64" s="517"/>
      <c r="AB64" s="517"/>
      <c r="AC64" s="517"/>
      <c r="AD64" s="597"/>
      <c r="AE64" s="597"/>
      <c r="AF64" s="597"/>
    </row>
    <row r="65" spans="1:32" ht="15" x14ac:dyDescent="0.25">
      <c r="A65" s="444" t="s">
        <v>66</v>
      </c>
      <c r="B65" s="418"/>
      <c r="C65" s="418"/>
      <c r="D65" s="418"/>
      <c r="E65" s="418"/>
      <c r="F65" s="418"/>
      <c r="G65" s="418"/>
      <c r="H65" s="418"/>
      <c r="I65" s="418"/>
      <c r="J65" s="419"/>
      <c r="K65" s="419"/>
      <c r="L65" s="419"/>
      <c r="M65" s="419"/>
      <c r="N65" s="419"/>
      <c r="O65" s="420"/>
      <c r="P65" s="419"/>
      <c r="R65" s="444" t="s">
        <v>66</v>
      </c>
      <c r="S65" s="517"/>
      <c r="T65" s="517"/>
      <c r="U65" s="517"/>
      <c r="V65" s="517"/>
      <c r="W65" s="517"/>
      <c r="X65" s="517"/>
      <c r="Y65" s="517"/>
      <c r="Z65" s="517"/>
      <c r="AA65" s="517"/>
      <c r="AB65" s="517"/>
      <c r="AC65" s="517"/>
      <c r="AD65" s="597"/>
      <c r="AE65" s="597"/>
      <c r="AF65" s="597"/>
    </row>
    <row r="66" spans="1:32" s="15" customFormat="1" ht="3.75" customHeight="1" x14ac:dyDescent="0.2">
      <c r="A66" s="443"/>
      <c r="B66" s="418"/>
      <c r="C66" s="418"/>
      <c r="D66" s="418"/>
      <c r="E66" s="418"/>
      <c r="F66" s="418"/>
      <c r="G66" s="418"/>
      <c r="H66" s="418"/>
      <c r="I66" s="418"/>
      <c r="J66" s="419"/>
      <c r="K66" s="419"/>
      <c r="L66" s="419"/>
      <c r="M66" s="419"/>
      <c r="N66" s="419"/>
      <c r="O66" s="420"/>
      <c r="P66" s="419"/>
      <c r="R66" s="443"/>
      <c r="S66" s="517"/>
      <c r="T66" s="517"/>
      <c r="U66" s="517"/>
      <c r="V66" s="517"/>
      <c r="W66" s="517"/>
      <c r="X66" s="517"/>
      <c r="Y66" s="517"/>
      <c r="Z66" s="517"/>
      <c r="AA66" s="517"/>
      <c r="AB66" s="517"/>
      <c r="AC66" s="517"/>
      <c r="AD66" s="597"/>
      <c r="AE66" s="597"/>
      <c r="AF66" s="597"/>
    </row>
    <row r="67" spans="1:32" x14ac:dyDescent="0.2">
      <c r="A67" s="454" t="s">
        <v>138</v>
      </c>
      <c r="B67" s="422" t="s">
        <v>3</v>
      </c>
      <c r="C67" s="422">
        <v>23</v>
      </c>
      <c r="D67" s="422" t="s">
        <v>3</v>
      </c>
      <c r="E67" s="422">
        <v>28</v>
      </c>
      <c r="F67" s="422" t="s">
        <v>3</v>
      </c>
      <c r="G67" s="422" t="s">
        <v>3</v>
      </c>
      <c r="H67" s="422">
        <v>357.4</v>
      </c>
      <c r="I67" s="422">
        <v>473</v>
      </c>
      <c r="J67" s="423">
        <v>30</v>
      </c>
      <c r="K67" s="423">
        <v>431</v>
      </c>
      <c r="L67" s="501" t="s">
        <v>3</v>
      </c>
      <c r="M67" s="602">
        <v>98.28</v>
      </c>
      <c r="N67" s="602"/>
      <c r="O67" s="905">
        <v>190.833</v>
      </c>
      <c r="P67" s="888" t="s">
        <v>3</v>
      </c>
      <c r="R67" s="454" t="s">
        <v>138</v>
      </c>
      <c r="S67" s="501" t="s">
        <v>3</v>
      </c>
      <c r="T67" s="501">
        <v>-1</v>
      </c>
      <c r="U67" s="501" t="s">
        <v>3</v>
      </c>
      <c r="V67" s="501">
        <v>-1</v>
      </c>
      <c r="W67" s="501" t="s">
        <v>3</v>
      </c>
      <c r="X67" s="501" t="s">
        <v>3</v>
      </c>
      <c r="Y67" s="501">
        <v>-1</v>
      </c>
      <c r="Z67" s="501">
        <v>-1</v>
      </c>
      <c r="AA67" s="501">
        <v>-1</v>
      </c>
      <c r="AB67" s="501">
        <v>-1</v>
      </c>
      <c r="AC67" s="501" t="s">
        <v>3</v>
      </c>
      <c r="AD67" s="501">
        <v>-1</v>
      </c>
      <c r="AE67" s="501" t="s">
        <v>3</v>
      </c>
      <c r="AF67" s="593">
        <v>-1</v>
      </c>
    </row>
    <row r="68" spans="1:32" x14ac:dyDescent="0.2">
      <c r="A68" s="454" t="s">
        <v>139</v>
      </c>
      <c r="B68" s="422" t="s">
        <v>3</v>
      </c>
      <c r="C68" s="422" t="s">
        <v>3</v>
      </c>
      <c r="D68" s="422" t="s">
        <v>3</v>
      </c>
      <c r="E68" s="422" t="s">
        <v>3</v>
      </c>
      <c r="F68" s="422" t="s">
        <v>3</v>
      </c>
      <c r="G68" s="422" t="s">
        <v>3</v>
      </c>
      <c r="H68" s="422" t="s">
        <v>3</v>
      </c>
      <c r="I68" s="422" t="s">
        <v>3</v>
      </c>
      <c r="J68" s="423" t="s">
        <v>3</v>
      </c>
      <c r="K68" s="501" t="s">
        <v>3</v>
      </c>
      <c r="L68" s="501" t="s">
        <v>3</v>
      </c>
      <c r="M68" s="501" t="s">
        <v>3</v>
      </c>
      <c r="N68" s="602">
        <v>252.92</v>
      </c>
      <c r="O68" s="906" t="s">
        <v>3</v>
      </c>
      <c r="P68" s="894" t="s">
        <v>3</v>
      </c>
      <c r="R68" s="454" t="s">
        <v>139</v>
      </c>
      <c r="S68" s="501" t="s">
        <v>3</v>
      </c>
      <c r="T68" s="501" t="s">
        <v>3</v>
      </c>
      <c r="U68" s="501" t="s">
        <v>3</v>
      </c>
      <c r="V68" s="501" t="s">
        <v>3</v>
      </c>
      <c r="W68" s="501" t="s">
        <v>3</v>
      </c>
      <c r="X68" s="501" t="s">
        <v>3</v>
      </c>
      <c r="Y68" s="501" t="s">
        <v>3</v>
      </c>
      <c r="Z68" s="501" t="s">
        <v>3</v>
      </c>
      <c r="AA68" s="501" t="s">
        <v>3</v>
      </c>
      <c r="AB68" s="501" t="s">
        <v>3</v>
      </c>
      <c r="AC68" s="501" t="s">
        <v>3</v>
      </c>
      <c r="AD68" s="501" t="s">
        <v>3</v>
      </c>
      <c r="AE68" s="501" t="s">
        <v>3</v>
      </c>
      <c r="AF68" s="593" t="s">
        <v>3</v>
      </c>
    </row>
    <row r="69" spans="1:32" x14ac:dyDescent="0.2">
      <c r="A69" s="454" t="s">
        <v>140</v>
      </c>
      <c r="B69" s="422">
        <v>308</v>
      </c>
      <c r="C69" s="422">
        <v>28</v>
      </c>
      <c r="D69" s="422">
        <v>88</v>
      </c>
      <c r="E69" s="422">
        <v>612</v>
      </c>
      <c r="F69" s="422">
        <v>123.1</v>
      </c>
      <c r="G69" s="422" t="s">
        <v>3</v>
      </c>
      <c r="H69" s="422">
        <v>125.3</v>
      </c>
      <c r="I69" s="422">
        <v>365</v>
      </c>
      <c r="J69" s="423">
        <v>55</v>
      </c>
      <c r="K69" s="501" t="s">
        <v>3</v>
      </c>
      <c r="L69" s="501" t="s">
        <v>3</v>
      </c>
      <c r="M69" s="501" t="s">
        <v>3</v>
      </c>
      <c r="N69" s="501"/>
      <c r="O69" s="907" t="s">
        <v>3</v>
      </c>
      <c r="P69" s="593" t="s">
        <v>3</v>
      </c>
      <c r="R69" s="454" t="s">
        <v>140</v>
      </c>
      <c r="S69" s="501" t="s">
        <v>3</v>
      </c>
      <c r="T69" s="501" t="s">
        <v>3</v>
      </c>
      <c r="U69" s="501" t="s">
        <v>3</v>
      </c>
      <c r="V69" s="501" t="s">
        <v>3</v>
      </c>
      <c r="W69" s="501" t="s">
        <v>3</v>
      </c>
      <c r="X69" s="501" t="s">
        <v>3</v>
      </c>
      <c r="Y69" s="501" t="s">
        <v>3</v>
      </c>
      <c r="Z69" s="501" t="s">
        <v>3</v>
      </c>
      <c r="AA69" s="501" t="s">
        <v>3</v>
      </c>
      <c r="AB69" s="501" t="s">
        <v>3</v>
      </c>
      <c r="AC69" s="501" t="s">
        <v>3</v>
      </c>
      <c r="AD69" s="501" t="s">
        <v>3</v>
      </c>
      <c r="AE69" s="501" t="s">
        <v>3</v>
      </c>
      <c r="AF69" s="593" t="s">
        <v>3</v>
      </c>
    </row>
    <row r="70" spans="1:32" x14ac:dyDescent="0.2">
      <c r="A70" s="454" t="s">
        <v>141</v>
      </c>
      <c r="B70" s="422">
        <v>512</v>
      </c>
      <c r="C70" s="422" t="s">
        <v>3</v>
      </c>
      <c r="D70" s="422" t="s">
        <v>3</v>
      </c>
      <c r="E70" s="422">
        <v>656</v>
      </c>
      <c r="F70" s="422">
        <v>353</v>
      </c>
      <c r="G70" s="422" t="s">
        <v>3</v>
      </c>
      <c r="H70" s="422">
        <v>1339.8</v>
      </c>
      <c r="I70" s="422">
        <v>2408</v>
      </c>
      <c r="J70" s="423">
        <v>1553</v>
      </c>
      <c r="K70" s="423">
        <v>913</v>
      </c>
      <c r="L70" s="423">
        <v>1094</v>
      </c>
      <c r="M70" s="423">
        <v>437.87</v>
      </c>
      <c r="N70" s="423">
        <v>1074.25</v>
      </c>
      <c r="O70" s="908">
        <v>627.67899999999986</v>
      </c>
      <c r="P70" s="875">
        <v>1188</v>
      </c>
      <c r="R70" s="454" t="s">
        <v>141</v>
      </c>
      <c r="S70" s="501">
        <f>($P70/B70)-1</f>
        <v>1.3203125</v>
      </c>
      <c r="T70" s="501" t="s">
        <v>3</v>
      </c>
      <c r="U70" s="501" t="s">
        <v>3</v>
      </c>
      <c r="V70" s="501">
        <f t="shared" ref="V70:AF70" si="16">($P70/E70)-1</f>
        <v>0.81097560975609762</v>
      </c>
      <c r="W70" s="501">
        <f t="shared" si="16"/>
        <v>2.3654390934844192</v>
      </c>
      <c r="X70" s="501" t="s">
        <v>3</v>
      </c>
      <c r="Y70" s="501">
        <f t="shared" si="16"/>
        <v>-0.11330049261083741</v>
      </c>
      <c r="Z70" s="501">
        <f t="shared" si="16"/>
        <v>-0.50664451827242529</v>
      </c>
      <c r="AA70" s="501">
        <f t="shared" si="16"/>
        <v>-0.23502897617514484</v>
      </c>
      <c r="AB70" s="501">
        <f t="shared" si="16"/>
        <v>0.3012048192771084</v>
      </c>
      <c r="AC70" s="501">
        <f t="shared" si="16"/>
        <v>8.5923217550274211E-2</v>
      </c>
      <c r="AD70" s="501">
        <f t="shared" si="16"/>
        <v>1.7131340352159317</v>
      </c>
      <c r="AE70" s="501">
        <f t="shared" si="16"/>
        <v>0.10588782871771008</v>
      </c>
      <c r="AF70" s="593">
        <f t="shared" si="16"/>
        <v>0.89268718564744121</v>
      </c>
    </row>
    <row r="71" spans="1:32" x14ac:dyDescent="0.2">
      <c r="A71" s="454" t="s">
        <v>142</v>
      </c>
      <c r="B71" s="422" t="s">
        <v>3</v>
      </c>
      <c r="C71" s="422" t="s">
        <v>3</v>
      </c>
      <c r="D71" s="422" t="s">
        <v>3</v>
      </c>
      <c r="E71" s="422" t="s">
        <v>3</v>
      </c>
      <c r="F71" s="422" t="s">
        <v>3</v>
      </c>
      <c r="G71" s="422" t="s">
        <v>3</v>
      </c>
      <c r="H71" s="422" t="s">
        <v>3</v>
      </c>
      <c r="I71" s="422">
        <v>673</v>
      </c>
      <c r="J71" s="423">
        <v>71</v>
      </c>
      <c r="K71" s="501" t="s">
        <v>3</v>
      </c>
      <c r="L71" s="423" t="s">
        <v>3</v>
      </c>
      <c r="M71" s="423">
        <v>271.77999999999997</v>
      </c>
      <c r="N71" s="423"/>
      <c r="O71" s="908" t="s">
        <v>3</v>
      </c>
      <c r="P71" s="875" t="s">
        <v>3</v>
      </c>
      <c r="R71" s="454" t="s">
        <v>142</v>
      </c>
      <c r="S71" s="501" t="s">
        <v>3</v>
      </c>
      <c r="T71" s="501" t="s">
        <v>3</v>
      </c>
      <c r="U71" s="501" t="s">
        <v>3</v>
      </c>
      <c r="V71" s="501" t="s">
        <v>3</v>
      </c>
      <c r="W71" s="501" t="s">
        <v>3</v>
      </c>
      <c r="X71" s="505" t="s">
        <v>3</v>
      </c>
      <c r="Y71" s="501" t="s">
        <v>3</v>
      </c>
      <c r="Z71" s="501" t="s">
        <v>3</v>
      </c>
      <c r="AA71" s="501" t="s">
        <v>3</v>
      </c>
      <c r="AB71" s="501" t="s">
        <v>3</v>
      </c>
      <c r="AC71" s="501" t="s">
        <v>3</v>
      </c>
      <c r="AD71" s="501" t="s">
        <v>3</v>
      </c>
      <c r="AE71" s="501" t="s">
        <v>3</v>
      </c>
      <c r="AF71" s="593" t="s">
        <v>3</v>
      </c>
    </row>
    <row r="72" spans="1:32" x14ac:dyDescent="0.2">
      <c r="A72" s="455" t="s">
        <v>143</v>
      </c>
      <c r="B72" s="422" t="s">
        <v>3</v>
      </c>
      <c r="C72" s="422" t="s">
        <v>3</v>
      </c>
      <c r="D72" s="422" t="s">
        <v>3</v>
      </c>
      <c r="E72" s="422" t="s">
        <v>3</v>
      </c>
      <c r="F72" s="422" t="s">
        <v>3</v>
      </c>
      <c r="G72" s="422" t="s">
        <v>3</v>
      </c>
      <c r="H72" s="422" t="s">
        <v>3</v>
      </c>
      <c r="I72" s="422" t="s">
        <v>3</v>
      </c>
      <c r="J72" s="423">
        <v>96</v>
      </c>
      <c r="K72" s="501" t="s">
        <v>3</v>
      </c>
      <c r="L72" s="423">
        <v>78</v>
      </c>
      <c r="M72" s="423">
        <v>273.87</v>
      </c>
      <c r="N72" s="423"/>
      <c r="O72" s="908">
        <v>609.44399999999996</v>
      </c>
      <c r="P72" s="875">
        <v>291</v>
      </c>
      <c r="R72" s="455" t="s">
        <v>143</v>
      </c>
      <c r="S72" s="501" t="s">
        <v>3</v>
      </c>
      <c r="T72" s="501" t="s">
        <v>3</v>
      </c>
      <c r="U72" s="501" t="s">
        <v>3</v>
      </c>
      <c r="V72" s="501" t="s">
        <v>3</v>
      </c>
      <c r="W72" s="501" t="s">
        <v>3</v>
      </c>
      <c r="X72" s="505" t="s">
        <v>3</v>
      </c>
      <c r="Y72" s="501" t="s">
        <v>3</v>
      </c>
      <c r="Z72" s="501" t="s">
        <v>3</v>
      </c>
      <c r="AA72" s="501">
        <f>($P72/J72)-1</f>
        <v>2.03125</v>
      </c>
      <c r="AB72" s="501" t="s">
        <v>3</v>
      </c>
      <c r="AC72" s="501">
        <f t="shared" ref="AC72:AF72" si="17">($P72/L72)-1</f>
        <v>2.7307692307692308</v>
      </c>
      <c r="AD72" s="501">
        <f t="shared" si="17"/>
        <v>6.2547924197611904E-2</v>
      </c>
      <c r="AE72" s="501" t="s">
        <v>3</v>
      </c>
      <c r="AF72" s="593">
        <f t="shared" si="17"/>
        <v>-0.52251560438694944</v>
      </c>
    </row>
    <row r="73" spans="1:32" x14ac:dyDescent="0.2">
      <c r="A73" s="455" t="s">
        <v>144</v>
      </c>
      <c r="B73" s="501" t="s">
        <v>3</v>
      </c>
      <c r="C73" s="501" t="s">
        <v>3</v>
      </c>
      <c r="D73" s="501" t="s">
        <v>3</v>
      </c>
      <c r="E73" s="501" t="s">
        <v>3</v>
      </c>
      <c r="F73" s="501" t="s">
        <v>3</v>
      </c>
      <c r="G73" s="501" t="s">
        <v>3</v>
      </c>
      <c r="H73" s="501" t="s">
        <v>3</v>
      </c>
      <c r="I73" s="501" t="s">
        <v>3</v>
      </c>
      <c r="J73" s="501" t="s">
        <v>3</v>
      </c>
      <c r="K73" s="423">
        <v>252</v>
      </c>
      <c r="L73" s="423">
        <v>77</v>
      </c>
      <c r="M73" s="423">
        <v>65.959999999999994</v>
      </c>
      <c r="N73" s="423">
        <v>101.33</v>
      </c>
      <c r="O73" s="908" t="s">
        <v>3</v>
      </c>
      <c r="P73" s="875" t="s">
        <v>3</v>
      </c>
      <c r="R73" s="455" t="s">
        <v>144</v>
      </c>
      <c r="S73" s="501" t="s">
        <v>3</v>
      </c>
      <c r="T73" s="501" t="s">
        <v>3</v>
      </c>
      <c r="U73" s="501" t="s">
        <v>3</v>
      </c>
      <c r="V73" s="501" t="s">
        <v>3</v>
      </c>
      <c r="W73" s="501" t="s">
        <v>3</v>
      </c>
      <c r="X73" s="505" t="s">
        <v>3</v>
      </c>
      <c r="Y73" s="501" t="s">
        <v>3</v>
      </c>
      <c r="Z73" s="501" t="s">
        <v>3</v>
      </c>
      <c r="AA73" s="501" t="s">
        <v>3</v>
      </c>
      <c r="AB73" s="501" t="s">
        <v>3</v>
      </c>
      <c r="AC73" s="501" t="s">
        <v>3</v>
      </c>
      <c r="AD73" s="501">
        <v>-1</v>
      </c>
      <c r="AE73" s="501" t="s">
        <v>3</v>
      </c>
      <c r="AF73" s="593" t="s">
        <v>3</v>
      </c>
    </row>
    <row r="74" spans="1:32" x14ac:dyDescent="0.2">
      <c r="A74" s="454" t="s">
        <v>145</v>
      </c>
      <c r="B74" s="422" t="s">
        <v>3</v>
      </c>
      <c r="C74" s="422" t="s">
        <v>3</v>
      </c>
      <c r="D74" s="422" t="s">
        <v>3</v>
      </c>
      <c r="E74" s="422" t="s">
        <v>3</v>
      </c>
      <c r="F74" s="422" t="s">
        <v>3</v>
      </c>
      <c r="G74" s="422" t="s">
        <v>3</v>
      </c>
      <c r="H74" s="422" t="s">
        <v>3</v>
      </c>
      <c r="I74" s="422">
        <v>581</v>
      </c>
      <c r="J74" s="423">
        <v>96</v>
      </c>
      <c r="K74" s="501" t="s">
        <v>3</v>
      </c>
      <c r="L74" s="423">
        <v>129</v>
      </c>
      <c r="M74" s="423" t="s">
        <v>3</v>
      </c>
      <c r="N74" s="423"/>
      <c r="O74" s="908" t="s">
        <v>3</v>
      </c>
      <c r="P74" s="875" t="s">
        <v>3</v>
      </c>
      <c r="R74" s="454" t="s">
        <v>145</v>
      </c>
      <c r="S74" s="505"/>
      <c r="T74" s="505"/>
      <c r="U74" s="505"/>
      <c r="V74" s="505"/>
      <c r="W74" s="505"/>
      <c r="X74" s="505" t="s">
        <v>3</v>
      </c>
      <c r="Y74" s="505"/>
      <c r="Z74" s="505"/>
      <c r="AA74" s="505"/>
      <c r="AB74" s="505"/>
      <c r="AC74" s="505"/>
      <c r="AD74" s="913" t="s">
        <v>3</v>
      </c>
      <c r="AE74" s="913" t="s">
        <v>3</v>
      </c>
      <c r="AF74" s="594" t="s">
        <v>3</v>
      </c>
    </row>
    <row r="75" spans="1:32" x14ac:dyDescent="0.2">
      <c r="A75" s="454" t="s">
        <v>146</v>
      </c>
      <c r="B75" s="422" t="s">
        <v>3</v>
      </c>
      <c r="C75" s="422" t="s">
        <v>3</v>
      </c>
      <c r="D75" s="422">
        <v>14</v>
      </c>
      <c r="E75" s="422" t="s">
        <v>3</v>
      </c>
      <c r="F75" s="422">
        <v>20.3</v>
      </c>
      <c r="G75" s="422" t="s">
        <v>3</v>
      </c>
      <c r="H75" s="422" t="s">
        <v>3</v>
      </c>
      <c r="I75" s="422">
        <v>66</v>
      </c>
      <c r="J75" s="423" t="s">
        <v>3</v>
      </c>
      <c r="K75" s="501" t="s">
        <v>3</v>
      </c>
      <c r="L75" s="501" t="s">
        <v>3</v>
      </c>
      <c r="M75" s="501" t="s">
        <v>3</v>
      </c>
      <c r="N75" s="501"/>
      <c r="O75" s="905">
        <v>80.239999999999995</v>
      </c>
      <c r="P75" s="888" t="s">
        <v>3</v>
      </c>
      <c r="R75" s="454" t="s">
        <v>146</v>
      </c>
      <c r="S75" s="505"/>
      <c r="T75" s="505"/>
      <c r="U75" s="505"/>
      <c r="V75" s="505"/>
      <c r="W75" s="505"/>
      <c r="X75" s="505" t="s">
        <v>3</v>
      </c>
      <c r="Y75" s="505"/>
      <c r="Z75" s="505"/>
      <c r="AA75" s="505"/>
      <c r="AB75" s="505"/>
      <c r="AC75" s="505"/>
      <c r="AD75" s="913" t="s">
        <v>3</v>
      </c>
      <c r="AE75" s="913" t="s">
        <v>3</v>
      </c>
      <c r="AF75" s="594">
        <v>-1</v>
      </c>
    </row>
    <row r="76" spans="1:32" s="15" customFormat="1" ht="3.75" customHeight="1" x14ac:dyDescent="0.2">
      <c r="A76" s="443"/>
      <c r="B76" s="418"/>
      <c r="C76" s="418"/>
      <c r="D76" s="418"/>
      <c r="E76" s="418"/>
      <c r="F76" s="418"/>
      <c r="G76" s="418"/>
      <c r="H76" s="418"/>
      <c r="I76" s="418"/>
      <c r="J76" s="419"/>
      <c r="K76" s="419"/>
      <c r="L76" s="419"/>
      <c r="M76" s="419"/>
      <c r="N76" s="419"/>
      <c r="O76" s="420"/>
      <c r="P76" s="419"/>
      <c r="R76" s="443"/>
      <c r="S76" s="517"/>
      <c r="T76" s="517"/>
      <c r="U76" s="517"/>
      <c r="V76" s="517"/>
      <c r="W76" s="517"/>
      <c r="X76" s="517"/>
      <c r="Y76" s="517"/>
      <c r="Z76" s="517"/>
      <c r="AA76" s="517"/>
      <c r="AB76" s="517"/>
      <c r="AC76" s="517"/>
      <c r="AD76" s="597"/>
      <c r="AE76" s="597"/>
      <c r="AF76" s="597"/>
    </row>
    <row r="77" spans="1:32" x14ac:dyDescent="0.2">
      <c r="A77" s="450" t="s">
        <v>111</v>
      </c>
      <c r="B77" s="424">
        <v>820</v>
      </c>
      <c r="C77" s="424">
        <v>51</v>
      </c>
      <c r="D77" s="424">
        <v>101.5</v>
      </c>
      <c r="E77" s="424">
        <v>1295</v>
      </c>
      <c r="F77" s="424">
        <v>491.86823777798963</v>
      </c>
      <c r="G77" s="424" t="s">
        <v>3</v>
      </c>
      <c r="H77" s="424">
        <v>1822.5</v>
      </c>
      <c r="I77" s="424">
        <v>4565</v>
      </c>
      <c r="J77" s="426">
        <f>SUM('[3]Table 8'!M171:O171)</f>
        <v>1900</v>
      </c>
      <c r="K77" s="426">
        <v>1595</v>
      </c>
      <c r="L77" s="426">
        <v>1379</v>
      </c>
      <c r="M77" s="426">
        <v>1368.8</v>
      </c>
      <c r="N77" s="426">
        <v>1428.4994319953394</v>
      </c>
      <c r="O77" s="603">
        <v>1508.1962079999998</v>
      </c>
      <c r="P77" s="426">
        <v>1479.4881062507629</v>
      </c>
      <c r="R77" s="450" t="s">
        <v>111</v>
      </c>
      <c r="S77" s="504">
        <f>($N77/B77)-1</f>
        <v>0.74207247804309673</v>
      </c>
      <c r="T77" s="504">
        <f>($N77/C77)-1</f>
        <v>27.009792784222341</v>
      </c>
      <c r="U77" s="504">
        <f>($N77/D77)-1</f>
        <v>13.073886029510733</v>
      </c>
      <c r="V77" s="504">
        <f>($N77/E77)-1</f>
        <v>0.10308836447516545</v>
      </c>
      <c r="W77" s="504">
        <f>($N77/F77)-1</f>
        <v>1.9042319106608159</v>
      </c>
      <c r="X77" s="569" t="s">
        <v>3</v>
      </c>
      <c r="Y77" s="504">
        <f t="shared" ref="Y77:AB77" si="18">($N77/H77)-1</f>
        <v>-0.21618686858966285</v>
      </c>
      <c r="Z77" s="504">
        <f t="shared" si="18"/>
        <v>-0.68707569945337577</v>
      </c>
      <c r="AA77" s="504">
        <f t="shared" si="18"/>
        <v>-0.24815819368666348</v>
      </c>
      <c r="AB77" s="504">
        <f t="shared" si="18"/>
        <v>-0.10438907084931703</v>
      </c>
      <c r="AC77" s="504">
        <f>($N77/M77)-1</f>
        <v>4.3614430154397477E-2</v>
      </c>
      <c r="AD77" s="598">
        <f>($O77/N77)-1</f>
        <v>5.5790554913514701E-2</v>
      </c>
      <c r="AE77" s="598">
        <f>($O77/O77)-1</f>
        <v>0</v>
      </c>
      <c r="AF77" s="598">
        <f>($O77/P77)-1</f>
        <v>1.9404077415659193E-2</v>
      </c>
    </row>
    <row r="78" spans="1:32" s="15" customFormat="1" ht="6" customHeight="1" x14ac:dyDescent="0.2">
      <c r="A78" s="443"/>
      <c r="B78" s="418"/>
      <c r="C78" s="418"/>
      <c r="D78" s="418"/>
      <c r="E78" s="418"/>
      <c r="F78" s="418"/>
      <c r="G78" s="418"/>
      <c r="H78" s="418"/>
      <c r="I78" s="418"/>
      <c r="J78" s="419"/>
      <c r="K78" s="419"/>
      <c r="L78" s="419"/>
      <c r="M78" s="419"/>
      <c r="N78" s="419"/>
      <c r="O78" s="420"/>
      <c r="P78" s="419"/>
      <c r="R78" s="443"/>
      <c r="S78" s="517"/>
      <c r="T78" s="517"/>
      <c r="U78" s="517"/>
      <c r="V78" s="517"/>
      <c r="W78" s="517"/>
      <c r="X78" s="517"/>
      <c r="Y78" s="517"/>
      <c r="Z78" s="517"/>
      <c r="AA78" s="517"/>
      <c r="AB78" s="517"/>
      <c r="AC78" s="517"/>
      <c r="AD78" s="597"/>
      <c r="AE78" s="597"/>
      <c r="AF78" s="597"/>
    </row>
    <row r="79" spans="1:32" ht="15" x14ac:dyDescent="0.25">
      <c r="A79" s="444" t="s">
        <v>67</v>
      </c>
      <c r="B79" s="414" t="s">
        <v>3</v>
      </c>
      <c r="C79" s="414" t="s">
        <v>3</v>
      </c>
      <c r="D79" s="414" t="s">
        <v>3</v>
      </c>
      <c r="E79" s="414">
        <v>195</v>
      </c>
      <c r="F79" s="414">
        <v>471.7448512588154</v>
      </c>
      <c r="G79" s="414" t="s">
        <v>3</v>
      </c>
      <c r="H79" s="414">
        <v>1581.3</v>
      </c>
      <c r="I79" s="414">
        <v>114</v>
      </c>
      <c r="J79" s="416">
        <f>SUM('[3]Table 8'!M183:O183)</f>
        <v>930</v>
      </c>
      <c r="K79" s="416">
        <v>664</v>
      </c>
      <c r="L79" s="416">
        <v>491</v>
      </c>
      <c r="M79" s="416">
        <v>2906.06</v>
      </c>
      <c r="N79" s="416">
        <v>478.66042414216901</v>
      </c>
      <c r="O79" s="904">
        <v>1998.013921</v>
      </c>
      <c r="P79" s="877">
        <v>1232.6656537055969</v>
      </c>
      <c r="R79" s="444" t="s">
        <v>67</v>
      </c>
      <c r="S79" s="501" t="s">
        <v>3</v>
      </c>
      <c r="T79" s="501" t="s">
        <v>3</v>
      </c>
      <c r="U79" s="501" t="s">
        <v>3</v>
      </c>
      <c r="V79" s="501">
        <f>($O79/E79)-1</f>
        <v>9.2462252358974357</v>
      </c>
      <c r="W79" s="501">
        <f t="shared" ref="W79:AB79" si="19">($O79/F79)-1</f>
        <v>3.2353698523014112</v>
      </c>
      <c r="X79" s="501" t="s">
        <v>3</v>
      </c>
      <c r="Y79" s="501">
        <f t="shared" si="19"/>
        <v>0.2635261626509835</v>
      </c>
      <c r="Z79" s="501">
        <f t="shared" si="19"/>
        <v>16.526437903508771</v>
      </c>
      <c r="AA79" s="501">
        <f t="shared" si="19"/>
        <v>1.148402065591398</v>
      </c>
      <c r="AB79" s="501">
        <f t="shared" si="19"/>
        <v>2.0090571099397589</v>
      </c>
      <c r="AC79" s="501">
        <f>($O79/M79)-1</f>
        <v>-0.31246639057693237</v>
      </c>
      <c r="AD79" s="501">
        <f>($O79/N79)-1</f>
        <v>3.1741782278757213</v>
      </c>
      <c r="AE79" s="501">
        <f>($O79/O79)-1</f>
        <v>0</v>
      </c>
      <c r="AF79" s="593">
        <f>($O79/P79)-1</f>
        <v>0.62088877465973003</v>
      </c>
    </row>
    <row r="80" spans="1:32" s="15" customFormat="1" ht="6" customHeight="1" x14ac:dyDescent="0.2">
      <c r="A80" s="443"/>
      <c r="B80" s="418"/>
      <c r="C80" s="418"/>
      <c r="D80" s="418"/>
      <c r="E80" s="418"/>
      <c r="F80" s="418"/>
      <c r="G80" s="418"/>
      <c r="H80" s="418"/>
      <c r="I80" s="418"/>
      <c r="J80" s="419"/>
      <c r="K80" s="419"/>
      <c r="L80" s="419"/>
      <c r="M80" s="419"/>
      <c r="N80" s="419"/>
      <c r="O80" s="420"/>
      <c r="P80" s="419"/>
      <c r="R80" s="443"/>
      <c r="S80" s="517"/>
      <c r="T80" s="517"/>
      <c r="U80" s="517"/>
      <c r="V80" s="517"/>
      <c r="W80" s="517"/>
      <c r="X80" s="517"/>
      <c r="Y80" s="517"/>
      <c r="Z80" s="517"/>
      <c r="AA80" s="517"/>
      <c r="AB80" s="517"/>
      <c r="AC80" s="517"/>
      <c r="AD80" s="597"/>
      <c r="AE80" s="597"/>
      <c r="AF80" s="597"/>
    </row>
    <row r="81" spans="1:32" ht="15" x14ac:dyDescent="0.25">
      <c r="A81" s="444" t="s">
        <v>118</v>
      </c>
      <c r="B81" s="414">
        <v>233</v>
      </c>
      <c r="C81" s="414">
        <v>186</v>
      </c>
      <c r="D81" s="414">
        <v>133.9</v>
      </c>
      <c r="E81" s="414">
        <v>137</v>
      </c>
      <c r="F81" s="414">
        <v>128.28109721963051</v>
      </c>
      <c r="G81" s="414" t="s">
        <v>3</v>
      </c>
      <c r="H81" s="414">
        <v>86</v>
      </c>
      <c r="I81" s="414" t="s">
        <v>3</v>
      </c>
      <c r="J81" s="416" t="s">
        <v>3</v>
      </c>
      <c r="K81" s="416" t="s">
        <v>3</v>
      </c>
      <c r="L81" s="416" t="s">
        <v>3</v>
      </c>
      <c r="M81" s="416" t="s">
        <v>3</v>
      </c>
      <c r="N81" s="416" t="s">
        <v>3</v>
      </c>
      <c r="O81" s="904" t="s">
        <v>3</v>
      </c>
      <c r="P81" s="877" t="s">
        <v>3</v>
      </c>
      <c r="R81" s="444" t="s">
        <v>118</v>
      </c>
      <c r="S81" s="501" t="s">
        <v>3</v>
      </c>
      <c r="T81" s="501" t="s">
        <v>3</v>
      </c>
      <c r="U81" s="501" t="s">
        <v>3</v>
      </c>
      <c r="V81" s="501" t="s">
        <v>3</v>
      </c>
      <c r="W81" s="501" t="s">
        <v>3</v>
      </c>
      <c r="X81" s="505" t="s">
        <v>3</v>
      </c>
      <c r="Y81" s="501" t="s">
        <v>3</v>
      </c>
      <c r="Z81" s="501" t="s">
        <v>3</v>
      </c>
      <c r="AA81" s="501" t="s">
        <v>3</v>
      </c>
      <c r="AB81" s="501" t="s">
        <v>3</v>
      </c>
      <c r="AC81" s="501" t="s">
        <v>3</v>
      </c>
      <c r="AD81" s="913" t="s">
        <v>3</v>
      </c>
      <c r="AE81" s="913" t="s">
        <v>3</v>
      </c>
      <c r="AF81" s="594" t="s">
        <v>3</v>
      </c>
    </row>
    <row r="82" spans="1:32" s="15" customFormat="1" ht="6" customHeight="1" x14ac:dyDescent="0.2">
      <c r="A82" s="443"/>
      <c r="B82" s="418"/>
      <c r="C82" s="418"/>
      <c r="D82" s="418"/>
      <c r="E82" s="418"/>
      <c r="F82" s="418"/>
      <c r="G82" s="418"/>
      <c r="H82" s="418"/>
      <c r="I82" s="418"/>
      <c r="J82" s="419"/>
      <c r="K82" s="419"/>
      <c r="L82" s="419"/>
      <c r="M82" s="419"/>
      <c r="N82" s="419"/>
      <c r="O82" s="420"/>
      <c r="P82" s="419"/>
      <c r="R82" s="443"/>
      <c r="S82" s="517"/>
      <c r="T82" s="517"/>
      <c r="U82" s="517"/>
      <c r="V82" s="517"/>
      <c r="W82" s="517"/>
      <c r="X82" s="517"/>
      <c r="Y82" s="517"/>
      <c r="Z82" s="517"/>
      <c r="AA82" s="517"/>
      <c r="AB82" s="517"/>
      <c r="AC82" s="517"/>
      <c r="AD82" s="597"/>
      <c r="AE82" s="597"/>
      <c r="AF82" s="597"/>
    </row>
    <row r="83" spans="1:32" ht="15" x14ac:dyDescent="0.25">
      <c r="A83" s="444" t="s">
        <v>147</v>
      </c>
      <c r="B83" s="414" t="s">
        <v>3</v>
      </c>
      <c r="C83" s="414" t="s">
        <v>3</v>
      </c>
      <c r="D83" s="414" t="s">
        <v>3</v>
      </c>
      <c r="E83" s="414" t="s">
        <v>3</v>
      </c>
      <c r="F83" s="414" t="s">
        <v>3</v>
      </c>
      <c r="G83" s="414" t="s">
        <v>3</v>
      </c>
      <c r="H83" s="414">
        <v>71.7</v>
      </c>
      <c r="I83" s="414" t="s">
        <v>3</v>
      </c>
      <c r="J83" s="416" t="s">
        <v>3</v>
      </c>
      <c r="K83" s="416">
        <v>23</v>
      </c>
      <c r="L83" s="416">
        <v>56</v>
      </c>
      <c r="M83" s="416">
        <v>10.17</v>
      </c>
      <c r="N83" s="416">
        <v>93.040425225985615</v>
      </c>
      <c r="O83" s="904" t="s">
        <v>3</v>
      </c>
      <c r="P83" s="877">
        <v>31.238618850708008</v>
      </c>
      <c r="R83" s="444" t="s">
        <v>147</v>
      </c>
      <c r="S83" s="501" t="s">
        <v>3</v>
      </c>
      <c r="T83" s="501" t="s">
        <v>3</v>
      </c>
      <c r="U83" s="501" t="s">
        <v>3</v>
      </c>
      <c r="V83" s="501" t="s">
        <v>3</v>
      </c>
      <c r="W83" s="501" t="s">
        <v>3</v>
      </c>
      <c r="X83" s="505" t="s">
        <v>3</v>
      </c>
      <c r="Y83" s="501" t="s">
        <v>3</v>
      </c>
      <c r="Z83" s="501" t="s">
        <v>3</v>
      </c>
      <c r="AA83" s="501" t="s">
        <v>3</v>
      </c>
      <c r="AB83" s="501" t="s">
        <v>3</v>
      </c>
      <c r="AC83" s="501" t="s">
        <v>3</v>
      </c>
      <c r="AD83" s="501" t="s">
        <v>3</v>
      </c>
      <c r="AE83" s="501" t="s">
        <v>3</v>
      </c>
      <c r="AF83" s="593" t="s">
        <v>3</v>
      </c>
    </row>
    <row r="84" spans="1:32" s="15" customFormat="1" ht="6" customHeight="1" x14ac:dyDescent="0.2">
      <c r="A84" s="443"/>
      <c r="B84" s="418"/>
      <c r="C84" s="418"/>
      <c r="D84" s="418"/>
      <c r="E84" s="418"/>
      <c r="F84" s="418"/>
      <c r="G84" s="418"/>
      <c r="H84" s="418"/>
      <c r="I84" s="418"/>
      <c r="J84" s="419"/>
      <c r="K84" s="419"/>
      <c r="L84" s="419"/>
      <c r="M84" s="419"/>
      <c r="N84" s="419"/>
      <c r="O84" s="420"/>
      <c r="P84" s="419"/>
      <c r="R84" s="443"/>
      <c r="S84" s="517"/>
      <c r="T84" s="517"/>
      <c r="U84" s="517"/>
      <c r="V84" s="517"/>
      <c r="W84" s="517"/>
      <c r="X84" s="517"/>
      <c r="Y84" s="517"/>
      <c r="Z84" s="517"/>
      <c r="AA84" s="517"/>
      <c r="AB84" s="517"/>
      <c r="AC84" s="517"/>
      <c r="AD84" s="597"/>
      <c r="AE84" s="597"/>
      <c r="AF84" s="597"/>
    </row>
    <row r="85" spans="1:32" ht="15" x14ac:dyDescent="0.25">
      <c r="A85" s="444" t="s">
        <v>69</v>
      </c>
      <c r="B85" s="414" t="s">
        <v>153</v>
      </c>
      <c r="C85" s="414">
        <v>3738</v>
      </c>
      <c r="D85" s="414">
        <v>2420.3000000000002</v>
      </c>
      <c r="E85" s="414">
        <v>3314</v>
      </c>
      <c r="F85" s="414">
        <v>4016.6864527919943</v>
      </c>
      <c r="G85" s="414" t="s">
        <v>3</v>
      </c>
      <c r="H85" s="414">
        <v>3071.2</v>
      </c>
      <c r="I85" s="414">
        <v>3679</v>
      </c>
      <c r="J85" s="416">
        <f>SUM('[3]Table 8'!M230:O230)</f>
        <v>2756</v>
      </c>
      <c r="K85" s="416">
        <v>3158</v>
      </c>
      <c r="L85" s="416">
        <v>2117</v>
      </c>
      <c r="M85" s="416">
        <v>2666.24</v>
      </c>
      <c r="N85" s="416">
        <v>1632.3452607506115</v>
      </c>
      <c r="O85" s="904">
        <v>1796.5414510000001</v>
      </c>
      <c r="P85" s="877">
        <v>2377.2463481426239</v>
      </c>
      <c r="R85" s="444" t="s">
        <v>69</v>
      </c>
      <c r="S85" s="501" t="s">
        <v>3</v>
      </c>
      <c r="T85" s="501">
        <f>($P85/C85)-1</f>
        <v>-0.36403254463814239</v>
      </c>
      <c r="U85" s="501">
        <f t="shared" ref="U85:AF85" si="20">($P85/D85)-1</f>
        <v>-1.7788560036927747E-2</v>
      </c>
      <c r="V85" s="501">
        <f t="shared" si="20"/>
        <v>-0.28266555578074115</v>
      </c>
      <c r="W85" s="501">
        <f t="shared" si="20"/>
        <v>-0.40815735156768274</v>
      </c>
      <c r="X85" s="501" t="s">
        <v>3</v>
      </c>
      <c r="Y85" s="501">
        <f t="shared" si="20"/>
        <v>-0.2259552135508518</v>
      </c>
      <c r="Z85" s="501">
        <f t="shared" si="20"/>
        <v>-0.35383355581880294</v>
      </c>
      <c r="AA85" s="501">
        <f t="shared" si="20"/>
        <v>-0.13742875611660965</v>
      </c>
      <c r="AB85" s="501">
        <f t="shared" si="20"/>
        <v>-0.24723041540765556</v>
      </c>
      <c r="AC85" s="501">
        <f t="shared" si="20"/>
        <v>0.12293167130024751</v>
      </c>
      <c r="AD85" s="501">
        <f t="shared" si="20"/>
        <v>-0.10838996184041039</v>
      </c>
      <c r="AE85" s="501">
        <f t="shared" si="20"/>
        <v>0.45633794841262931</v>
      </c>
      <c r="AF85" s="593">
        <f t="shared" si="20"/>
        <v>0.32323490049137971</v>
      </c>
    </row>
    <row r="86" spans="1:32" s="15" customFormat="1" ht="6" customHeight="1" x14ac:dyDescent="0.2">
      <c r="A86" s="443"/>
      <c r="B86" s="520"/>
      <c r="C86" s="520"/>
      <c r="D86" s="418"/>
      <c r="E86" s="418"/>
      <c r="F86" s="520"/>
      <c r="G86" s="520"/>
      <c r="H86" s="520"/>
      <c r="I86" s="520"/>
      <c r="J86" s="517"/>
      <c r="K86" s="517"/>
      <c r="L86" s="517"/>
      <c r="M86" s="517"/>
      <c r="N86" s="517"/>
      <c r="O86" s="518"/>
      <c r="P86" s="517"/>
      <c r="R86" s="443"/>
      <c r="S86" s="517"/>
      <c r="T86" s="517"/>
      <c r="U86" s="517"/>
      <c r="V86" s="517"/>
      <c r="W86" s="517"/>
      <c r="X86" s="517"/>
      <c r="Y86" s="517"/>
      <c r="Z86" s="517"/>
      <c r="AA86" s="517"/>
      <c r="AB86" s="517"/>
      <c r="AC86" s="517"/>
      <c r="AD86" s="597"/>
      <c r="AE86" s="597"/>
      <c r="AF86" s="597"/>
    </row>
    <row r="87" spans="1:32" x14ac:dyDescent="0.2">
      <c r="A87" s="450" t="s">
        <v>80</v>
      </c>
      <c r="B87" s="429">
        <v>90583</v>
      </c>
      <c r="C87" s="429">
        <v>93972</v>
      </c>
      <c r="D87" s="429">
        <v>90952.1</v>
      </c>
      <c r="E87" s="429">
        <v>87330</v>
      </c>
      <c r="F87" s="429">
        <v>97658</v>
      </c>
      <c r="G87" s="429" t="s">
        <v>3</v>
      </c>
      <c r="H87" s="429">
        <v>88294.8</v>
      </c>
      <c r="I87" s="429">
        <v>80347</v>
      </c>
      <c r="J87" s="430">
        <f>J61+J63+J77+J79+J85</f>
        <v>66954</v>
      </c>
      <c r="K87" s="430">
        <v>77473</v>
      </c>
      <c r="L87" s="430">
        <v>77085</v>
      </c>
      <c r="M87" s="430">
        <v>74991.91</v>
      </c>
      <c r="N87" s="430">
        <v>54413.218725184881</v>
      </c>
      <c r="O87" s="538">
        <v>64209.401302000006</v>
      </c>
      <c r="P87" s="430">
        <v>70808.832138061523</v>
      </c>
      <c r="R87" s="450" t="s">
        <v>80</v>
      </c>
      <c r="S87" s="507">
        <f>($P87/B87)-1</f>
        <v>-0.21829888458031288</v>
      </c>
      <c r="T87" s="507">
        <f t="shared" ref="T87:AF87" si="21">($P87/C87)-1</f>
        <v>-0.2464901019658885</v>
      </c>
      <c r="U87" s="507">
        <f t="shared" si="21"/>
        <v>-0.22147116847151938</v>
      </c>
      <c r="V87" s="507">
        <f t="shared" si="21"/>
        <v>-0.189180898453435</v>
      </c>
      <c r="W87" s="507">
        <f t="shared" si="21"/>
        <v>-0.27493055215075546</v>
      </c>
      <c r="X87" s="507" t="s">
        <v>3</v>
      </c>
      <c r="Y87" s="507">
        <f t="shared" si="21"/>
        <v>-0.19804074375771252</v>
      </c>
      <c r="Z87" s="507">
        <f t="shared" si="21"/>
        <v>-0.11871218417537033</v>
      </c>
      <c r="AA87" s="507">
        <f t="shared" si="21"/>
        <v>5.7574336679832694E-2</v>
      </c>
      <c r="AB87" s="507">
        <f t="shared" si="21"/>
        <v>-8.601923072474893E-2</v>
      </c>
      <c r="AC87" s="507">
        <f t="shared" si="21"/>
        <v>-8.1418795640377239E-2</v>
      </c>
      <c r="AD87" s="507">
        <f t="shared" si="21"/>
        <v>-5.5780388337068332E-2</v>
      </c>
      <c r="AE87" s="507">
        <f t="shared" si="21"/>
        <v>0.30131673510591317</v>
      </c>
      <c r="AF87" s="507">
        <f t="shared" si="21"/>
        <v>0.10277982199245272</v>
      </c>
    </row>
    <row r="88" spans="1:32" s="15" customFormat="1" x14ac:dyDescent="0.2">
      <c r="A88" s="948"/>
      <c r="B88" s="965"/>
      <c r="C88" s="965"/>
      <c r="D88" s="965"/>
      <c r="E88" s="900"/>
      <c r="F88" s="900"/>
      <c r="G88" s="900"/>
      <c r="H88" s="900"/>
      <c r="I88" s="900"/>
      <c r="J88" s="949"/>
      <c r="K88" s="949"/>
      <c r="L88" s="949"/>
      <c r="M88" s="949"/>
      <c r="N88" s="949"/>
      <c r="O88" s="966"/>
      <c r="P88" s="949"/>
      <c r="R88" s="445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97"/>
      <c r="AE88" s="597"/>
      <c r="AF88" s="597"/>
    </row>
    <row r="89" spans="1:32" x14ac:dyDescent="0.2">
      <c r="A89" s="944" t="s">
        <v>148</v>
      </c>
      <c r="B89" s="424">
        <v>11835</v>
      </c>
      <c r="C89" s="424">
        <v>11064</v>
      </c>
      <c r="D89" s="424">
        <v>8404.4</v>
      </c>
      <c r="E89" s="424">
        <v>8488</v>
      </c>
      <c r="F89" s="424">
        <v>7513</v>
      </c>
      <c r="G89" s="424" t="s">
        <v>3</v>
      </c>
      <c r="H89" s="424">
        <v>6708</v>
      </c>
      <c r="I89" s="424">
        <v>6067.7269724786902</v>
      </c>
      <c r="J89" s="426">
        <f>SUM('[3]Table 3'!G18:G20)</f>
        <v>5117.9584991431657</v>
      </c>
      <c r="K89" s="426">
        <v>5501</v>
      </c>
      <c r="L89" s="426">
        <v>4940</v>
      </c>
      <c r="M89" s="426">
        <v>4150</v>
      </c>
      <c r="N89" s="426">
        <v>3765</v>
      </c>
      <c r="O89" s="426">
        <v>3907.6000000000004</v>
      </c>
      <c r="P89" s="426">
        <v>3701.7995746135712</v>
      </c>
      <c r="R89" s="451" t="s">
        <v>148</v>
      </c>
      <c r="S89" s="508">
        <f>($P89/B89)-1</f>
        <v>-0.68721592102969398</v>
      </c>
      <c r="T89" s="508">
        <f t="shared" ref="T89:AF89" si="22">($P89/C89)-1</f>
        <v>-0.66541941661121018</v>
      </c>
      <c r="U89" s="508">
        <f t="shared" si="22"/>
        <v>-0.55954029144096284</v>
      </c>
      <c r="V89" s="508">
        <f t="shared" si="22"/>
        <v>-0.56387846670433894</v>
      </c>
      <c r="W89" s="508">
        <f t="shared" si="22"/>
        <v>-0.50728077005010364</v>
      </c>
      <c r="X89" s="508" t="s">
        <v>3</v>
      </c>
      <c r="Y89" s="508">
        <f t="shared" si="22"/>
        <v>-0.44815152435695127</v>
      </c>
      <c r="Z89" s="508">
        <f t="shared" si="22"/>
        <v>-0.38991988410095324</v>
      </c>
      <c r="AA89" s="508">
        <f t="shared" si="22"/>
        <v>-0.27670387025738563</v>
      </c>
      <c r="AB89" s="508">
        <f t="shared" si="22"/>
        <v>-0.32706788318240843</v>
      </c>
      <c r="AC89" s="508">
        <f t="shared" si="22"/>
        <v>-0.25064785938996537</v>
      </c>
      <c r="AD89" s="508">
        <f t="shared" si="22"/>
        <v>-0.10800010250275394</v>
      </c>
      <c r="AE89" s="508">
        <f t="shared" si="22"/>
        <v>-1.6786301563460504E-2</v>
      </c>
      <c r="AF89" s="508">
        <f t="shared" si="22"/>
        <v>-5.2666707284888203E-2</v>
      </c>
    </row>
    <row r="90" spans="1:3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44"/>
      <c r="P90" s="302"/>
      <c r="Q90" s="244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32" x14ac:dyDescent="0.2">
      <c r="A91" s="680" t="s">
        <v>155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38"/>
      <c r="P91" s="283"/>
      <c r="Q91" s="338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3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632"/>
      <c r="P92" s="283"/>
      <c r="Q92" s="63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32" ht="15" x14ac:dyDescent="0.2">
      <c r="A93" s="272" t="s">
        <v>407</v>
      </c>
      <c r="B93" s="21"/>
      <c r="C93" s="21"/>
      <c r="D93" s="21"/>
      <c r="E93" s="42"/>
      <c r="F93" s="42"/>
      <c r="G93" s="42"/>
      <c r="H93" s="42"/>
      <c r="I93" s="42"/>
      <c r="K93" s="42"/>
      <c r="L93" s="42"/>
      <c r="M93" s="42"/>
      <c r="N93" s="42"/>
      <c r="O93" s="23"/>
      <c r="P93" s="893"/>
      <c r="Q93" s="42"/>
      <c r="R93" s="272" t="s">
        <v>408</v>
      </c>
      <c r="S93" s="243"/>
      <c r="T93" s="243"/>
      <c r="U93" s="243"/>
      <c r="V93" s="242"/>
      <c r="W93" s="2"/>
      <c r="X93" s="2"/>
      <c r="Y93" s="2"/>
      <c r="Z93" s="2"/>
      <c r="AA93" s="2"/>
      <c r="AB93" s="2"/>
      <c r="AC93" s="2"/>
    </row>
    <row r="94" spans="1:32" x14ac:dyDescent="0.2">
      <c r="A94" s="21"/>
      <c r="B94" s="21"/>
      <c r="C94" s="21"/>
      <c r="D94" s="21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899"/>
      <c r="Q94" s="42"/>
      <c r="R94" s="21"/>
      <c r="S94" s="32"/>
      <c r="T94" s="32"/>
      <c r="U94" s="32"/>
      <c r="V94" s="21"/>
      <c r="W94" s="2"/>
      <c r="X94" s="2"/>
      <c r="Y94" s="2"/>
      <c r="Z94" s="2"/>
      <c r="AA94" s="2"/>
      <c r="AB94" s="2"/>
      <c r="AC94" s="2"/>
    </row>
    <row r="95" spans="1:32" ht="15" customHeight="1" x14ac:dyDescent="0.2">
      <c r="A95" s="241"/>
      <c r="B95" s="1007" t="s">
        <v>290</v>
      </c>
      <c r="C95" s="1008"/>
      <c r="D95" s="1008"/>
      <c r="E95" s="1008"/>
      <c r="F95" s="1008"/>
      <c r="G95" s="1008"/>
      <c r="H95" s="1008"/>
      <c r="I95" s="1008"/>
      <c r="J95" s="1008"/>
      <c r="K95" s="1008"/>
      <c r="L95" s="1008"/>
      <c r="M95" s="1008"/>
      <c r="N95" s="1008"/>
      <c r="O95" s="1008"/>
      <c r="P95" s="1009"/>
      <c r="R95" s="2"/>
      <c r="S95" s="1006" t="s">
        <v>122</v>
      </c>
      <c r="T95" s="1006"/>
      <c r="U95" s="1006"/>
      <c r="V95" s="1006"/>
      <c r="W95" s="1006"/>
      <c r="X95" s="1006"/>
      <c r="Y95" s="1006"/>
      <c r="Z95" s="1006"/>
      <c r="AA95" s="1006"/>
      <c r="AB95" s="1006"/>
      <c r="AC95" s="1006"/>
      <c r="AD95" s="1006"/>
      <c r="AE95" s="1006"/>
      <c r="AF95" s="1006"/>
    </row>
    <row r="96" spans="1:32" ht="3.75" customHeight="1" x14ac:dyDescent="0.2">
      <c r="A96" s="22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898"/>
      <c r="R96" s="2"/>
      <c r="S96" s="333"/>
      <c r="T96" s="333"/>
      <c r="U96" s="333"/>
      <c r="V96" s="333"/>
      <c r="W96" s="333"/>
      <c r="X96" s="333"/>
      <c r="Y96" s="333"/>
      <c r="Z96" s="333"/>
      <c r="AA96" s="333"/>
      <c r="AB96" s="333"/>
      <c r="AC96" s="333"/>
    </row>
    <row r="97" spans="1:32" x14ac:dyDescent="0.2">
      <c r="A97" s="450" t="s">
        <v>104</v>
      </c>
      <c r="B97" s="434">
        <v>1990</v>
      </c>
      <c r="C97" s="434">
        <v>1992</v>
      </c>
      <c r="D97" s="434">
        <v>1994</v>
      </c>
      <c r="E97" s="435">
        <v>1996</v>
      </c>
      <c r="F97" s="435">
        <v>1998</v>
      </c>
      <c r="G97" s="435">
        <v>2000</v>
      </c>
      <c r="H97" s="435">
        <v>2002</v>
      </c>
      <c r="I97" s="435">
        <v>2004</v>
      </c>
      <c r="J97" s="435">
        <v>2006</v>
      </c>
      <c r="K97" s="435">
        <v>2008</v>
      </c>
      <c r="L97" s="435">
        <v>2010</v>
      </c>
      <c r="M97" s="435">
        <v>2012</v>
      </c>
      <c r="N97" s="435">
        <v>2014</v>
      </c>
      <c r="O97" s="671">
        <v>2016</v>
      </c>
      <c r="P97" s="435">
        <v>2018</v>
      </c>
      <c r="R97" s="450" t="s">
        <v>104</v>
      </c>
      <c r="S97" s="401" t="s">
        <v>387</v>
      </c>
      <c r="T97" s="401" t="s">
        <v>388</v>
      </c>
      <c r="U97" s="401" t="s">
        <v>389</v>
      </c>
      <c r="V97" s="401" t="s">
        <v>390</v>
      </c>
      <c r="W97" s="402" t="s">
        <v>391</v>
      </c>
      <c r="X97" s="403" t="s">
        <v>392</v>
      </c>
      <c r="Y97" s="403" t="s">
        <v>393</v>
      </c>
      <c r="Z97" s="403" t="s">
        <v>394</v>
      </c>
      <c r="AA97" s="403" t="s">
        <v>395</v>
      </c>
      <c r="AB97" s="403" t="s">
        <v>396</v>
      </c>
      <c r="AC97" s="403" t="s">
        <v>397</v>
      </c>
      <c r="AD97" s="403" t="s">
        <v>398</v>
      </c>
      <c r="AE97" s="404" t="s">
        <v>399</v>
      </c>
      <c r="AF97" s="404" t="s">
        <v>413</v>
      </c>
    </row>
    <row r="98" spans="1:32" s="15" customFormat="1" ht="6" customHeight="1" x14ac:dyDescent="0.2">
      <c r="A98" s="443"/>
      <c r="B98" s="470"/>
      <c r="C98" s="470"/>
      <c r="D98" s="470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2"/>
      <c r="P98" s="471"/>
      <c r="R98" s="443"/>
      <c r="S98" s="497"/>
      <c r="T98" s="498"/>
      <c r="U98" s="498"/>
      <c r="V98" s="498"/>
      <c r="W98" s="497"/>
      <c r="X98" s="543"/>
      <c r="Y98" s="543"/>
      <c r="Z98" s="543"/>
      <c r="AA98" s="543"/>
      <c r="AB98" s="543"/>
      <c r="AC98" s="543"/>
      <c r="AD98" s="604"/>
      <c r="AE98" s="604"/>
      <c r="AF98" s="604"/>
    </row>
    <row r="99" spans="1:32" ht="15" x14ac:dyDescent="0.25">
      <c r="A99" s="444" t="s">
        <v>64</v>
      </c>
      <c r="B99" s="473">
        <v>82.07</v>
      </c>
      <c r="C99" s="473">
        <v>83.28</v>
      </c>
      <c r="D99" s="473">
        <v>75.997299999999996</v>
      </c>
      <c r="E99" s="477">
        <v>69.41</v>
      </c>
      <c r="F99" s="477">
        <v>67.430000000000007</v>
      </c>
      <c r="G99" s="477" t="s">
        <v>3</v>
      </c>
      <c r="H99" s="477">
        <v>69.900800000000004</v>
      </c>
      <c r="I99" s="477">
        <v>51.326000000000001</v>
      </c>
      <c r="J99" s="477">
        <f>SUM('[3]Table 9'!M68:O68)/1000</f>
        <v>46.930999999999997</v>
      </c>
      <c r="K99" s="477">
        <v>45.018999999999998</v>
      </c>
      <c r="L99" s="477">
        <v>39.795999999999999</v>
      </c>
      <c r="M99" s="477">
        <v>27.403949999999998</v>
      </c>
      <c r="N99" s="475">
        <v>22.1838229747935</v>
      </c>
      <c r="O99" s="909">
        <v>27.297922560774918</v>
      </c>
      <c r="P99" s="882">
        <v>32.5</v>
      </c>
      <c r="R99" s="444" t="s">
        <v>64</v>
      </c>
      <c r="S99" s="501"/>
      <c r="T99" s="501">
        <f>($P99/C99)-1</f>
        <v>-0.60975024015369839</v>
      </c>
      <c r="U99" s="501">
        <f t="shared" ref="U99:AF99" si="23">($P99/D99)-1</f>
        <v>-0.57235322833837521</v>
      </c>
      <c r="V99" s="501">
        <f t="shared" si="23"/>
        <v>-0.53176775680737642</v>
      </c>
      <c r="W99" s="501">
        <f t="shared" si="23"/>
        <v>-0.51801868604478729</v>
      </c>
      <c r="X99" s="501" t="s">
        <v>3</v>
      </c>
      <c r="Y99" s="501">
        <f t="shared" si="23"/>
        <v>-0.5350553927852042</v>
      </c>
      <c r="Z99" s="501">
        <f t="shared" si="23"/>
        <v>-0.36679265869150135</v>
      </c>
      <c r="AA99" s="501">
        <f t="shared" si="23"/>
        <v>-0.30749398052459986</v>
      </c>
      <c r="AB99" s="501">
        <f t="shared" si="23"/>
        <v>-0.27808258735200686</v>
      </c>
      <c r="AC99" s="501">
        <f t="shared" si="23"/>
        <v>-0.18333500854357221</v>
      </c>
      <c r="AD99" s="501">
        <f t="shared" si="23"/>
        <v>0.18596041811490682</v>
      </c>
      <c r="AE99" s="501">
        <f t="shared" si="23"/>
        <v>0.46503152486063004</v>
      </c>
      <c r="AF99" s="593">
        <f t="shared" si="23"/>
        <v>0.19056678865006682</v>
      </c>
    </row>
    <row r="100" spans="1:32" s="15" customFormat="1" ht="6" customHeight="1" x14ac:dyDescent="0.2">
      <c r="A100" s="443"/>
      <c r="B100" s="509"/>
      <c r="C100" s="509"/>
      <c r="D100" s="509"/>
      <c r="E100" s="511"/>
      <c r="F100" s="511"/>
      <c r="G100" s="511"/>
      <c r="H100" s="511"/>
      <c r="I100" s="511"/>
      <c r="J100" s="511"/>
      <c r="K100" s="511"/>
      <c r="L100" s="511"/>
      <c r="M100" s="511"/>
      <c r="N100" s="511"/>
      <c r="O100" s="519"/>
      <c r="P100" s="511"/>
      <c r="R100" s="443"/>
      <c r="S100" s="517"/>
      <c r="T100" s="517"/>
      <c r="U100" s="517"/>
      <c r="V100" s="517"/>
      <c r="W100" s="517"/>
      <c r="X100" s="517"/>
      <c r="Y100" s="517"/>
      <c r="Z100" s="517"/>
      <c r="AA100" s="517"/>
      <c r="AB100" s="517"/>
      <c r="AC100" s="517"/>
      <c r="AD100" s="597"/>
      <c r="AE100" s="597"/>
      <c r="AF100" s="597"/>
    </row>
    <row r="101" spans="1:32" ht="15" x14ac:dyDescent="0.25">
      <c r="A101" s="444" t="s">
        <v>106</v>
      </c>
      <c r="B101" s="473">
        <v>197.2</v>
      </c>
      <c r="C101" s="473">
        <v>171.75</v>
      </c>
      <c r="D101" s="473">
        <v>97.282199999999989</v>
      </c>
      <c r="E101" s="477">
        <v>293.26</v>
      </c>
      <c r="F101" s="477">
        <v>290.23</v>
      </c>
      <c r="G101" s="477" t="s">
        <v>3</v>
      </c>
      <c r="H101" s="477">
        <v>354.00779999999997</v>
      </c>
      <c r="I101" s="477">
        <v>211.178</v>
      </c>
      <c r="J101" s="477">
        <f>SUM('[3]Table 9'!M155:O155)/1000</f>
        <v>101.78</v>
      </c>
      <c r="K101" s="477">
        <v>12.221</v>
      </c>
      <c r="L101" s="477">
        <v>11.698</v>
      </c>
      <c r="M101" s="477">
        <v>10.59155</v>
      </c>
      <c r="N101" s="475">
        <v>7.7754564186913404</v>
      </c>
      <c r="O101" s="909">
        <v>7.257561101279447</v>
      </c>
      <c r="P101" s="882">
        <v>10.79</v>
      </c>
      <c r="R101" s="444" t="s">
        <v>106</v>
      </c>
      <c r="S101" s="501">
        <f>($P101/B101)-1</f>
        <v>-0.94528397565922917</v>
      </c>
      <c r="T101" s="501">
        <f t="shared" ref="T101:AF101" si="24">($P101/C101)-1</f>
        <v>-0.93717612809315864</v>
      </c>
      <c r="U101" s="501">
        <f t="shared" si="24"/>
        <v>-0.88908556755501</v>
      </c>
      <c r="V101" s="501">
        <f t="shared" si="24"/>
        <v>-0.9632067107686012</v>
      </c>
      <c r="W101" s="501">
        <f t="shared" si="24"/>
        <v>-0.96282258898115292</v>
      </c>
      <c r="X101" s="501" t="s">
        <v>3</v>
      </c>
      <c r="Y101" s="501">
        <f t="shared" si="24"/>
        <v>-0.96952044559470163</v>
      </c>
      <c r="Z101" s="501">
        <f t="shared" si="24"/>
        <v>-0.94890566252166419</v>
      </c>
      <c r="AA101" s="501">
        <f t="shared" si="24"/>
        <v>-0.89398703085085485</v>
      </c>
      <c r="AB101" s="501">
        <f t="shared" si="24"/>
        <v>-0.1170935275345717</v>
      </c>
      <c r="AC101" s="501">
        <f t="shared" si="24"/>
        <v>-7.7620106001025868E-2</v>
      </c>
      <c r="AD101" s="501">
        <f t="shared" si="24"/>
        <v>1.8736634392511053E-2</v>
      </c>
      <c r="AE101" s="501">
        <f t="shared" si="24"/>
        <v>0.38769988782420906</v>
      </c>
      <c r="AF101" s="593">
        <f t="shared" si="24"/>
        <v>0.48672534056899819</v>
      </c>
    </row>
    <row r="102" spans="1:32" s="15" customFormat="1" ht="6" customHeight="1" x14ac:dyDescent="0.2">
      <c r="A102" s="443"/>
      <c r="B102" s="509"/>
      <c r="C102" s="509"/>
      <c r="D102" s="509"/>
      <c r="E102" s="511"/>
      <c r="F102" s="511"/>
      <c r="G102" s="511"/>
      <c r="H102" s="511"/>
      <c r="I102" s="511"/>
      <c r="J102" s="511"/>
      <c r="K102" s="511"/>
      <c r="L102" s="511"/>
      <c r="M102" s="511"/>
      <c r="N102" s="511"/>
      <c r="O102" s="519"/>
      <c r="P102" s="511"/>
      <c r="R102" s="443"/>
      <c r="S102" s="517"/>
      <c r="T102" s="517"/>
      <c r="U102" s="517"/>
      <c r="V102" s="517"/>
      <c r="W102" s="517"/>
      <c r="X102" s="517"/>
      <c r="Y102" s="517"/>
      <c r="Z102" s="517"/>
      <c r="AA102" s="517"/>
      <c r="AB102" s="517"/>
      <c r="AC102" s="517"/>
      <c r="AD102" s="597"/>
      <c r="AE102" s="597"/>
      <c r="AF102" s="597"/>
    </row>
    <row r="103" spans="1:32" ht="15" x14ac:dyDescent="0.25">
      <c r="A103" s="444" t="s">
        <v>66</v>
      </c>
      <c r="B103" s="509"/>
      <c r="C103" s="509"/>
      <c r="D103" s="509"/>
      <c r="E103" s="511"/>
      <c r="F103" s="511"/>
      <c r="G103" s="511"/>
      <c r="H103" s="511"/>
      <c r="I103" s="511"/>
      <c r="J103" s="511"/>
      <c r="K103" s="511"/>
      <c r="L103" s="511"/>
      <c r="M103" s="511"/>
      <c r="N103" s="511"/>
      <c r="O103" s="519"/>
      <c r="P103" s="511"/>
      <c r="R103" s="444" t="s">
        <v>66</v>
      </c>
      <c r="S103" s="517"/>
      <c r="T103" s="517"/>
      <c r="U103" s="517"/>
      <c r="V103" s="517"/>
      <c r="W103" s="517"/>
      <c r="X103" s="517"/>
      <c r="Y103" s="517"/>
      <c r="Z103" s="517"/>
      <c r="AA103" s="517"/>
      <c r="AB103" s="517"/>
      <c r="AC103" s="517"/>
      <c r="AD103" s="597"/>
      <c r="AE103" s="597"/>
      <c r="AF103" s="597"/>
    </row>
    <row r="104" spans="1:32" s="15" customFormat="1" ht="3.75" customHeight="1" x14ac:dyDescent="0.2">
      <c r="A104" s="443"/>
      <c r="B104" s="509"/>
      <c r="C104" s="509"/>
      <c r="D104" s="509"/>
      <c r="E104" s="511"/>
      <c r="F104" s="511"/>
      <c r="G104" s="511"/>
      <c r="H104" s="511"/>
      <c r="I104" s="511"/>
      <c r="J104" s="511"/>
      <c r="K104" s="511"/>
      <c r="L104" s="511"/>
      <c r="M104" s="511"/>
      <c r="N104" s="511"/>
      <c r="O104" s="519"/>
      <c r="P104" s="511"/>
      <c r="R104" s="443"/>
      <c r="S104" s="517"/>
      <c r="T104" s="517"/>
      <c r="U104" s="517"/>
      <c r="V104" s="517"/>
      <c r="W104" s="517"/>
      <c r="X104" s="517"/>
      <c r="Y104" s="517"/>
      <c r="Z104" s="517"/>
      <c r="AA104" s="517"/>
      <c r="AB104" s="517"/>
      <c r="AC104" s="517"/>
      <c r="AD104" s="597"/>
      <c r="AE104" s="597"/>
      <c r="AF104" s="597"/>
    </row>
    <row r="105" spans="1:32" x14ac:dyDescent="0.2">
      <c r="A105" s="454" t="s">
        <v>138</v>
      </c>
      <c r="B105" s="478" t="s">
        <v>3</v>
      </c>
      <c r="C105" s="478" t="s">
        <v>154</v>
      </c>
      <c r="D105" s="478" t="s">
        <v>3</v>
      </c>
      <c r="E105" s="529" t="s">
        <v>154</v>
      </c>
      <c r="F105" s="477" t="s">
        <v>3</v>
      </c>
      <c r="G105" s="477" t="s">
        <v>3</v>
      </c>
      <c r="H105" s="477">
        <v>5.0799999999999998E-2</v>
      </c>
      <c r="I105" s="479">
        <v>6.6000000000000003E-2</v>
      </c>
      <c r="J105" s="582">
        <f>4/1000</f>
        <v>4.0000000000000001E-3</v>
      </c>
      <c r="K105" s="582">
        <v>0.06</v>
      </c>
      <c r="L105" s="505" t="s">
        <v>3</v>
      </c>
      <c r="M105" s="481">
        <v>1.376E-2</v>
      </c>
      <c r="N105" s="481"/>
      <c r="O105" s="910">
        <v>2.6716999999999998E-2</v>
      </c>
      <c r="P105" s="881">
        <v>0</v>
      </c>
      <c r="R105" s="454" t="s">
        <v>138</v>
      </c>
      <c r="S105" s="501" t="s">
        <v>3</v>
      </c>
      <c r="T105" s="501" t="s">
        <v>3</v>
      </c>
      <c r="U105" s="501" t="s">
        <v>3</v>
      </c>
      <c r="V105" s="501" t="s">
        <v>3</v>
      </c>
      <c r="W105" s="501" t="s">
        <v>3</v>
      </c>
      <c r="X105" s="505" t="s">
        <v>3</v>
      </c>
      <c r="Y105" s="501">
        <f>($P105/H105)-1</f>
        <v>-1</v>
      </c>
      <c r="Z105" s="501">
        <f t="shared" ref="Z105:AF105" si="25">($P105/I105)-1</f>
        <v>-1</v>
      </c>
      <c r="AA105" s="501">
        <f t="shared" si="25"/>
        <v>-1</v>
      </c>
      <c r="AB105" s="501">
        <f t="shared" si="25"/>
        <v>-1</v>
      </c>
      <c r="AC105" s="501" t="s">
        <v>3</v>
      </c>
      <c r="AD105" s="501">
        <f t="shared" si="25"/>
        <v>-1</v>
      </c>
      <c r="AE105" s="501" t="s">
        <v>3</v>
      </c>
      <c r="AF105" s="593">
        <f t="shared" si="25"/>
        <v>-1</v>
      </c>
    </row>
    <row r="106" spans="1:32" x14ac:dyDescent="0.2">
      <c r="A106" s="454" t="s">
        <v>139</v>
      </c>
      <c r="B106" s="478" t="s">
        <v>3</v>
      </c>
      <c r="C106" s="478" t="s">
        <v>3</v>
      </c>
      <c r="D106" s="478" t="s">
        <v>3</v>
      </c>
      <c r="E106" s="479" t="s">
        <v>3</v>
      </c>
      <c r="F106" s="477" t="s">
        <v>3</v>
      </c>
      <c r="G106" s="477" t="s">
        <v>3</v>
      </c>
      <c r="H106" s="477" t="s">
        <v>3</v>
      </c>
      <c r="I106" s="479" t="s">
        <v>3</v>
      </c>
      <c r="J106" s="582" t="s">
        <v>3</v>
      </c>
      <c r="K106" s="505" t="s">
        <v>3</v>
      </c>
      <c r="L106" s="505" t="s">
        <v>3</v>
      </c>
      <c r="M106" s="505" t="s">
        <v>3</v>
      </c>
      <c r="N106" s="481">
        <v>0.22763</v>
      </c>
      <c r="O106" s="910" t="s">
        <v>3</v>
      </c>
      <c r="P106" s="881" t="s">
        <v>3</v>
      </c>
      <c r="R106" s="454" t="s">
        <v>139</v>
      </c>
      <c r="S106" s="501" t="s">
        <v>3</v>
      </c>
      <c r="T106" s="501" t="s">
        <v>3</v>
      </c>
      <c r="U106" s="501" t="s">
        <v>3</v>
      </c>
      <c r="V106" s="501" t="s">
        <v>3</v>
      </c>
      <c r="W106" s="501" t="s">
        <v>3</v>
      </c>
      <c r="X106" s="505" t="s">
        <v>3</v>
      </c>
      <c r="Y106" s="501" t="s">
        <v>3</v>
      </c>
      <c r="Z106" s="501" t="s">
        <v>3</v>
      </c>
      <c r="AA106" s="501" t="s">
        <v>3</v>
      </c>
      <c r="AB106" s="501" t="s">
        <v>3</v>
      </c>
      <c r="AC106" s="501" t="s">
        <v>3</v>
      </c>
      <c r="AD106" s="913" t="s">
        <v>3</v>
      </c>
      <c r="AE106" s="913">
        <v>-1</v>
      </c>
      <c r="AF106" s="594" t="s">
        <v>3</v>
      </c>
    </row>
    <row r="107" spans="1:32" x14ac:dyDescent="0.2">
      <c r="A107" s="454" t="s">
        <v>140</v>
      </c>
      <c r="B107" s="478">
        <v>0.17</v>
      </c>
      <c r="C107" s="478">
        <v>0.1</v>
      </c>
      <c r="D107" s="478">
        <v>0.28000000000000003</v>
      </c>
      <c r="E107" s="479">
        <v>0.26</v>
      </c>
      <c r="F107" s="477">
        <v>0.123</v>
      </c>
      <c r="G107" s="477" t="s">
        <v>3</v>
      </c>
      <c r="H107" s="477">
        <v>1.5900000000000001E-2</v>
      </c>
      <c r="I107" s="479">
        <v>0.124</v>
      </c>
      <c r="J107" s="582">
        <f>164/1000</f>
        <v>0.16400000000000001</v>
      </c>
      <c r="K107" s="505" t="s">
        <v>3</v>
      </c>
      <c r="L107" s="505" t="s">
        <v>3</v>
      </c>
      <c r="M107" s="505" t="s">
        <v>3</v>
      </c>
      <c r="N107" s="505"/>
      <c r="O107" s="911" t="s">
        <v>3</v>
      </c>
      <c r="P107" s="895" t="s">
        <v>3</v>
      </c>
      <c r="R107" s="454" t="s">
        <v>140</v>
      </c>
      <c r="S107" s="501" t="s">
        <v>3</v>
      </c>
      <c r="T107" s="501" t="s">
        <v>3</v>
      </c>
      <c r="U107" s="501" t="s">
        <v>3</v>
      </c>
      <c r="V107" s="501" t="s">
        <v>3</v>
      </c>
      <c r="W107" s="501" t="s">
        <v>3</v>
      </c>
      <c r="X107" s="501" t="s">
        <v>3</v>
      </c>
      <c r="Y107" s="501" t="s">
        <v>3</v>
      </c>
      <c r="Z107" s="501" t="s">
        <v>3</v>
      </c>
      <c r="AA107" s="501" t="s">
        <v>3</v>
      </c>
      <c r="AB107" s="501" t="s">
        <v>3</v>
      </c>
      <c r="AC107" s="501" t="s">
        <v>3</v>
      </c>
      <c r="AD107" s="501" t="s">
        <v>3</v>
      </c>
      <c r="AE107" s="501" t="s">
        <v>3</v>
      </c>
      <c r="AF107" s="593" t="s">
        <v>3</v>
      </c>
    </row>
    <row r="108" spans="1:32" x14ac:dyDescent="0.2">
      <c r="A108" s="454" t="s">
        <v>141</v>
      </c>
      <c r="B108" s="478">
        <v>0.01</v>
      </c>
      <c r="C108" s="478" t="s">
        <v>3</v>
      </c>
      <c r="D108" s="478" t="s">
        <v>3</v>
      </c>
      <c r="E108" s="479">
        <v>0.02</v>
      </c>
      <c r="F108" s="479" t="s">
        <v>154</v>
      </c>
      <c r="G108" s="422" t="s">
        <v>3</v>
      </c>
      <c r="H108" s="479">
        <v>8.3000000000000001E-3</v>
      </c>
      <c r="I108" s="479">
        <v>0.01</v>
      </c>
      <c r="J108" s="582">
        <f>6/1000</f>
        <v>6.0000000000000001E-3</v>
      </c>
      <c r="K108" s="582">
        <v>7.0000000000000001E-3</v>
      </c>
      <c r="L108" s="582">
        <v>0.01</v>
      </c>
      <c r="M108" s="582">
        <v>4.1900000000000001E-3</v>
      </c>
      <c r="N108" s="582">
        <v>6.2500000000000003E-3</v>
      </c>
      <c r="O108" s="910">
        <v>1.1565999999999998E-2</v>
      </c>
      <c r="P108" s="881">
        <v>1.7899999999999999E-2</v>
      </c>
      <c r="R108" s="454" t="s">
        <v>141</v>
      </c>
      <c r="S108" s="501">
        <f>($P108/B108)-1</f>
        <v>0.78999999999999981</v>
      </c>
      <c r="T108" s="501" t="s">
        <v>3</v>
      </c>
      <c r="U108" s="501" t="s">
        <v>3</v>
      </c>
      <c r="V108" s="501">
        <f t="shared" ref="V108:AF108" si="26">($P108/E108)-1</f>
        <v>-0.10500000000000009</v>
      </c>
      <c r="W108" s="501" t="s">
        <v>3</v>
      </c>
      <c r="X108" s="501" t="s">
        <v>3</v>
      </c>
      <c r="Y108" s="501">
        <f t="shared" si="26"/>
        <v>1.1566265060240961</v>
      </c>
      <c r="Z108" s="501">
        <f t="shared" si="26"/>
        <v>0.78999999999999981</v>
      </c>
      <c r="AA108" s="501">
        <f t="shared" si="26"/>
        <v>1.9833333333333329</v>
      </c>
      <c r="AB108" s="501">
        <f t="shared" si="26"/>
        <v>1.5571428571428569</v>
      </c>
      <c r="AC108" s="501">
        <f t="shared" si="26"/>
        <v>0.78999999999999981</v>
      </c>
      <c r="AD108" s="501">
        <f t="shared" si="26"/>
        <v>3.2720763723150359</v>
      </c>
      <c r="AE108" s="501">
        <f t="shared" si="26"/>
        <v>1.8639999999999999</v>
      </c>
      <c r="AF108" s="593">
        <f t="shared" si="26"/>
        <v>0.54763963340826582</v>
      </c>
    </row>
    <row r="109" spans="1:32" x14ac:dyDescent="0.2">
      <c r="A109" s="454" t="s">
        <v>142</v>
      </c>
      <c r="B109" s="477" t="s">
        <v>3</v>
      </c>
      <c r="C109" s="477" t="s">
        <v>3</v>
      </c>
      <c r="D109" s="477" t="s">
        <v>3</v>
      </c>
      <c r="E109" s="477" t="s">
        <v>3</v>
      </c>
      <c r="F109" s="477" t="s">
        <v>3</v>
      </c>
      <c r="G109" s="477" t="s">
        <v>3</v>
      </c>
      <c r="H109" s="477" t="s">
        <v>3</v>
      </c>
      <c r="I109" s="480">
        <v>0.10199999999999999</v>
      </c>
      <c r="J109" s="582">
        <f>5/1000</f>
        <v>5.0000000000000001E-3</v>
      </c>
      <c r="K109" s="505" t="s">
        <v>3</v>
      </c>
      <c r="L109" s="505" t="s">
        <v>3</v>
      </c>
      <c r="M109" s="582">
        <v>4.3299999999999998E-2</v>
      </c>
      <c r="N109" s="582" t="s">
        <v>3</v>
      </c>
      <c r="O109" s="910" t="s">
        <v>3</v>
      </c>
      <c r="P109" s="881" t="s">
        <v>3</v>
      </c>
      <c r="R109" s="454" t="s">
        <v>142</v>
      </c>
      <c r="S109" s="501" t="s">
        <v>3</v>
      </c>
      <c r="T109" s="501" t="s">
        <v>3</v>
      </c>
      <c r="U109" s="501" t="s">
        <v>3</v>
      </c>
      <c r="V109" s="501" t="s">
        <v>3</v>
      </c>
      <c r="W109" s="501" t="s">
        <v>3</v>
      </c>
      <c r="X109" s="501" t="s">
        <v>3</v>
      </c>
      <c r="Y109" s="501" t="s">
        <v>3</v>
      </c>
      <c r="Z109" s="501" t="s">
        <v>3</v>
      </c>
      <c r="AA109" s="501" t="s">
        <v>3</v>
      </c>
      <c r="AB109" s="501" t="s">
        <v>3</v>
      </c>
      <c r="AC109" s="501" t="s">
        <v>3</v>
      </c>
      <c r="AD109" s="501" t="s">
        <v>3</v>
      </c>
      <c r="AE109" s="501" t="s">
        <v>3</v>
      </c>
      <c r="AF109" s="593" t="s">
        <v>3</v>
      </c>
    </row>
    <row r="110" spans="1:32" x14ac:dyDescent="0.2">
      <c r="A110" s="455" t="s">
        <v>143</v>
      </c>
      <c r="B110" s="477" t="s">
        <v>3</v>
      </c>
      <c r="C110" s="477" t="s">
        <v>3</v>
      </c>
      <c r="D110" s="477" t="s">
        <v>3</v>
      </c>
      <c r="E110" s="477" t="s">
        <v>3</v>
      </c>
      <c r="F110" s="477" t="s">
        <v>3</v>
      </c>
      <c r="G110" s="477" t="s">
        <v>3</v>
      </c>
      <c r="H110" s="477" t="s">
        <v>3</v>
      </c>
      <c r="I110" s="480" t="s">
        <v>3</v>
      </c>
      <c r="J110" s="582">
        <f>10/1000</f>
        <v>0.01</v>
      </c>
      <c r="K110" s="582" t="s">
        <v>3</v>
      </c>
      <c r="L110" s="582">
        <v>6.0000000000000001E-3</v>
      </c>
      <c r="M110" s="582">
        <v>2.1139999999999999E-2</v>
      </c>
      <c r="N110" s="582" t="s">
        <v>3</v>
      </c>
      <c r="O110" s="910">
        <v>4.6108000000000003E-2</v>
      </c>
      <c r="P110" s="881">
        <v>3.3300000000000003E-2</v>
      </c>
      <c r="R110" s="455" t="s">
        <v>143</v>
      </c>
      <c r="S110" s="501" t="s">
        <v>3</v>
      </c>
      <c r="T110" s="501" t="s">
        <v>3</v>
      </c>
      <c r="U110" s="501" t="s">
        <v>3</v>
      </c>
      <c r="V110" s="501" t="s">
        <v>3</v>
      </c>
      <c r="W110" s="501" t="s">
        <v>3</v>
      </c>
      <c r="X110" s="501" t="s">
        <v>3</v>
      </c>
      <c r="Y110" s="501" t="s">
        <v>3</v>
      </c>
      <c r="Z110" s="501" t="s">
        <v>3</v>
      </c>
      <c r="AA110" s="501">
        <f>($P110/J110)-1</f>
        <v>2.33</v>
      </c>
      <c r="AB110" s="501" t="s">
        <v>3</v>
      </c>
      <c r="AC110" s="501">
        <f t="shared" ref="AC110:AF110" si="27">($P110/L110)-1</f>
        <v>4.5500000000000007</v>
      </c>
      <c r="AD110" s="501">
        <f t="shared" si="27"/>
        <v>0.57521286660359539</v>
      </c>
      <c r="AE110" s="501" t="s">
        <v>3</v>
      </c>
      <c r="AF110" s="593">
        <f t="shared" si="27"/>
        <v>-0.27778259738006417</v>
      </c>
    </row>
    <row r="111" spans="1:32" x14ac:dyDescent="0.2">
      <c r="A111" s="455" t="s">
        <v>144</v>
      </c>
      <c r="B111" s="505" t="s">
        <v>3</v>
      </c>
      <c r="C111" s="505" t="s">
        <v>3</v>
      </c>
      <c r="D111" s="505" t="s">
        <v>3</v>
      </c>
      <c r="E111" s="505" t="s">
        <v>3</v>
      </c>
      <c r="F111" s="505" t="s">
        <v>3</v>
      </c>
      <c r="G111" s="505" t="s">
        <v>3</v>
      </c>
      <c r="H111" s="505" t="s">
        <v>3</v>
      </c>
      <c r="I111" s="505" t="s">
        <v>3</v>
      </c>
      <c r="J111" s="582" t="s">
        <v>3</v>
      </c>
      <c r="K111" s="582">
        <v>0.02</v>
      </c>
      <c r="L111" s="582">
        <v>6.0000000000000001E-3</v>
      </c>
      <c r="M111" s="582">
        <v>5.28E-3</v>
      </c>
      <c r="N111" s="582">
        <v>8.1099999999999992E-3</v>
      </c>
      <c r="O111" s="910" t="s">
        <v>3</v>
      </c>
      <c r="P111" s="881" t="s">
        <v>3</v>
      </c>
      <c r="R111" s="455" t="s">
        <v>144</v>
      </c>
      <c r="S111" s="501" t="s">
        <v>3</v>
      </c>
      <c r="T111" s="501" t="s">
        <v>3</v>
      </c>
      <c r="U111" s="501" t="s">
        <v>3</v>
      </c>
      <c r="V111" s="501" t="s">
        <v>3</v>
      </c>
      <c r="W111" s="501" t="s">
        <v>3</v>
      </c>
      <c r="X111" s="501" t="s">
        <v>3</v>
      </c>
      <c r="Y111" s="501" t="s">
        <v>3</v>
      </c>
      <c r="Z111" s="501" t="s">
        <v>3</v>
      </c>
      <c r="AA111" s="501" t="s">
        <v>3</v>
      </c>
      <c r="AB111" s="501" t="s">
        <v>3</v>
      </c>
      <c r="AC111" s="501" t="s">
        <v>3</v>
      </c>
      <c r="AD111" s="501" t="s">
        <v>3</v>
      </c>
      <c r="AE111" s="501">
        <v>-1</v>
      </c>
      <c r="AF111" s="593" t="s">
        <v>3</v>
      </c>
    </row>
    <row r="112" spans="1:32" x14ac:dyDescent="0.2">
      <c r="A112" s="454" t="s">
        <v>145</v>
      </c>
      <c r="B112" s="477" t="s">
        <v>3</v>
      </c>
      <c r="C112" s="477" t="s">
        <v>3</v>
      </c>
      <c r="D112" s="477" t="s">
        <v>3</v>
      </c>
      <c r="E112" s="477" t="s">
        <v>3</v>
      </c>
      <c r="F112" s="477" t="s">
        <v>3</v>
      </c>
      <c r="G112" s="477" t="s">
        <v>3</v>
      </c>
      <c r="H112" s="477" t="s">
        <v>3</v>
      </c>
      <c r="I112" s="480">
        <v>5.0999999999999997E-2</v>
      </c>
      <c r="J112" s="582">
        <f>15/1000</f>
        <v>1.4999999999999999E-2</v>
      </c>
      <c r="K112" s="505" t="s">
        <v>3</v>
      </c>
      <c r="L112" s="582">
        <v>1.4E-2</v>
      </c>
      <c r="M112" s="582" t="s">
        <v>3</v>
      </c>
      <c r="N112" s="582" t="s">
        <v>3</v>
      </c>
      <c r="O112" s="910" t="s">
        <v>3</v>
      </c>
      <c r="P112" s="881" t="s">
        <v>3</v>
      </c>
      <c r="R112" s="454" t="s">
        <v>145</v>
      </c>
      <c r="S112" s="501" t="s">
        <v>3</v>
      </c>
      <c r="T112" s="501" t="s">
        <v>3</v>
      </c>
      <c r="U112" s="501" t="s">
        <v>3</v>
      </c>
      <c r="V112" s="501" t="s">
        <v>3</v>
      </c>
      <c r="W112" s="501" t="s">
        <v>3</v>
      </c>
      <c r="X112" s="501" t="s">
        <v>3</v>
      </c>
      <c r="Y112" s="501" t="s">
        <v>3</v>
      </c>
      <c r="Z112" s="501" t="s">
        <v>3</v>
      </c>
      <c r="AA112" s="501" t="s">
        <v>3</v>
      </c>
      <c r="AB112" s="501" t="s">
        <v>3</v>
      </c>
      <c r="AC112" s="501" t="s">
        <v>3</v>
      </c>
      <c r="AD112" s="501" t="s">
        <v>3</v>
      </c>
      <c r="AE112" s="501" t="s">
        <v>3</v>
      </c>
      <c r="AF112" s="593" t="s">
        <v>3</v>
      </c>
    </row>
    <row r="113" spans="1:32" x14ac:dyDescent="0.2">
      <c r="A113" s="454" t="s">
        <v>146</v>
      </c>
      <c r="B113" s="477" t="s">
        <v>3</v>
      </c>
      <c r="C113" s="477" t="s">
        <v>3</v>
      </c>
      <c r="D113" s="477" t="s">
        <v>3</v>
      </c>
      <c r="E113" s="477" t="s">
        <v>3</v>
      </c>
      <c r="F113" s="477" t="s">
        <v>3</v>
      </c>
      <c r="G113" s="477" t="s">
        <v>3</v>
      </c>
      <c r="H113" s="477" t="s">
        <v>3</v>
      </c>
      <c r="I113" s="529">
        <v>3.0000000000000001E-3</v>
      </c>
      <c r="J113" s="605" t="s">
        <v>3</v>
      </c>
      <c r="K113" s="505" t="s">
        <v>3</v>
      </c>
      <c r="L113" s="505" t="s">
        <v>3</v>
      </c>
      <c r="M113" s="505" t="s">
        <v>3</v>
      </c>
      <c r="N113" s="505" t="s">
        <v>3</v>
      </c>
      <c r="O113" s="911">
        <v>1.2036E-2</v>
      </c>
      <c r="P113" s="895">
        <v>0</v>
      </c>
      <c r="R113" s="454" t="s">
        <v>146</v>
      </c>
      <c r="S113" s="501" t="s">
        <v>3</v>
      </c>
      <c r="T113" s="501" t="s">
        <v>3</v>
      </c>
      <c r="U113" s="501" t="s">
        <v>3</v>
      </c>
      <c r="V113" s="501" t="s">
        <v>3</v>
      </c>
      <c r="W113" s="501" t="s">
        <v>3</v>
      </c>
      <c r="X113" s="501" t="s">
        <v>3</v>
      </c>
      <c r="Y113" s="501" t="s">
        <v>3</v>
      </c>
      <c r="Z113" s="501">
        <f>($P113/I113)-1</f>
        <v>-1</v>
      </c>
      <c r="AA113" s="501" t="s">
        <v>3</v>
      </c>
      <c r="AB113" s="501" t="s">
        <v>3</v>
      </c>
      <c r="AC113" s="501" t="s">
        <v>3</v>
      </c>
      <c r="AD113" s="501" t="s">
        <v>3</v>
      </c>
      <c r="AE113" s="501" t="s">
        <v>3</v>
      </c>
      <c r="AF113" s="593">
        <f t="shared" ref="AF113" si="28">($P113/O113)-1</f>
        <v>-1</v>
      </c>
    </row>
    <row r="114" spans="1:32" s="15" customFormat="1" ht="3.75" customHeight="1" x14ac:dyDescent="0.2">
      <c r="A114" s="443"/>
      <c r="B114" s="607"/>
      <c r="C114" s="607"/>
      <c r="D114" s="515"/>
      <c r="E114" s="520"/>
      <c r="F114" s="520"/>
      <c r="G114" s="520"/>
      <c r="H114" s="520"/>
      <c r="I114" s="520"/>
      <c r="J114" s="520"/>
      <c r="K114" s="520"/>
      <c r="L114" s="520"/>
      <c r="M114" s="520"/>
      <c r="N114" s="520"/>
      <c r="O114" s="527"/>
      <c r="P114" s="520"/>
      <c r="R114" s="443"/>
      <c r="S114" s="517"/>
      <c r="T114" s="517"/>
      <c r="U114" s="517"/>
      <c r="V114" s="517"/>
      <c r="W114" s="517"/>
      <c r="X114" s="517"/>
      <c r="Y114" s="517"/>
      <c r="Z114" s="517"/>
      <c r="AA114" s="517"/>
      <c r="AB114" s="517"/>
      <c r="AC114" s="517"/>
      <c r="AD114" s="597"/>
      <c r="AE114" s="597"/>
      <c r="AF114" s="597"/>
    </row>
    <row r="115" spans="1:32" x14ac:dyDescent="0.2">
      <c r="A115" s="450" t="s">
        <v>111</v>
      </c>
      <c r="B115" s="487">
        <v>0.17</v>
      </c>
      <c r="C115" s="487">
        <v>0.1</v>
      </c>
      <c r="D115" s="487">
        <v>0.27849999999999997</v>
      </c>
      <c r="E115" s="532">
        <v>0.28000000000000003</v>
      </c>
      <c r="F115" s="532">
        <v>0.13001356026274663</v>
      </c>
      <c r="G115" s="532" t="s">
        <v>3</v>
      </c>
      <c r="H115" s="532">
        <v>7.5200000000000003E-2</v>
      </c>
      <c r="I115" s="532">
        <v>0.36199999999999999</v>
      </c>
      <c r="J115" s="532">
        <f>SUM('[3]Table 9'!M171:O171)/1000</f>
        <v>0.20399999999999999</v>
      </c>
      <c r="K115" s="560">
        <v>8.6999999999999994E-2</v>
      </c>
      <c r="L115" s="532">
        <v>3.5999999999999997E-2</v>
      </c>
      <c r="M115" s="532">
        <v>8.7660000000000002E-2</v>
      </c>
      <c r="N115" s="489">
        <v>0.24198077041927199</v>
      </c>
      <c r="O115" s="533">
        <v>9.6429726332848451E-2</v>
      </c>
      <c r="P115" s="489">
        <v>5.117563297599554E-2</v>
      </c>
      <c r="R115" s="450" t="s">
        <v>111</v>
      </c>
      <c r="S115" s="504">
        <f>($P115/B115)-1</f>
        <v>-0.69896686484708503</v>
      </c>
      <c r="T115" s="504">
        <f t="shared" ref="T115:AF115" si="29">($P115/C115)-1</f>
        <v>-0.48824367024004467</v>
      </c>
      <c r="U115" s="504">
        <f t="shared" si="29"/>
        <v>-0.81624548303053668</v>
      </c>
      <c r="V115" s="504">
        <f t="shared" si="29"/>
        <v>-0.81722988222858739</v>
      </c>
      <c r="W115" s="504">
        <f t="shared" si="29"/>
        <v>-0.60638234294504489</v>
      </c>
      <c r="X115" s="504" t="s">
        <v>3</v>
      </c>
      <c r="Y115" s="504">
        <f t="shared" si="29"/>
        <v>-0.31947296574474016</v>
      </c>
      <c r="Z115" s="504">
        <f t="shared" si="29"/>
        <v>-0.85863084813260904</v>
      </c>
      <c r="AA115" s="504">
        <f t="shared" si="29"/>
        <v>-0.74913905403923753</v>
      </c>
      <c r="AB115" s="504">
        <f t="shared" si="29"/>
        <v>-0.41177433360924665</v>
      </c>
      <c r="AC115" s="504">
        <f t="shared" si="29"/>
        <v>0.42154536044432067</v>
      </c>
      <c r="AD115" s="504">
        <f t="shared" si="29"/>
        <v>-0.41620313739452952</v>
      </c>
      <c r="AE115" s="504">
        <f t="shared" si="29"/>
        <v>-0.78851363731372026</v>
      </c>
      <c r="AF115" s="504">
        <f t="shared" si="29"/>
        <v>-0.46929608822748736</v>
      </c>
    </row>
    <row r="116" spans="1:32" s="15" customFormat="1" ht="6" customHeight="1" x14ac:dyDescent="0.2">
      <c r="A116" s="443"/>
      <c r="B116" s="520"/>
      <c r="C116" s="520"/>
      <c r="D116" s="509"/>
      <c r="E116" s="511"/>
      <c r="F116" s="511"/>
      <c r="G116" s="511"/>
      <c r="H116" s="511"/>
      <c r="I116" s="511"/>
      <c r="J116" s="511"/>
      <c r="K116" s="511"/>
      <c r="L116" s="511"/>
      <c r="M116" s="511"/>
      <c r="N116" s="511"/>
      <c r="O116" s="519"/>
      <c r="P116" s="511"/>
      <c r="R116" s="443"/>
      <c r="S116" s="517"/>
      <c r="T116" s="517"/>
      <c r="U116" s="517"/>
      <c r="V116" s="517"/>
      <c r="W116" s="517"/>
      <c r="X116" s="517"/>
      <c r="Y116" s="517"/>
      <c r="Z116" s="517"/>
      <c r="AA116" s="517"/>
      <c r="AB116" s="517"/>
      <c r="AC116" s="517"/>
      <c r="AD116" s="597"/>
      <c r="AE116" s="597"/>
      <c r="AF116" s="597"/>
    </row>
    <row r="117" spans="1:32" ht="15" x14ac:dyDescent="0.25">
      <c r="A117" s="444" t="s">
        <v>67</v>
      </c>
      <c r="B117" s="414" t="s">
        <v>3</v>
      </c>
      <c r="C117" s="414" t="s">
        <v>3</v>
      </c>
      <c r="D117" s="414" t="s">
        <v>3</v>
      </c>
      <c r="E117" s="477">
        <v>0.04</v>
      </c>
      <c r="F117" s="477">
        <v>9.7724986374318951E-2</v>
      </c>
      <c r="G117" s="477" t="s">
        <v>3</v>
      </c>
      <c r="H117" s="477">
        <v>0.26250000000000001</v>
      </c>
      <c r="I117" s="477">
        <v>1.6E-2</v>
      </c>
      <c r="J117" s="477">
        <f>SUM('[3]Table 9'!M178:O178)/1000</f>
        <v>0.22800000000000001</v>
      </c>
      <c r="K117" s="477">
        <v>7.3999999999999996E-2</v>
      </c>
      <c r="L117" s="477">
        <v>0.09</v>
      </c>
      <c r="M117" s="477">
        <v>0.23752999999999999</v>
      </c>
      <c r="N117" s="475">
        <v>3.8292833931373498E-2</v>
      </c>
      <c r="O117" s="909">
        <v>0.30241121376874136</v>
      </c>
      <c r="P117" s="882">
        <v>0.20502927541732788</v>
      </c>
      <c r="R117" s="444" t="s">
        <v>67</v>
      </c>
      <c r="S117" s="501" t="s">
        <v>3</v>
      </c>
      <c r="T117" s="501" t="s">
        <v>3</v>
      </c>
      <c r="U117" s="501" t="s">
        <v>3</v>
      </c>
      <c r="V117" s="501">
        <f>($P117/E117)-1</f>
        <v>4.125731885433197</v>
      </c>
      <c r="W117" s="501">
        <f t="shared" ref="W117:AF117" si="30">($P117/F117)-1</f>
        <v>1.0980230647666511</v>
      </c>
      <c r="X117" s="501" t="s">
        <v>3</v>
      </c>
      <c r="Y117" s="501">
        <f t="shared" si="30"/>
        <v>-0.21893609364827482</v>
      </c>
      <c r="Z117" s="501">
        <f t="shared" si="30"/>
        <v>11.814329713582993</v>
      </c>
      <c r="AA117" s="501">
        <f t="shared" si="30"/>
        <v>-0.10074879202926368</v>
      </c>
      <c r="AB117" s="501">
        <f t="shared" si="30"/>
        <v>1.7706658840179443</v>
      </c>
      <c r="AC117" s="501">
        <f t="shared" si="30"/>
        <v>1.2781030601925321</v>
      </c>
      <c r="AD117" s="501">
        <f t="shared" si="30"/>
        <v>-0.13682787261681517</v>
      </c>
      <c r="AE117" s="501">
        <f t="shared" si="30"/>
        <v>4.3542465878804135</v>
      </c>
      <c r="AF117" s="593">
        <f t="shared" si="30"/>
        <v>-0.32201827815116335</v>
      </c>
    </row>
    <row r="118" spans="1:32" s="15" customFormat="1" ht="6" customHeight="1" x14ac:dyDescent="0.2">
      <c r="A118" s="443"/>
      <c r="B118" s="520"/>
      <c r="C118" s="520"/>
      <c r="D118" s="509"/>
      <c r="E118" s="511"/>
      <c r="F118" s="511"/>
      <c r="G118" s="511"/>
      <c r="H118" s="511"/>
      <c r="I118" s="511"/>
      <c r="J118" s="511"/>
      <c r="K118" s="511"/>
      <c r="L118" s="511"/>
      <c r="M118" s="511"/>
      <c r="N118" s="511"/>
      <c r="O118" s="519"/>
      <c r="P118" s="511"/>
      <c r="R118" s="443"/>
      <c r="S118" s="517"/>
      <c r="T118" s="517"/>
      <c r="U118" s="517"/>
      <c r="V118" s="517"/>
      <c r="W118" s="517"/>
      <c r="X118" s="517"/>
      <c r="Y118" s="517"/>
      <c r="Z118" s="517"/>
      <c r="AA118" s="517"/>
      <c r="AB118" s="517"/>
      <c r="AC118" s="517"/>
      <c r="AD118" s="597"/>
      <c r="AE118" s="597"/>
      <c r="AF118" s="597"/>
    </row>
    <row r="119" spans="1:32" ht="15" x14ac:dyDescent="0.25">
      <c r="A119" s="444" t="s">
        <v>118</v>
      </c>
      <c r="B119" s="473">
        <v>0.51</v>
      </c>
      <c r="C119" s="473">
        <v>0.41</v>
      </c>
      <c r="D119" s="473">
        <v>0.29480000000000001</v>
      </c>
      <c r="E119" s="477">
        <v>0.3</v>
      </c>
      <c r="F119" s="477">
        <v>0.28247497607762645</v>
      </c>
      <c r="G119" s="477" t="s">
        <v>3</v>
      </c>
      <c r="H119" s="475">
        <v>0.1273</v>
      </c>
      <c r="I119" s="477" t="s">
        <v>3</v>
      </c>
      <c r="J119" s="477" t="s">
        <v>3</v>
      </c>
      <c r="K119" s="477" t="s">
        <v>3</v>
      </c>
      <c r="L119" s="477" t="s">
        <v>3</v>
      </c>
      <c r="M119" s="477" t="s">
        <v>3</v>
      </c>
      <c r="N119" s="505"/>
      <c r="O119" s="912" t="s">
        <v>3</v>
      </c>
      <c r="P119" s="896" t="s">
        <v>3</v>
      </c>
      <c r="R119" s="444" t="s">
        <v>118</v>
      </c>
      <c r="S119" s="501" t="s">
        <v>3</v>
      </c>
      <c r="T119" s="501" t="s">
        <v>3</v>
      </c>
      <c r="U119" s="501" t="s">
        <v>3</v>
      </c>
      <c r="V119" s="501" t="s">
        <v>3</v>
      </c>
      <c r="W119" s="501" t="s">
        <v>3</v>
      </c>
      <c r="X119" s="501" t="s">
        <v>3</v>
      </c>
      <c r="Y119" s="501" t="s">
        <v>3</v>
      </c>
      <c r="Z119" s="501" t="s">
        <v>3</v>
      </c>
      <c r="AA119" s="501" t="s">
        <v>3</v>
      </c>
      <c r="AB119" s="501" t="s">
        <v>3</v>
      </c>
      <c r="AC119" s="501" t="s">
        <v>3</v>
      </c>
      <c r="AD119" s="501" t="s">
        <v>3</v>
      </c>
      <c r="AE119" s="501" t="s">
        <v>3</v>
      </c>
      <c r="AF119" s="593" t="s">
        <v>3</v>
      </c>
    </row>
    <row r="120" spans="1:32" s="15" customFormat="1" ht="6" customHeight="1" x14ac:dyDescent="0.2">
      <c r="A120" s="443"/>
      <c r="B120" s="509"/>
      <c r="C120" s="509"/>
      <c r="D120" s="509"/>
      <c r="E120" s="511"/>
      <c r="F120" s="511"/>
      <c r="G120" s="511"/>
      <c r="H120" s="511"/>
      <c r="I120" s="511"/>
      <c r="J120" s="511"/>
      <c r="K120" s="511"/>
      <c r="L120" s="511"/>
      <c r="M120" s="511"/>
      <c r="N120" s="511"/>
      <c r="O120" s="519"/>
      <c r="P120" s="511"/>
      <c r="R120" s="443"/>
      <c r="S120" s="517"/>
      <c r="T120" s="517"/>
      <c r="U120" s="517"/>
      <c r="V120" s="517"/>
      <c r="W120" s="517"/>
      <c r="X120" s="517"/>
      <c r="Y120" s="517"/>
      <c r="Z120" s="517"/>
      <c r="AA120" s="517"/>
      <c r="AB120" s="517"/>
      <c r="AC120" s="517"/>
      <c r="AD120" s="597"/>
      <c r="AE120" s="597"/>
      <c r="AF120" s="597"/>
    </row>
    <row r="121" spans="1:32" ht="15" x14ac:dyDescent="0.25">
      <c r="A121" s="444" t="s">
        <v>147</v>
      </c>
      <c r="B121" s="473" t="s">
        <v>3</v>
      </c>
      <c r="C121" s="473" t="s">
        <v>3</v>
      </c>
      <c r="D121" s="473" t="s">
        <v>3</v>
      </c>
      <c r="E121" s="477" t="s">
        <v>3</v>
      </c>
      <c r="F121" s="477" t="s">
        <v>3</v>
      </c>
      <c r="G121" s="477" t="s">
        <v>3</v>
      </c>
      <c r="H121" s="478">
        <v>0.1721</v>
      </c>
      <c r="I121" s="477" t="s">
        <v>3</v>
      </c>
      <c r="J121" s="477" t="s">
        <v>3</v>
      </c>
      <c r="K121" s="477">
        <v>6.9000000000000006E-2</v>
      </c>
      <c r="L121" s="477">
        <v>0.16800000000000001</v>
      </c>
      <c r="M121" s="477">
        <v>3.0509999999999999E-2</v>
      </c>
      <c r="N121" s="475">
        <v>0.27912127567795703</v>
      </c>
      <c r="O121" s="909" t="s">
        <v>3</v>
      </c>
      <c r="P121" s="882">
        <v>3.7486347198486328E-2</v>
      </c>
      <c r="R121" s="444" t="s">
        <v>147</v>
      </c>
      <c r="S121" s="501" t="s">
        <v>3</v>
      </c>
      <c r="T121" s="501" t="s">
        <v>3</v>
      </c>
      <c r="U121" s="501" t="s">
        <v>3</v>
      </c>
      <c r="V121" s="501" t="s">
        <v>3</v>
      </c>
      <c r="W121" s="501" t="s">
        <v>3</v>
      </c>
      <c r="X121" s="505" t="s">
        <v>3</v>
      </c>
      <c r="Y121" s="501" t="s">
        <v>3</v>
      </c>
      <c r="Z121" s="501" t="s">
        <v>3</v>
      </c>
      <c r="AA121" s="501" t="s">
        <v>3</v>
      </c>
      <c r="AB121" s="501" t="s">
        <v>3</v>
      </c>
      <c r="AC121" s="501" t="s">
        <v>3</v>
      </c>
      <c r="AD121" s="501">
        <v>-1</v>
      </c>
      <c r="AE121" s="501" t="s">
        <v>3</v>
      </c>
      <c r="AF121" s="593" t="s">
        <v>3</v>
      </c>
    </row>
    <row r="122" spans="1:32" s="15" customFormat="1" ht="6" customHeight="1" x14ac:dyDescent="0.2">
      <c r="A122" s="443"/>
      <c r="B122" s="509"/>
      <c r="C122" s="509"/>
      <c r="D122" s="509"/>
      <c r="E122" s="511"/>
      <c r="F122" s="511"/>
      <c r="G122" s="511"/>
      <c r="H122" s="511"/>
      <c r="I122" s="511"/>
      <c r="J122" s="511"/>
      <c r="K122" s="511"/>
      <c r="L122" s="511"/>
      <c r="M122" s="511"/>
      <c r="N122" s="511"/>
      <c r="O122" s="519"/>
      <c r="P122" s="511"/>
      <c r="R122" s="443"/>
      <c r="S122" s="517"/>
      <c r="T122" s="517"/>
      <c r="U122" s="517"/>
      <c r="V122" s="517"/>
      <c r="W122" s="517"/>
      <c r="X122" s="517"/>
      <c r="Y122" s="517"/>
      <c r="Z122" s="517"/>
      <c r="AA122" s="517"/>
      <c r="AB122" s="517"/>
      <c r="AC122" s="517"/>
      <c r="AD122" s="597"/>
      <c r="AE122" s="597"/>
      <c r="AF122" s="597"/>
    </row>
    <row r="123" spans="1:32" ht="15" x14ac:dyDescent="0.25">
      <c r="A123" s="444" t="s">
        <v>69</v>
      </c>
      <c r="B123" s="473" t="s">
        <v>153</v>
      </c>
      <c r="C123" s="473">
        <v>2.71</v>
      </c>
      <c r="D123" s="473">
        <v>1.2039</v>
      </c>
      <c r="E123" s="477">
        <v>0.61</v>
      </c>
      <c r="F123" s="478">
        <v>1.9888138787311345</v>
      </c>
      <c r="G123" s="478" t="s">
        <v>3</v>
      </c>
      <c r="H123" s="482">
        <v>1.2193000000000001</v>
      </c>
      <c r="I123" s="473">
        <v>0.89800000000000002</v>
      </c>
      <c r="J123" s="473">
        <f>SUM('[3]Table 9'!M230:O230)/1000</f>
        <v>2.6040000000000001</v>
      </c>
      <c r="K123" s="473">
        <v>0.72599999999999998</v>
      </c>
      <c r="L123" s="473">
        <v>0.69499999999999995</v>
      </c>
      <c r="M123" s="473">
        <v>1.11049</v>
      </c>
      <c r="N123" s="475">
        <v>0.73608038558028099</v>
      </c>
      <c r="O123" s="909">
        <v>1.7964610680007445</v>
      </c>
      <c r="P123" s="882">
        <v>0.64017701860517262</v>
      </c>
      <c r="R123" s="444" t="s">
        <v>69</v>
      </c>
      <c r="S123" s="501" t="s">
        <v>3</v>
      </c>
      <c r="T123" s="501">
        <f>($P123/C123)-1</f>
        <v>-0.76377231785786992</v>
      </c>
      <c r="U123" s="501">
        <f t="shared" ref="U123:AF123" si="31">($P123/D123)-1</f>
        <v>-0.46824734728368411</v>
      </c>
      <c r="V123" s="501">
        <f t="shared" si="31"/>
        <v>4.9470522303561637E-2</v>
      </c>
      <c r="W123" s="501">
        <f t="shared" si="31"/>
        <v>-0.6781111468240526</v>
      </c>
      <c r="X123" s="501" t="s">
        <v>3</v>
      </c>
      <c r="Y123" s="501">
        <f t="shared" si="31"/>
        <v>-0.47496348839073843</v>
      </c>
      <c r="Z123" s="501">
        <f t="shared" si="31"/>
        <v>-0.28710799709891688</v>
      </c>
      <c r="AA123" s="501">
        <f t="shared" si="31"/>
        <v>-0.75415629085822866</v>
      </c>
      <c r="AB123" s="501">
        <f t="shared" si="31"/>
        <v>-0.11821347299563001</v>
      </c>
      <c r="AC123" s="501">
        <f t="shared" si="31"/>
        <v>-7.888198761845655E-2</v>
      </c>
      <c r="AD123" s="501">
        <f t="shared" si="31"/>
        <v>-0.42351843005774692</v>
      </c>
      <c r="AE123" s="501">
        <f t="shared" si="31"/>
        <v>-0.1302892576053416</v>
      </c>
      <c r="AF123" s="593">
        <f t="shared" si="31"/>
        <v>-0.64364548165932911</v>
      </c>
    </row>
    <row r="124" spans="1:32" s="15" customFormat="1" ht="6" customHeight="1" x14ac:dyDescent="0.2">
      <c r="A124" s="443"/>
      <c r="B124" s="520"/>
      <c r="C124" s="520"/>
      <c r="D124" s="509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9"/>
      <c r="P124" s="511"/>
      <c r="R124" s="443"/>
      <c r="S124" s="517"/>
      <c r="T124" s="517"/>
      <c r="U124" s="517"/>
      <c r="V124" s="517"/>
      <c r="W124" s="517"/>
      <c r="X124" s="517"/>
      <c r="Y124" s="517"/>
      <c r="Z124" s="517"/>
      <c r="AA124" s="517"/>
      <c r="AB124" s="517"/>
      <c r="AC124" s="517"/>
      <c r="AD124" s="597"/>
      <c r="AE124" s="597"/>
      <c r="AF124" s="597"/>
    </row>
    <row r="125" spans="1:32" x14ac:dyDescent="0.2">
      <c r="A125" s="450" t="s">
        <v>80</v>
      </c>
      <c r="B125" s="491">
        <v>279.95</v>
      </c>
      <c r="C125" s="491">
        <v>258.25</v>
      </c>
      <c r="D125" s="491">
        <v>175.0565</v>
      </c>
      <c r="E125" s="534">
        <v>363.89</v>
      </c>
      <c r="F125" s="534">
        <v>360.16</v>
      </c>
      <c r="G125" s="534" t="s">
        <v>3</v>
      </c>
      <c r="H125" s="534">
        <v>425.83510000000001</v>
      </c>
      <c r="I125" s="491">
        <v>263.78100000000001</v>
      </c>
      <c r="J125" s="534">
        <f>J99+J101+J115+J117+J123</f>
        <v>151.74700000000004</v>
      </c>
      <c r="K125" s="534">
        <v>58.197000000000003</v>
      </c>
      <c r="L125" s="534">
        <v>52.48</v>
      </c>
      <c r="M125" s="534">
        <v>39.461689999999997</v>
      </c>
      <c r="N125" s="534">
        <v>31.254754659093699</v>
      </c>
      <c r="O125" s="535">
        <v>36.750785670156723</v>
      </c>
      <c r="P125" s="534">
        <v>44.221077431015672</v>
      </c>
      <c r="R125" s="450" t="s">
        <v>80</v>
      </c>
      <c r="S125" s="507">
        <f>($P125/B125)-1</f>
        <v>-0.84203937334875634</v>
      </c>
      <c r="T125" s="507">
        <f t="shared" ref="T125:AF125" si="32">($P125/C125)-1</f>
        <v>-0.82876639910545724</v>
      </c>
      <c r="U125" s="507">
        <f t="shared" si="32"/>
        <v>-0.74738968600985589</v>
      </c>
      <c r="V125" s="507">
        <f t="shared" si="32"/>
        <v>-0.8784767994970577</v>
      </c>
      <c r="W125" s="507">
        <f t="shared" si="32"/>
        <v>-0.87721824347230215</v>
      </c>
      <c r="X125" s="507" t="s">
        <v>3</v>
      </c>
      <c r="Y125" s="507">
        <f t="shared" si="32"/>
        <v>-0.8961544564292242</v>
      </c>
      <c r="Z125" s="507">
        <f t="shared" si="32"/>
        <v>-0.83235685120984582</v>
      </c>
      <c r="AA125" s="507">
        <f t="shared" si="32"/>
        <v>-0.7085868094195229</v>
      </c>
      <c r="AB125" s="507">
        <f t="shared" si="32"/>
        <v>-0.2401485054037894</v>
      </c>
      <c r="AC125" s="507">
        <f t="shared" si="32"/>
        <v>-0.15737276236631714</v>
      </c>
      <c r="AD125" s="507">
        <f t="shared" si="32"/>
        <v>0.12060779533303512</v>
      </c>
      <c r="AE125" s="507">
        <f t="shared" si="32"/>
        <v>0.4148592082500755</v>
      </c>
      <c r="AF125" s="507">
        <f t="shared" si="32"/>
        <v>0.20326889955240213</v>
      </c>
    </row>
    <row r="126" spans="1:32" s="15" customFormat="1" ht="12.75" customHeight="1" x14ac:dyDescent="0.2">
      <c r="A126" s="445"/>
      <c r="B126" s="562"/>
      <c r="C126" s="562"/>
      <c r="D126" s="562"/>
      <c r="E126" s="563"/>
      <c r="F126" s="563"/>
      <c r="G126" s="563"/>
      <c r="H126" s="563"/>
      <c r="I126" s="563"/>
      <c r="J126" s="563"/>
      <c r="K126" s="563"/>
      <c r="L126" s="563"/>
      <c r="M126" s="563"/>
      <c r="N126" s="563"/>
      <c r="O126" s="606"/>
      <c r="P126" s="563"/>
      <c r="R126" s="445"/>
      <c r="S126" s="517"/>
      <c r="T126" s="517"/>
      <c r="U126" s="517"/>
      <c r="V126" s="517"/>
      <c r="W126" s="517"/>
      <c r="X126" s="517"/>
      <c r="Y126" s="517"/>
      <c r="Z126" s="517"/>
      <c r="AA126" s="517"/>
      <c r="AB126" s="517"/>
      <c r="AC126" s="517"/>
      <c r="AD126" s="597"/>
      <c r="AE126" s="597"/>
      <c r="AF126" s="597"/>
    </row>
    <row r="127" spans="1:32" x14ac:dyDescent="0.2">
      <c r="A127" s="451" t="s">
        <v>148</v>
      </c>
      <c r="B127" s="432">
        <v>11835</v>
      </c>
      <c r="C127" s="432">
        <v>11064</v>
      </c>
      <c r="D127" s="432">
        <v>8404.4</v>
      </c>
      <c r="E127" s="432">
        <v>8488</v>
      </c>
      <c r="F127" s="432">
        <v>7513</v>
      </c>
      <c r="G127" s="432" t="s">
        <v>3</v>
      </c>
      <c r="H127" s="432">
        <v>6708</v>
      </c>
      <c r="I127" s="432">
        <v>6067.7269724786902</v>
      </c>
      <c r="J127" s="433">
        <f>SUM('[3]Table 3'!G18:G20)</f>
        <v>5117.9584991431657</v>
      </c>
      <c r="K127" s="433">
        <v>5501</v>
      </c>
      <c r="L127" s="433">
        <v>4940</v>
      </c>
      <c r="M127" s="433">
        <v>4150</v>
      </c>
      <c r="N127" s="433">
        <v>3765</v>
      </c>
      <c r="O127" s="496">
        <v>3907.6000000000004</v>
      </c>
      <c r="P127" s="433">
        <v>3701.7995746135712</v>
      </c>
      <c r="R127" s="451" t="s">
        <v>148</v>
      </c>
      <c r="S127" s="508">
        <f>($P127/B127)-1</f>
        <v>-0.68721592102969398</v>
      </c>
      <c r="T127" s="508">
        <f t="shared" ref="T127:AF127" si="33">($P127/C127)-1</f>
        <v>-0.66541941661121018</v>
      </c>
      <c r="U127" s="508">
        <f t="shared" si="33"/>
        <v>-0.55954029144096284</v>
      </c>
      <c r="V127" s="508">
        <f t="shared" si="33"/>
        <v>-0.56387846670433894</v>
      </c>
      <c r="W127" s="508">
        <f t="shared" si="33"/>
        <v>-0.50728077005010364</v>
      </c>
      <c r="X127" s="508" t="s">
        <v>3</v>
      </c>
      <c r="Y127" s="508">
        <f t="shared" si="33"/>
        <v>-0.44815152435695127</v>
      </c>
      <c r="Z127" s="508">
        <f t="shared" si="33"/>
        <v>-0.38991988410095324</v>
      </c>
      <c r="AA127" s="508">
        <f t="shared" si="33"/>
        <v>-0.27670387025738563</v>
      </c>
      <c r="AB127" s="508">
        <f t="shared" si="33"/>
        <v>-0.32706788318240843</v>
      </c>
      <c r="AC127" s="508">
        <f t="shared" si="33"/>
        <v>-0.25064785938996537</v>
      </c>
      <c r="AD127" s="508">
        <f t="shared" si="33"/>
        <v>-0.10800010250275394</v>
      </c>
      <c r="AE127" s="508">
        <f t="shared" si="33"/>
        <v>-1.6786301563460504E-2</v>
      </c>
      <c r="AF127" s="508">
        <f t="shared" si="33"/>
        <v>-5.2666707284888203E-2</v>
      </c>
    </row>
    <row r="128" spans="1:32" x14ac:dyDescent="0.2">
      <c r="A128" s="21"/>
      <c r="B128" s="39"/>
      <c r="C128" s="39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28"/>
      <c r="P128" s="438"/>
      <c r="Q128" s="28"/>
      <c r="R128" s="21"/>
      <c r="S128" s="32"/>
      <c r="T128" s="32"/>
      <c r="U128" s="32"/>
      <c r="V128" s="21"/>
      <c r="W128" s="2"/>
      <c r="X128" s="2"/>
      <c r="Y128" s="2"/>
      <c r="Z128" s="2"/>
      <c r="AA128" s="2"/>
      <c r="AB128" s="2"/>
      <c r="AC128" s="2"/>
    </row>
    <row r="129" spans="1:32" x14ac:dyDescent="0.2">
      <c r="A129" s="680" t="s">
        <v>155</v>
      </c>
      <c r="B129" s="37"/>
      <c r="C129" s="37"/>
      <c r="D129" s="37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42"/>
      <c r="P129" s="471"/>
      <c r="Q129" s="42"/>
      <c r="R129" s="21"/>
      <c r="S129" s="32"/>
      <c r="T129" s="32"/>
      <c r="U129" s="32"/>
      <c r="V129" s="26"/>
      <c r="W129" s="2"/>
      <c r="X129" s="2"/>
      <c r="Y129" s="2"/>
      <c r="Z129" s="2"/>
      <c r="AA129" s="2"/>
      <c r="AB129" s="2"/>
      <c r="AC129" s="2"/>
    </row>
    <row r="130" spans="1:3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55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3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457"/>
      <c r="Q131" s="2"/>
      <c r="R131" s="12"/>
      <c r="S131" s="12"/>
      <c r="T131" s="1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457"/>
      <c r="Q132" s="2"/>
      <c r="R132" s="12"/>
      <c r="S132" s="12"/>
      <c r="T132" s="1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457"/>
      <c r="Q133" s="2"/>
      <c r="R133" s="12"/>
      <c r="S133" s="12"/>
      <c r="T133" s="1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457"/>
      <c r="Q134" s="2"/>
      <c r="R134" s="12"/>
      <c r="S134" s="12"/>
      <c r="T134" s="1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457"/>
      <c r="Q135" s="2"/>
      <c r="R135" s="12"/>
      <c r="S135" s="12"/>
      <c r="T135" s="1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457"/>
      <c r="Q136" s="2"/>
      <c r="R136" s="12"/>
      <c r="S136" s="12"/>
      <c r="T136" s="1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457"/>
      <c r="Q137" s="2"/>
      <c r="R137" s="12"/>
      <c r="S137" s="12"/>
      <c r="T137" s="1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457"/>
      <c r="Q138" s="2"/>
      <c r="R138" s="12"/>
      <c r="S138" s="12"/>
      <c r="T138" s="1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457"/>
      <c r="Q139" s="2"/>
      <c r="R139" s="12"/>
      <c r="S139" s="12"/>
      <c r="T139" s="1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457"/>
      <c r="Q140" s="2"/>
      <c r="R140" s="12"/>
      <c r="S140" s="12"/>
      <c r="T140" s="1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457"/>
      <c r="Q141" s="2"/>
      <c r="R141" s="12"/>
      <c r="S141" s="12"/>
      <c r="T141" s="1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457"/>
      <c r="Q142" s="2"/>
      <c r="R142" s="12"/>
      <c r="S142" s="12"/>
      <c r="T142" s="1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457"/>
      <c r="Q143" s="2"/>
      <c r="R143" s="12"/>
      <c r="S143" s="12"/>
      <c r="T143" s="1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457"/>
      <c r="Q144" s="2"/>
      <c r="R144" s="12"/>
      <c r="S144" s="12"/>
      <c r="T144" s="1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457"/>
      <c r="Q145" s="2"/>
      <c r="R145" s="12"/>
      <c r="S145" s="12"/>
      <c r="T145" s="1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457"/>
      <c r="Q146" s="2"/>
      <c r="R146" s="12"/>
      <c r="S146" s="12"/>
      <c r="T146" s="1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457"/>
      <c r="Q147" s="2"/>
      <c r="R147" s="12"/>
      <c r="S147" s="12"/>
      <c r="T147" s="1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457"/>
      <c r="Q148" s="2"/>
      <c r="R148" s="12"/>
      <c r="S148" s="12"/>
      <c r="T148" s="1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457"/>
      <c r="Q149" s="2"/>
      <c r="R149" s="12"/>
      <c r="S149" s="12"/>
      <c r="T149" s="1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457"/>
      <c r="Q150" s="2"/>
      <c r="R150" s="12"/>
      <c r="S150" s="12"/>
      <c r="T150" s="1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457"/>
      <c r="Q151" s="2"/>
      <c r="R151" s="12"/>
      <c r="S151" s="12"/>
      <c r="T151" s="1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457"/>
      <c r="Q152" s="2"/>
      <c r="R152" s="12"/>
      <c r="S152" s="12"/>
      <c r="T152" s="1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457"/>
      <c r="Q153" s="2"/>
      <c r="R153" s="12"/>
      <c r="S153" s="12"/>
      <c r="T153" s="1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457"/>
      <c r="Q154" s="2"/>
      <c r="R154" s="12"/>
      <c r="S154" s="12"/>
      <c r="T154" s="1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457"/>
      <c r="Q155" s="2"/>
      <c r="R155" s="12"/>
      <c r="S155" s="12"/>
      <c r="T155" s="1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457"/>
      <c r="Q156" s="2"/>
      <c r="R156" s="12"/>
      <c r="S156" s="12"/>
      <c r="T156" s="1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457"/>
      <c r="Q157" s="2"/>
      <c r="R157" s="12"/>
      <c r="S157" s="12"/>
      <c r="T157" s="1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457"/>
      <c r="Q158" s="2"/>
      <c r="R158" s="12"/>
      <c r="S158" s="12"/>
      <c r="T158" s="1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457"/>
      <c r="Q159" s="2"/>
      <c r="R159" s="12"/>
      <c r="S159" s="12"/>
      <c r="T159" s="1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457"/>
      <c r="Q160" s="2"/>
      <c r="R160" s="12"/>
      <c r="S160" s="12"/>
      <c r="T160" s="1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457"/>
      <c r="Q161" s="2"/>
      <c r="R161" s="12"/>
      <c r="S161" s="12"/>
      <c r="T161" s="1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457"/>
      <c r="Q162" s="2"/>
      <c r="R162" s="12"/>
      <c r="S162" s="12"/>
      <c r="T162" s="1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457"/>
      <c r="Q163" s="2"/>
      <c r="R163" s="12"/>
      <c r="S163" s="12"/>
      <c r="T163" s="1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457"/>
      <c r="Q164" s="2"/>
      <c r="R164" s="12"/>
      <c r="S164" s="12"/>
      <c r="T164" s="1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457"/>
      <c r="Q165" s="2"/>
      <c r="R165" s="12"/>
      <c r="S165" s="12"/>
      <c r="T165" s="1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457"/>
      <c r="Q166" s="2"/>
      <c r="R166" s="12"/>
      <c r="S166" s="12"/>
      <c r="T166" s="1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457"/>
      <c r="Q167" s="2"/>
      <c r="R167" s="12"/>
      <c r="S167" s="12"/>
      <c r="T167" s="1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457"/>
      <c r="Q168" s="2"/>
      <c r="R168" s="12"/>
      <c r="S168" s="12"/>
      <c r="T168" s="1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457"/>
      <c r="Q169" s="2"/>
      <c r="R169" s="12"/>
      <c r="S169" s="12"/>
      <c r="T169" s="1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457"/>
      <c r="Q170" s="2"/>
      <c r="R170" s="12"/>
      <c r="S170" s="12"/>
      <c r="T170" s="1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457"/>
      <c r="Q171" s="2"/>
      <c r="R171" s="12"/>
      <c r="S171" s="12"/>
      <c r="T171" s="1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57"/>
      <c r="Q172" s="2"/>
      <c r="R172" s="12"/>
      <c r="S172" s="12"/>
      <c r="T172" s="1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457"/>
      <c r="Q173" s="2"/>
      <c r="R173" s="12"/>
      <c r="S173" s="12"/>
      <c r="T173" s="1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57"/>
      <c r="Q174" s="2"/>
      <c r="R174" s="12"/>
      <c r="S174" s="12"/>
      <c r="T174" s="1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457"/>
      <c r="Q175" s="2"/>
      <c r="R175" s="12"/>
      <c r="S175" s="12"/>
      <c r="T175" s="1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457"/>
      <c r="Q176" s="2"/>
      <c r="R176" s="12"/>
      <c r="S176" s="12"/>
      <c r="T176" s="1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457"/>
      <c r="Q177" s="2"/>
      <c r="R177" s="12"/>
      <c r="S177" s="12"/>
      <c r="T177" s="1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457"/>
      <c r="Q178" s="2"/>
      <c r="R178" s="12"/>
      <c r="S178" s="12"/>
      <c r="T178" s="1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457"/>
      <c r="Q179" s="2"/>
      <c r="R179" s="12"/>
      <c r="S179" s="12"/>
      <c r="T179" s="1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457"/>
      <c r="Q180" s="2"/>
      <c r="R180" s="12"/>
      <c r="S180" s="12"/>
      <c r="T180" s="1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457"/>
      <c r="Q181" s="2"/>
      <c r="R181" s="12"/>
      <c r="S181" s="12"/>
      <c r="T181" s="1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457"/>
      <c r="Q182" s="2"/>
      <c r="R182" s="12"/>
      <c r="S182" s="12"/>
      <c r="T182" s="1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457"/>
      <c r="Q183" s="2"/>
      <c r="R183" s="12"/>
      <c r="S183" s="12"/>
      <c r="T183" s="1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57"/>
      <c r="Q184" s="2"/>
      <c r="R184" s="12"/>
      <c r="S184" s="12"/>
      <c r="T184" s="1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457"/>
      <c r="Q185" s="2"/>
      <c r="R185" s="12"/>
      <c r="S185" s="12"/>
      <c r="T185" s="1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457"/>
      <c r="Q186" s="2"/>
      <c r="R186" s="12"/>
      <c r="S186" s="12"/>
      <c r="T186" s="1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457"/>
      <c r="Q187" s="2"/>
      <c r="R187" s="12"/>
      <c r="S187" s="12"/>
      <c r="T187" s="1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457"/>
      <c r="Q188" s="2"/>
      <c r="R188" s="12"/>
      <c r="S188" s="12"/>
      <c r="T188" s="1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457"/>
      <c r="Q189" s="2"/>
      <c r="R189" s="12"/>
      <c r="S189" s="12"/>
      <c r="T189" s="1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457"/>
      <c r="Q190" s="2"/>
      <c r="R190" s="12"/>
      <c r="S190" s="12"/>
      <c r="T190" s="1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457"/>
      <c r="Q191" s="2"/>
      <c r="R191" s="12"/>
      <c r="S191" s="12"/>
      <c r="T191" s="1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457"/>
      <c r="Q192" s="2"/>
      <c r="R192" s="12"/>
      <c r="S192" s="12"/>
      <c r="T192" s="1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457"/>
      <c r="Q193" s="2"/>
      <c r="R193" s="12"/>
      <c r="S193" s="12"/>
      <c r="T193" s="1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457"/>
      <c r="Q194" s="2"/>
      <c r="R194" s="12"/>
      <c r="S194" s="12"/>
      <c r="T194" s="1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457"/>
      <c r="Q195" s="2"/>
      <c r="R195" s="12"/>
      <c r="S195" s="12"/>
      <c r="T195" s="1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457"/>
      <c r="Q196" s="2"/>
      <c r="R196" s="12"/>
      <c r="S196" s="12"/>
      <c r="T196" s="1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457"/>
      <c r="Q197" s="2"/>
      <c r="R197" s="12"/>
      <c r="S197" s="12"/>
      <c r="T197" s="1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457"/>
      <c r="Q198" s="2"/>
      <c r="R198" s="12"/>
      <c r="S198" s="12"/>
      <c r="T198" s="1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457"/>
      <c r="Q199" s="2"/>
      <c r="R199" s="12"/>
      <c r="S199" s="12"/>
      <c r="T199" s="1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457"/>
      <c r="Q200" s="2"/>
      <c r="R200" s="12"/>
      <c r="S200" s="12"/>
      <c r="T200" s="1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457"/>
      <c r="Q201" s="2"/>
      <c r="R201" s="12"/>
      <c r="S201" s="12"/>
      <c r="T201" s="1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457"/>
      <c r="Q202" s="2"/>
      <c r="R202" s="12"/>
      <c r="S202" s="12"/>
      <c r="T202" s="1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457"/>
      <c r="Q203" s="2"/>
      <c r="R203" s="12"/>
      <c r="S203" s="12"/>
      <c r="T203" s="1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457"/>
      <c r="Q204" s="2"/>
      <c r="R204" s="12"/>
      <c r="S204" s="12"/>
      <c r="T204" s="1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457"/>
      <c r="Q205" s="2"/>
      <c r="R205" s="12"/>
      <c r="S205" s="12"/>
      <c r="T205" s="1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457"/>
      <c r="Q206" s="2"/>
      <c r="R206" s="12"/>
      <c r="S206" s="12"/>
      <c r="T206" s="1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457"/>
      <c r="Q207" s="2"/>
      <c r="R207" s="12"/>
      <c r="S207" s="12"/>
      <c r="T207" s="1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457"/>
      <c r="Q208" s="2"/>
      <c r="R208" s="12"/>
      <c r="S208" s="12"/>
      <c r="T208" s="1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457"/>
      <c r="Q209" s="2"/>
      <c r="R209" s="12"/>
      <c r="S209" s="12"/>
      <c r="T209" s="1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457"/>
      <c r="Q210" s="2"/>
      <c r="R210" s="12"/>
      <c r="S210" s="12"/>
      <c r="T210" s="1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457"/>
      <c r="Q211" s="2"/>
      <c r="R211" s="12"/>
      <c r="S211" s="12"/>
      <c r="T211" s="1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457"/>
      <c r="Q212" s="2"/>
      <c r="R212" s="12"/>
      <c r="S212" s="12"/>
      <c r="T212" s="1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457"/>
      <c r="Q213" s="2"/>
      <c r="R213" s="12"/>
      <c r="S213" s="12"/>
      <c r="T213" s="1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457"/>
      <c r="Q214" s="2"/>
      <c r="R214" s="12"/>
      <c r="S214" s="12"/>
      <c r="T214" s="1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457"/>
      <c r="Q215" s="2"/>
      <c r="R215" s="12"/>
      <c r="S215" s="12"/>
      <c r="T215" s="1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457"/>
      <c r="Q216" s="2"/>
      <c r="R216" s="12"/>
      <c r="S216" s="12"/>
      <c r="T216" s="1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457"/>
      <c r="Q217" s="2"/>
      <c r="R217" s="12"/>
      <c r="S217" s="12"/>
      <c r="T217" s="1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457"/>
      <c r="Q218" s="2"/>
      <c r="R218" s="12"/>
      <c r="S218" s="12"/>
      <c r="T218" s="1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457"/>
      <c r="Q219" s="2"/>
      <c r="R219" s="12"/>
      <c r="S219" s="12"/>
      <c r="T219" s="1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457"/>
      <c r="Q220" s="2"/>
      <c r="R220" s="12"/>
      <c r="S220" s="12"/>
      <c r="T220" s="1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457"/>
      <c r="Q221" s="2"/>
      <c r="R221" s="12"/>
      <c r="S221" s="12"/>
      <c r="T221" s="1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457"/>
      <c r="Q222" s="2"/>
      <c r="R222" s="12"/>
      <c r="S222" s="12"/>
      <c r="T222" s="1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457"/>
      <c r="Q223" s="2"/>
      <c r="R223" s="12"/>
      <c r="S223" s="12"/>
      <c r="T223" s="1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457"/>
      <c r="Q224" s="2"/>
      <c r="R224" s="12"/>
      <c r="S224" s="12"/>
      <c r="T224" s="1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457"/>
      <c r="Q225" s="2"/>
      <c r="R225" s="12"/>
      <c r="S225" s="12"/>
      <c r="T225" s="1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457"/>
      <c r="Q226" s="2"/>
      <c r="R226" s="12"/>
      <c r="S226" s="12"/>
      <c r="T226" s="1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457"/>
      <c r="Q227" s="2"/>
      <c r="R227" s="12"/>
      <c r="S227" s="12"/>
      <c r="T227" s="1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457"/>
      <c r="Q228" s="2"/>
      <c r="R228" s="12"/>
      <c r="S228" s="12"/>
      <c r="T228" s="1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57"/>
      <c r="Q229" s="2"/>
      <c r="R229" s="12"/>
      <c r="S229" s="12"/>
      <c r="T229" s="1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457"/>
      <c r="Q230" s="2"/>
      <c r="R230" s="12"/>
      <c r="S230" s="12"/>
      <c r="T230" s="1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457"/>
      <c r="Q231" s="2"/>
      <c r="R231" s="12"/>
      <c r="S231" s="12"/>
      <c r="T231" s="1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457"/>
      <c r="Q232" s="2"/>
      <c r="R232" s="12"/>
      <c r="S232" s="12"/>
      <c r="T232" s="1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457"/>
      <c r="Q233" s="2"/>
      <c r="R233" s="12"/>
      <c r="S233" s="12"/>
      <c r="T233" s="1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457"/>
      <c r="Q234" s="2"/>
      <c r="R234" s="12"/>
      <c r="S234" s="12"/>
      <c r="T234" s="1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457"/>
      <c r="Q235" s="2"/>
      <c r="R235" s="12"/>
      <c r="S235" s="12"/>
      <c r="T235" s="1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457"/>
      <c r="Q236" s="2"/>
      <c r="R236" s="12"/>
      <c r="S236" s="12"/>
      <c r="T236" s="1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457"/>
      <c r="Q237" s="2"/>
      <c r="R237" s="12"/>
      <c r="S237" s="12"/>
      <c r="T237" s="1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457"/>
      <c r="Q238" s="2"/>
      <c r="R238" s="12"/>
      <c r="S238" s="12"/>
      <c r="T238" s="1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457"/>
      <c r="Q239" s="2"/>
      <c r="R239" s="12"/>
      <c r="S239" s="12"/>
      <c r="T239" s="1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</sheetData>
  <mergeCells count="8">
    <mergeCell ref="B95:P95"/>
    <mergeCell ref="S95:AF95"/>
    <mergeCell ref="B3:K3"/>
    <mergeCell ref="B30:K30"/>
    <mergeCell ref="S30:AB30"/>
    <mergeCell ref="S3:AB3"/>
    <mergeCell ref="S57:AF57"/>
    <mergeCell ref="B57:P5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57"/>
  <sheetViews>
    <sheetView showGridLines="0" zoomScaleNormal="100" workbookViewId="0">
      <selection activeCell="F1" sqref="F1"/>
    </sheetView>
  </sheetViews>
  <sheetFormatPr defaultRowHeight="12.75" x14ac:dyDescent="0.2"/>
  <cols>
    <col min="1" max="1" width="30.7109375" customWidth="1"/>
    <col min="2" max="4" width="15.7109375" customWidth="1"/>
    <col min="5" max="5" width="11.140625" customWidth="1"/>
  </cols>
  <sheetData>
    <row r="1" spans="1:5" ht="15" x14ac:dyDescent="0.2">
      <c r="A1" s="272" t="s">
        <v>437</v>
      </c>
    </row>
    <row r="2" spans="1:5" ht="12.75" customHeight="1" x14ac:dyDescent="0.2">
      <c r="A2" s="5"/>
      <c r="B2" s="5"/>
      <c r="C2" s="5"/>
      <c r="D2" s="5"/>
      <c r="E2" s="5"/>
    </row>
    <row r="3" spans="1:5" ht="12.75" customHeight="1" x14ac:dyDescent="0.2">
      <c r="A3" s="608" t="s">
        <v>156</v>
      </c>
      <c r="B3" s="609" t="s">
        <v>157</v>
      </c>
      <c r="C3" s="469" t="s">
        <v>0</v>
      </c>
      <c r="D3" s="610" t="s">
        <v>79</v>
      </c>
    </row>
    <row r="4" spans="1:5" ht="3.75" customHeight="1" x14ac:dyDescent="0.2">
      <c r="A4" s="611"/>
      <c r="B4" s="612"/>
      <c r="C4" s="613"/>
      <c r="D4" s="614"/>
    </row>
    <row r="5" spans="1:5" ht="12.75" customHeight="1" x14ac:dyDescent="0.2">
      <c r="A5" s="615" t="s">
        <v>95</v>
      </c>
      <c r="B5" s="416">
        <v>6242</v>
      </c>
      <c r="C5" s="616">
        <v>700</v>
      </c>
      <c r="D5" s="421">
        <v>6942</v>
      </c>
    </row>
    <row r="6" spans="1:5" ht="12.75" customHeight="1" x14ac:dyDescent="0.2">
      <c r="A6" s="615" t="s">
        <v>97</v>
      </c>
      <c r="B6" s="416">
        <v>22798</v>
      </c>
      <c r="C6" s="416">
        <v>3785</v>
      </c>
      <c r="D6" s="421">
        <v>26583</v>
      </c>
    </row>
    <row r="7" spans="1:5" ht="12.75" customHeight="1" x14ac:dyDescent="0.2">
      <c r="A7" s="615" t="s">
        <v>98</v>
      </c>
      <c r="B7" s="416">
        <v>7159</v>
      </c>
      <c r="C7" s="416">
        <v>4550</v>
      </c>
      <c r="D7" s="421">
        <v>11709</v>
      </c>
    </row>
    <row r="8" spans="1:5" ht="12.75" customHeight="1" x14ac:dyDescent="0.2">
      <c r="A8" s="615" t="s">
        <v>99</v>
      </c>
      <c r="B8" s="416">
        <v>420</v>
      </c>
      <c r="C8" s="416">
        <v>507</v>
      </c>
      <c r="D8" s="421">
        <v>927</v>
      </c>
    </row>
    <row r="9" spans="1:5" ht="6" customHeight="1" x14ac:dyDescent="0.2">
      <c r="A9" s="617"/>
      <c r="B9" s="428"/>
      <c r="C9" s="618"/>
      <c r="D9" s="683"/>
    </row>
    <row r="10" spans="1:5" ht="12.75" customHeight="1" x14ac:dyDescent="0.2">
      <c r="A10" s="619" t="s">
        <v>100</v>
      </c>
      <c r="B10" s="620">
        <v>36619</v>
      </c>
      <c r="C10" s="621">
        <v>9542</v>
      </c>
      <c r="D10" s="622">
        <v>46161</v>
      </c>
    </row>
    <row r="11" spans="1:5" ht="12.75" customHeight="1" x14ac:dyDescent="0.2">
      <c r="A11" s="5"/>
      <c r="B11" s="5"/>
      <c r="C11" s="59"/>
      <c r="D11" s="5"/>
      <c r="E11" s="5"/>
    </row>
    <row r="12" spans="1:5" ht="12.75" customHeight="1" x14ac:dyDescent="0.2">
      <c r="A12" s="5"/>
      <c r="B12" s="5"/>
      <c r="C12" s="59"/>
      <c r="D12" s="5"/>
      <c r="E12" s="5"/>
    </row>
    <row r="13" spans="1:5" ht="15" customHeight="1" x14ac:dyDescent="0.2">
      <c r="A13" s="272" t="s">
        <v>438</v>
      </c>
      <c r="B13" s="5"/>
      <c r="C13" s="59"/>
      <c r="D13" s="5"/>
      <c r="E13" s="5"/>
    </row>
    <row r="14" spans="1:5" ht="12.75" customHeight="1" x14ac:dyDescent="0.2">
      <c r="A14" s="5"/>
      <c r="B14" s="5"/>
      <c r="C14" s="5"/>
      <c r="D14" s="5"/>
      <c r="E14" s="5"/>
    </row>
    <row r="15" spans="1:5" ht="12.75" customHeight="1" x14ac:dyDescent="0.2">
      <c r="A15" s="630" t="s">
        <v>158</v>
      </c>
      <c r="B15" s="624" t="s">
        <v>157</v>
      </c>
      <c r="C15" s="625" t="s">
        <v>0</v>
      </c>
      <c r="D15" s="626" t="s">
        <v>79</v>
      </c>
    </row>
    <row r="16" spans="1:5" ht="3.75" customHeight="1" x14ac:dyDescent="0.2">
      <c r="A16" s="617"/>
      <c r="B16" s="627"/>
      <c r="C16" s="627"/>
      <c r="D16" s="628"/>
    </row>
    <row r="17" spans="1:5" ht="12.75" customHeight="1" x14ac:dyDescent="0.2">
      <c r="A17" s="615" t="s">
        <v>433</v>
      </c>
      <c r="B17" s="416">
        <v>2146</v>
      </c>
      <c r="C17" s="416" t="s">
        <v>3</v>
      </c>
      <c r="D17" s="421">
        <v>2146</v>
      </c>
    </row>
    <row r="18" spans="1:5" ht="12.75" customHeight="1" x14ac:dyDescent="0.2">
      <c r="A18" s="615" t="s">
        <v>434</v>
      </c>
      <c r="B18" s="416">
        <v>16588</v>
      </c>
      <c r="C18" s="503">
        <v>2258</v>
      </c>
      <c r="D18" s="421">
        <v>18846</v>
      </c>
    </row>
    <row r="19" spans="1:5" ht="12.75" customHeight="1" x14ac:dyDescent="0.2">
      <c r="A19" s="615" t="s">
        <v>436</v>
      </c>
      <c r="B19" s="416">
        <v>17685</v>
      </c>
      <c r="C19" s="503">
        <v>7284</v>
      </c>
      <c r="D19" s="421">
        <v>24969</v>
      </c>
    </row>
    <row r="20" spans="1:5" ht="12.75" customHeight="1" x14ac:dyDescent="0.2">
      <c r="A20" s="615" t="s">
        <v>435</v>
      </c>
      <c r="B20" s="416">
        <v>200</v>
      </c>
      <c r="C20" s="631" t="s">
        <v>3</v>
      </c>
      <c r="D20" s="421">
        <v>200</v>
      </c>
    </row>
    <row r="21" spans="1:5" ht="6" customHeight="1" x14ac:dyDescent="0.2">
      <c r="A21" s="617"/>
      <c r="B21" s="623"/>
      <c r="C21" s="623"/>
      <c r="D21" s="629"/>
    </row>
    <row r="22" spans="1:5" ht="12.75" customHeight="1" x14ac:dyDescent="0.2">
      <c r="A22" s="619" t="s">
        <v>159</v>
      </c>
      <c r="B22" s="620">
        <v>36619</v>
      </c>
      <c r="C22" s="620">
        <v>9542</v>
      </c>
      <c r="D22" s="622">
        <v>46161</v>
      </c>
    </row>
    <row r="23" spans="1:5" ht="12.75" customHeight="1" x14ac:dyDescent="0.2">
      <c r="A23" s="79"/>
      <c r="B23" s="79"/>
      <c r="C23" s="79"/>
      <c r="D23" s="79"/>
      <c r="E23" s="79"/>
    </row>
    <row r="24" spans="1:5" ht="12.75" customHeight="1" x14ac:dyDescent="0.2">
      <c r="A24" s="79"/>
      <c r="B24" s="79"/>
      <c r="C24" s="79"/>
      <c r="D24" s="79"/>
      <c r="E24" s="79"/>
    </row>
    <row r="25" spans="1:5" ht="12.75" customHeight="1" x14ac:dyDescent="0.2">
      <c r="A25" s="79"/>
      <c r="B25" s="79"/>
      <c r="C25" s="79"/>
      <c r="D25" s="79"/>
      <c r="E25" s="79"/>
    </row>
    <row r="26" spans="1:5" ht="12.75" customHeight="1" x14ac:dyDescent="0.2">
      <c r="A26" s="79"/>
      <c r="B26" s="79"/>
      <c r="C26" s="79"/>
      <c r="D26" s="79"/>
      <c r="E26" s="79"/>
    </row>
    <row r="27" spans="1:5" ht="12.75" customHeight="1" x14ac:dyDescent="0.2">
      <c r="A27" s="79"/>
      <c r="B27" s="79"/>
      <c r="C27" s="79"/>
      <c r="D27" s="79"/>
      <c r="E27" s="79"/>
    </row>
    <row r="28" spans="1:5" ht="12.75" customHeight="1" x14ac:dyDescent="0.2">
      <c r="A28" s="79"/>
      <c r="B28" s="79"/>
      <c r="C28" s="79"/>
      <c r="D28" s="79"/>
      <c r="E28" s="79"/>
    </row>
    <row r="29" spans="1:5" ht="12.75" customHeight="1" x14ac:dyDescent="0.2">
      <c r="A29" s="79"/>
      <c r="B29" s="79"/>
      <c r="C29" s="79"/>
      <c r="D29" s="79"/>
      <c r="E29" s="79"/>
    </row>
    <row r="30" spans="1:5" ht="12.75" customHeight="1" x14ac:dyDescent="0.2">
      <c r="A30" s="79"/>
      <c r="B30" s="79"/>
      <c r="C30" s="79"/>
      <c r="D30" s="79"/>
      <c r="E30" s="79"/>
    </row>
    <row r="31" spans="1:5" ht="12.75" customHeight="1" x14ac:dyDescent="0.2">
      <c r="A31" s="79"/>
      <c r="B31" s="79"/>
      <c r="C31" s="79"/>
      <c r="D31" s="79"/>
      <c r="E31" s="79"/>
    </row>
    <row r="32" spans="1:5" ht="12.75" customHeight="1" x14ac:dyDescent="0.2">
      <c r="A32" s="79"/>
      <c r="B32" s="79"/>
      <c r="C32" s="79"/>
      <c r="D32" s="79"/>
      <c r="E32" s="79"/>
    </row>
    <row r="33" spans="1:5" ht="12.75" customHeight="1" x14ac:dyDescent="0.2">
      <c r="A33" s="79"/>
      <c r="B33" s="79"/>
      <c r="C33" s="79"/>
      <c r="D33" s="79"/>
      <c r="E33" s="79"/>
    </row>
    <row r="34" spans="1:5" ht="12.75" customHeight="1" x14ac:dyDescent="0.2">
      <c r="A34" s="79"/>
      <c r="B34" s="79"/>
      <c r="C34" s="79"/>
      <c r="D34" s="79"/>
      <c r="E34" s="79"/>
    </row>
    <row r="35" spans="1:5" ht="12.75" customHeight="1" x14ac:dyDescent="0.2">
      <c r="A35" s="79"/>
      <c r="B35" s="79"/>
      <c r="C35" s="79"/>
      <c r="D35" s="79"/>
      <c r="E35" s="79"/>
    </row>
    <row r="36" spans="1:5" ht="12.75" customHeight="1" x14ac:dyDescent="0.2">
      <c r="A36" s="79"/>
      <c r="B36" s="79"/>
      <c r="C36" s="79"/>
      <c r="D36" s="79"/>
      <c r="E36" s="79"/>
    </row>
    <row r="37" spans="1:5" ht="12.75" customHeight="1" x14ac:dyDescent="0.2">
      <c r="A37" s="79"/>
      <c r="B37" s="79"/>
      <c r="C37" s="79"/>
      <c r="D37" s="79"/>
      <c r="E37" s="79"/>
    </row>
    <row r="38" spans="1:5" ht="12.75" customHeight="1" x14ac:dyDescent="0.2">
      <c r="A38" s="79"/>
      <c r="B38" s="79"/>
      <c r="C38" s="79"/>
      <c r="D38" s="79"/>
      <c r="E38" s="79"/>
    </row>
    <row r="39" spans="1:5" ht="12.75" customHeight="1" x14ac:dyDescent="0.2">
      <c r="A39" s="79"/>
      <c r="B39" s="79"/>
      <c r="C39" s="79"/>
      <c r="D39" s="79"/>
      <c r="E39" s="79"/>
    </row>
    <row r="40" spans="1:5" ht="12.75" customHeight="1" x14ac:dyDescent="0.2">
      <c r="A40" s="79"/>
      <c r="B40" s="79"/>
      <c r="C40" s="79"/>
      <c r="D40" s="79"/>
      <c r="E40" s="79"/>
    </row>
    <row r="41" spans="1:5" ht="12.75" customHeight="1" x14ac:dyDescent="0.2">
      <c r="A41" s="79"/>
      <c r="B41" s="79"/>
      <c r="C41" s="79"/>
      <c r="D41" s="79"/>
      <c r="E41" s="79"/>
    </row>
    <row r="42" spans="1:5" ht="12.75" customHeight="1" x14ac:dyDescent="0.2">
      <c r="A42" s="79"/>
      <c r="B42" s="79"/>
      <c r="C42" s="79"/>
      <c r="D42" s="79"/>
      <c r="E42" s="79"/>
    </row>
    <row r="43" spans="1:5" ht="12.75" customHeight="1" x14ac:dyDescent="0.2">
      <c r="A43" s="79"/>
      <c r="B43" s="79"/>
      <c r="C43" s="79"/>
      <c r="D43" s="79"/>
      <c r="E43" s="79"/>
    </row>
    <row r="44" spans="1:5" ht="12.75" customHeight="1" x14ac:dyDescent="0.2">
      <c r="A44" s="79"/>
      <c r="B44" s="79"/>
      <c r="C44" s="79"/>
      <c r="D44" s="79"/>
      <c r="E44" s="79"/>
    </row>
    <row r="45" spans="1:5" ht="12.75" customHeight="1" x14ac:dyDescent="0.2">
      <c r="A45" s="79"/>
      <c r="B45" s="79"/>
      <c r="C45" s="79"/>
      <c r="D45" s="79"/>
      <c r="E45" s="79"/>
    </row>
    <row r="46" spans="1:5" ht="12.75" customHeight="1" x14ac:dyDescent="0.2">
      <c r="A46" s="79"/>
      <c r="B46" s="79"/>
      <c r="C46" s="79"/>
      <c r="D46" s="79"/>
      <c r="E46" s="79"/>
    </row>
    <row r="47" spans="1:5" ht="12.75" customHeight="1" x14ac:dyDescent="0.2">
      <c r="A47" s="79"/>
      <c r="B47" s="79"/>
      <c r="C47" s="79"/>
      <c r="D47" s="79"/>
      <c r="E47" s="79"/>
    </row>
    <row r="48" spans="1:5" ht="12.75" customHeight="1" x14ac:dyDescent="0.2">
      <c r="A48" s="79"/>
      <c r="B48" s="79"/>
      <c r="C48" s="79"/>
      <c r="D48" s="79"/>
      <c r="E48" s="79"/>
    </row>
    <row r="49" spans="1:5" x14ac:dyDescent="0.2">
      <c r="A49" s="79"/>
      <c r="B49" s="79"/>
      <c r="C49" s="79"/>
      <c r="D49" s="79"/>
      <c r="E49" s="79"/>
    </row>
    <row r="50" spans="1:5" x14ac:dyDescent="0.2">
      <c r="A50" s="79"/>
      <c r="B50" s="79"/>
      <c r="C50" s="79"/>
      <c r="D50" s="79"/>
      <c r="E50" s="79"/>
    </row>
    <row r="51" spans="1:5" ht="13.5" customHeight="1" x14ac:dyDescent="0.2">
      <c r="A51" s="79"/>
      <c r="B51" s="79"/>
      <c r="C51" s="79"/>
      <c r="D51" s="79"/>
      <c r="E51" s="79"/>
    </row>
    <row r="52" spans="1:5" x14ac:dyDescent="0.2">
      <c r="A52" s="79"/>
      <c r="B52" s="79"/>
      <c r="C52" s="79"/>
      <c r="D52" s="79"/>
      <c r="E52" s="79"/>
    </row>
    <row r="53" spans="1:5" x14ac:dyDescent="0.2">
      <c r="A53" s="79"/>
      <c r="B53" s="79"/>
      <c r="C53" s="79"/>
      <c r="D53" s="79"/>
      <c r="E53" s="79"/>
    </row>
    <row r="54" spans="1:5" x14ac:dyDescent="0.2">
      <c r="A54" s="79"/>
      <c r="B54" s="79"/>
      <c r="C54" s="79"/>
      <c r="D54" s="79"/>
      <c r="E54" s="79"/>
    </row>
    <row r="55" spans="1:5" ht="15.75" customHeight="1" x14ac:dyDescent="0.2">
      <c r="A55" s="79"/>
      <c r="B55" s="79"/>
      <c r="C55" s="79"/>
      <c r="D55" s="79"/>
      <c r="E55" s="79"/>
    </row>
    <row r="56" spans="1:5" x14ac:dyDescent="0.2">
      <c r="A56" s="79"/>
      <c r="B56" s="79"/>
      <c r="C56" s="79"/>
      <c r="D56" s="79"/>
      <c r="E56" s="79"/>
    </row>
    <row r="57" spans="1:5" ht="13.5" customHeight="1" x14ac:dyDescent="0.2">
      <c r="A57" s="79"/>
      <c r="B57" s="79"/>
      <c r="C57" s="79"/>
      <c r="D57" s="79"/>
      <c r="E57" s="79"/>
    </row>
    <row r="58" spans="1:5" ht="12.75" customHeight="1" x14ac:dyDescent="0.2">
      <c r="A58" s="79"/>
      <c r="B58" s="79"/>
      <c r="C58" s="79"/>
      <c r="D58" s="79"/>
      <c r="E58" s="79"/>
    </row>
    <row r="59" spans="1:5" x14ac:dyDescent="0.2">
      <c r="A59" s="79"/>
      <c r="B59" s="79"/>
      <c r="C59" s="79"/>
      <c r="D59" s="79"/>
      <c r="E59" s="79"/>
    </row>
    <row r="60" spans="1:5" x14ac:dyDescent="0.2">
      <c r="A60" s="79"/>
      <c r="B60" s="79"/>
      <c r="C60" s="79"/>
      <c r="D60" s="79"/>
      <c r="E60" s="79"/>
    </row>
    <row r="61" spans="1:5" x14ac:dyDescent="0.2">
      <c r="A61" s="79"/>
      <c r="B61" s="79"/>
      <c r="C61" s="79"/>
      <c r="D61" s="79"/>
      <c r="E61" s="79"/>
    </row>
    <row r="62" spans="1:5" x14ac:dyDescent="0.2">
      <c r="A62" s="79"/>
      <c r="B62" s="79"/>
      <c r="C62" s="79"/>
      <c r="D62" s="79"/>
      <c r="E62" s="79"/>
    </row>
    <row r="63" spans="1:5" x14ac:dyDescent="0.2">
      <c r="A63" s="79"/>
      <c r="B63" s="79"/>
      <c r="C63" s="79"/>
      <c r="D63" s="79"/>
      <c r="E63" s="79"/>
    </row>
    <row r="64" spans="1:5" x14ac:dyDescent="0.2">
      <c r="A64" s="79"/>
      <c r="B64" s="79"/>
      <c r="C64" s="79"/>
      <c r="D64" s="79"/>
      <c r="E64" s="79"/>
    </row>
    <row r="65" spans="1:5" ht="15.75" customHeight="1" x14ac:dyDescent="0.2">
      <c r="A65" s="79"/>
      <c r="B65" s="79"/>
      <c r="C65" s="79"/>
      <c r="D65" s="79"/>
      <c r="E65" s="79"/>
    </row>
    <row r="66" spans="1:5" x14ac:dyDescent="0.2">
      <c r="A66" s="79"/>
      <c r="B66" s="79"/>
      <c r="C66" s="79"/>
      <c r="D66" s="79"/>
      <c r="E66" s="79"/>
    </row>
    <row r="67" spans="1:5" ht="15.75" customHeight="1" x14ac:dyDescent="0.2">
      <c r="A67" s="79"/>
      <c r="B67" s="79"/>
      <c r="C67" s="79"/>
      <c r="D67" s="79"/>
      <c r="E67" s="79"/>
    </row>
    <row r="68" spans="1:5" x14ac:dyDescent="0.2">
      <c r="A68" s="79"/>
      <c r="B68" s="79"/>
      <c r="C68" s="79"/>
      <c r="D68" s="79"/>
      <c r="E68" s="79"/>
    </row>
    <row r="69" spans="1:5" x14ac:dyDescent="0.2">
      <c r="A69" s="79"/>
      <c r="B69" s="79"/>
      <c r="C69" s="79"/>
      <c r="D69" s="79"/>
      <c r="E69" s="79"/>
    </row>
    <row r="70" spans="1:5" x14ac:dyDescent="0.2">
      <c r="A70" s="79"/>
      <c r="B70" s="79"/>
      <c r="C70" s="79"/>
      <c r="D70" s="79"/>
      <c r="E70" s="79"/>
    </row>
    <row r="71" spans="1:5" x14ac:dyDescent="0.2">
      <c r="A71" s="79"/>
      <c r="B71" s="79"/>
      <c r="C71" s="79"/>
      <c r="D71" s="79"/>
      <c r="E71" s="79"/>
    </row>
    <row r="72" spans="1:5" x14ac:dyDescent="0.2">
      <c r="A72" s="79"/>
      <c r="B72" s="79"/>
      <c r="C72" s="79"/>
      <c r="D72" s="79"/>
      <c r="E72" s="79"/>
    </row>
    <row r="73" spans="1:5" x14ac:dyDescent="0.2">
      <c r="A73" s="79"/>
      <c r="B73" s="79"/>
      <c r="C73" s="79"/>
      <c r="D73" s="79"/>
      <c r="E73" s="79"/>
    </row>
    <row r="74" spans="1:5" x14ac:dyDescent="0.2">
      <c r="A74" s="79"/>
      <c r="B74" s="79"/>
      <c r="C74" s="79"/>
      <c r="D74" s="79"/>
      <c r="E74" s="79"/>
    </row>
    <row r="75" spans="1:5" x14ac:dyDescent="0.2">
      <c r="A75" s="79"/>
      <c r="B75" s="79"/>
      <c r="C75" s="79"/>
      <c r="D75" s="79"/>
      <c r="E75" s="79"/>
    </row>
    <row r="76" spans="1:5" x14ac:dyDescent="0.2">
      <c r="A76" s="79"/>
      <c r="B76" s="79"/>
      <c r="C76" s="79"/>
      <c r="D76" s="79"/>
      <c r="E76" s="79"/>
    </row>
    <row r="77" spans="1:5" ht="15.75" customHeight="1" x14ac:dyDescent="0.2">
      <c r="A77" s="79"/>
      <c r="B77" s="79"/>
      <c r="C77" s="79"/>
      <c r="D77" s="79"/>
      <c r="E77" s="79"/>
    </row>
    <row r="78" spans="1:5" x14ac:dyDescent="0.2">
      <c r="A78" s="79"/>
      <c r="B78" s="79"/>
      <c r="C78" s="79"/>
      <c r="D78" s="79"/>
      <c r="E78" s="79"/>
    </row>
    <row r="79" spans="1:5" ht="15.75" customHeight="1" x14ac:dyDescent="0.2">
      <c r="A79" s="79"/>
      <c r="B79" s="79"/>
      <c r="C79" s="79"/>
      <c r="D79" s="79"/>
      <c r="E79" s="79"/>
    </row>
    <row r="80" spans="1:5" ht="15" customHeight="1" x14ac:dyDescent="0.2">
      <c r="A80" s="79"/>
      <c r="B80" s="79"/>
      <c r="C80" s="79"/>
      <c r="D80" s="79"/>
      <c r="E80" s="79"/>
    </row>
    <row r="81" spans="1:5" x14ac:dyDescent="0.2">
      <c r="A81" s="79"/>
      <c r="B81" s="79"/>
      <c r="C81" s="79"/>
      <c r="D81" s="79"/>
      <c r="E81" s="79"/>
    </row>
    <row r="82" spans="1:5" x14ac:dyDescent="0.2">
      <c r="A82" s="79"/>
      <c r="B82" s="79"/>
      <c r="C82" s="79"/>
      <c r="D82" s="79"/>
      <c r="E82" s="79"/>
    </row>
    <row r="83" spans="1:5" x14ac:dyDescent="0.2">
      <c r="A83" s="79"/>
      <c r="B83" s="79"/>
      <c r="C83" s="79"/>
      <c r="D83" s="79"/>
      <c r="E83" s="79"/>
    </row>
    <row r="84" spans="1:5" x14ac:dyDescent="0.2">
      <c r="A84" s="79"/>
      <c r="B84" s="79"/>
      <c r="C84" s="79"/>
      <c r="D84" s="79"/>
      <c r="E84" s="79"/>
    </row>
    <row r="85" spans="1:5" x14ac:dyDescent="0.2">
      <c r="A85" s="79"/>
      <c r="B85" s="79"/>
      <c r="C85" s="79"/>
      <c r="D85" s="79"/>
      <c r="E85" s="79"/>
    </row>
    <row r="86" spans="1:5" x14ac:dyDescent="0.2">
      <c r="A86" s="79"/>
      <c r="B86" s="79"/>
      <c r="C86" s="79"/>
      <c r="D86" s="79"/>
      <c r="E86" s="79"/>
    </row>
    <row r="87" spans="1:5" ht="15.75" customHeight="1" x14ac:dyDescent="0.2">
      <c r="A87" s="79"/>
      <c r="B87" s="79"/>
      <c r="C87" s="79"/>
      <c r="D87" s="79"/>
      <c r="E87" s="79"/>
    </row>
    <row r="88" spans="1:5" x14ac:dyDescent="0.2">
      <c r="A88" s="79"/>
      <c r="B88" s="79"/>
      <c r="C88" s="79"/>
      <c r="D88" s="79"/>
      <c r="E88" s="79"/>
    </row>
    <row r="89" spans="1:5" ht="15.75" customHeight="1" x14ac:dyDescent="0.2">
      <c r="A89" s="79"/>
      <c r="B89" s="79"/>
      <c r="C89" s="79"/>
      <c r="D89" s="79"/>
      <c r="E89" s="79"/>
    </row>
    <row r="90" spans="1:5" ht="15" customHeight="1" x14ac:dyDescent="0.2">
      <c r="A90" s="79"/>
      <c r="B90" s="79"/>
      <c r="C90" s="79"/>
      <c r="D90" s="79"/>
      <c r="E90" s="79"/>
    </row>
    <row r="91" spans="1:5" x14ac:dyDescent="0.2">
      <c r="A91" s="79"/>
      <c r="B91" s="79"/>
      <c r="C91" s="79"/>
      <c r="D91" s="79"/>
      <c r="E91" s="79"/>
    </row>
    <row r="92" spans="1:5" x14ac:dyDescent="0.2">
      <c r="A92" s="79"/>
      <c r="B92" s="79"/>
      <c r="C92" s="79"/>
      <c r="D92" s="79"/>
      <c r="E92" s="79"/>
    </row>
    <row r="93" spans="1:5" x14ac:dyDescent="0.2">
      <c r="A93" s="79"/>
      <c r="B93" s="79"/>
      <c r="C93" s="79"/>
      <c r="D93" s="79"/>
      <c r="E93" s="79"/>
    </row>
    <row r="94" spans="1:5" x14ac:dyDescent="0.2">
      <c r="A94" s="79"/>
      <c r="B94" s="79"/>
      <c r="C94" s="79"/>
      <c r="D94" s="79"/>
      <c r="E94" s="79"/>
    </row>
    <row r="95" spans="1:5" x14ac:dyDescent="0.2">
      <c r="A95" s="79"/>
      <c r="B95" s="79"/>
      <c r="C95" s="79"/>
      <c r="D95" s="79"/>
      <c r="E95" s="79"/>
    </row>
    <row r="96" spans="1:5" x14ac:dyDescent="0.2">
      <c r="A96" s="79"/>
      <c r="B96" s="79"/>
      <c r="C96" s="79"/>
      <c r="D96" s="79"/>
      <c r="E96" s="79"/>
    </row>
    <row r="97" spans="1:5" x14ac:dyDescent="0.2">
      <c r="A97" s="79"/>
      <c r="B97" s="79"/>
      <c r="C97" s="79"/>
      <c r="D97" s="79"/>
      <c r="E97" s="79"/>
    </row>
    <row r="98" spans="1:5" ht="13.5" customHeight="1" x14ac:dyDescent="0.2">
      <c r="A98" s="79"/>
      <c r="B98" s="79"/>
      <c r="C98" s="79"/>
      <c r="D98" s="79"/>
      <c r="E98" s="79"/>
    </row>
    <row r="99" spans="1:5" ht="12.75" customHeight="1" x14ac:dyDescent="0.2">
      <c r="A99" s="79"/>
      <c r="B99" s="79"/>
      <c r="C99" s="79"/>
      <c r="D99" s="79"/>
      <c r="E99" s="79"/>
    </row>
    <row r="100" spans="1:5" ht="15.75" customHeight="1" x14ac:dyDescent="0.2">
      <c r="A100" s="79"/>
      <c r="B100" s="79"/>
      <c r="C100" s="79"/>
      <c r="D100" s="79"/>
      <c r="E100" s="79"/>
    </row>
    <row r="101" spans="1:5" x14ac:dyDescent="0.2">
      <c r="A101" s="79"/>
      <c r="B101" s="79"/>
      <c r="C101" s="79"/>
      <c r="D101" s="79"/>
      <c r="E101" s="79"/>
    </row>
    <row r="102" spans="1:5" x14ac:dyDescent="0.2">
      <c r="A102" s="79"/>
      <c r="B102" s="79"/>
      <c r="C102" s="79"/>
      <c r="D102" s="79"/>
      <c r="E102" s="79"/>
    </row>
    <row r="103" spans="1:5" x14ac:dyDescent="0.2">
      <c r="A103" s="79"/>
      <c r="B103" s="79"/>
      <c r="C103" s="79"/>
      <c r="D103" s="79"/>
      <c r="E103" s="79"/>
    </row>
    <row r="104" spans="1:5" x14ac:dyDescent="0.2">
      <c r="A104" s="79"/>
      <c r="B104" s="79"/>
      <c r="C104" s="79"/>
      <c r="D104" s="79"/>
      <c r="E104" s="79"/>
    </row>
    <row r="105" spans="1:5" x14ac:dyDescent="0.2">
      <c r="A105" s="79"/>
      <c r="B105" s="79"/>
      <c r="C105" s="79"/>
      <c r="D105" s="79"/>
      <c r="E105" s="79"/>
    </row>
    <row r="106" spans="1:5" x14ac:dyDescent="0.2">
      <c r="A106" s="79"/>
      <c r="B106" s="79"/>
      <c r="C106" s="79"/>
      <c r="D106" s="79"/>
      <c r="E106" s="79"/>
    </row>
    <row r="107" spans="1:5" x14ac:dyDescent="0.2">
      <c r="A107" s="79"/>
      <c r="B107" s="79"/>
      <c r="C107" s="79"/>
      <c r="D107" s="79"/>
      <c r="E107" s="79"/>
    </row>
    <row r="108" spans="1:5" x14ac:dyDescent="0.2">
      <c r="A108" s="79"/>
      <c r="B108" s="79"/>
      <c r="C108" s="79"/>
      <c r="D108" s="79"/>
      <c r="E108" s="79"/>
    </row>
    <row r="109" spans="1:5" ht="15.75" customHeight="1" x14ac:dyDescent="0.2">
      <c r="A109" s="79"/>
      <c r="B109" s="79"/>
      <c r="C109" s="79"/>
      <c r="D109" s="79"/>
      <c r="E109" s="79"/>
    </row>
    <row r="110" spans="1:5" x14ac:dyDescent="0.2">
      <c r="A110" s="79"/>
      <c r="B110" s="79"/>
      <c r="C110" s="79"/>
      <c r="D110" s="79"/>
      <c r="E110" s="79"/>
    </row>
    <row r="111" spans="1:5" ht="15.75" customHeight="1" x14ac:dyDescent="0.2">
      <c r="A111" s="79"/>
      <c r="B111" s="79"/>
      <c r="C111" s="79"/>
      <c r="D111" s="79"/>
      <c r="E111" s="79"/>
    </row>
    <row r="112" spans="1:5" x14ac:dyDescent="0.2">
      <c r="A112" s="79"/>
      <c r="B112" s="79"/>
      <c r="C112" s="79"/>
      <c r="D112" s="79"/>
      <c r="E112" s="79"/>
    </row>
    <row r="113" spans="1:5" x14ac:dyDescent="0.2">
      <c r="A113" s="79"/>
      <c r="B113" s="79"/>
      <c r="C113" s="79"/>
      <c r="D113" s="79"/>
      <c r="E113" s="79"/>
    </row>
    <row r="114" spans="1:5" x14ac:dyDescent="0.2">
      <c r="A114" s="79"/>
      <c r="B114" s="79"/>
      <c r="C114" s="79"/>
      <c r="D114" s="79"/>
      <c r="E114" s="79"/>
    </row>
    <row r="115" spans="1:5" x14ac:dyDescent="0.2">
      <c r="A115" s="79"/>
      <c r="B115" s="79"/>
      <c r="C115" s="79"/>
      <c r="D115" s="79"/>
      <c r="E115" s="79"/>
    </row>
    <row r="116" spans="1:5" x14ac:dyDescent="0.2">
      <c r="A116" s="79"/>
      <c r="B116" s="79"/>
      <c r="C116" s="79"/>
      <c r="D116" s="79"/>
      <c r="E116" s="79"/>
    </row>
    <row r="117" spans="1:5" x14ac:dyDescent="0.2">
      <c r="A117" s="79"/>
      <c r="B117" s="79"/>
      <c r="C117" s="79"/>
      <c r="D117" s="79"/>
      <c r="E117" s="79"/>
    </row>
    <row r="118" spans="1:5" x14ac:dyDescent="0.2">
      <c r="A118" s="79"/>
      <c r="B118" s="79"/>
      <c r="C118" s="79"/>
      <c r="D118" s="79"/>
      <c r="E118" s="79"/>
    </row>
    <row r="119" spans="1:5" x14ac:dyDescent="0.2">
      <c r="A119" s="79"/>
      <c r="B119" s="79"/>
      <c r="C119" s="79"/>
      <c r="D119" s="79"/>
      <c r="E119" s="79"/>
    </row>
    <row r="120" spans="1:5" x14ac:dyDescent="0.2">
      <c r="A120" s="79"/>
      <c r="B120" s="79"/>
      <c r="C120" s="79"/>
      <c r="D120" s="79"/>
      <c r="E120" s="79"/>
    </row>
    <row r="121" spans="1:5" x14ac:dyDescent="0.2">
      <c r="A121" s="79"/>
      <c r="B121" s="79"/>
      <c r="C121" s="79"/>
      <c r="D121" s="79"/>
      <c r="E121" s="79"/>
    </row>
    <row r="122" spans="1:5" x14ac:dyDescent="0.2">
      <c r="A122" s="79"/>
      <c r="B122" s="79"/>
      <c r="C122" s="79"/>
      <c r="D122" s="79"/>
      <c r="E122" s="79"/>
    </row>
    <row r="123" spans="1:5" x14ac:dyDescent="0.2">
      <c r="A123" s="79"/>
      <c r="B123" s="79"/>
      <c r="C123" s="79"/>
      <c r="D123" s="79"/>
      <c r="E123" s="79"/>
    </row>
    <row r="124" spans="1:5" x14ac:dyDescent="0.2">
      <c r="A124" s="79"/>
      <c r="B124" s="79"/>
      <c r="C124" s="79"/>
      <c r="D124" s="79"/>
      <c r="E124" s="79"/>
    </row>
    <row r="125" spans="1:5" ht="13.5" customHeight="1" x14ac:dyDescent="0.2">
      <c r="A125" s="79"/>
      <c r="B125" s="79"/>
      <c r="C125" s="79"/>
      <c r="D125" s="79"/>
      <c r="E125" s="79"/>
    </row>
    <row r="126" spans="1:5" ht="12.75" customHeight="1" x14ac:dyDescent="0.2">
      <c r="A126" s="79"/>
      <c r="B126" s="79"/>
      <c r="C126" s="79"/>
      <c r="D126" s="79"/>
      <c r="E126" s="79"/>
    </row>
    <row r="127" spans="1:5" x14ac:dyDescent="0.2">
      <c r="A127" s="79"/>
      <c r="B127" s="79"/>
      <c r="C127" s="79"/>
      <c r="D127" s="79"/>
      <c r="E127" s="79"/>
    </row>
    <row r="128" spans="1:5" x14ac:dyDescent="0.2">
      <c r="A128" s="79"/>
      <c r="B128" s="79"/>
      <c r="C128" s="79"/>
      <c r="D128" s="79"/>
      <c r="E128" s="79"/>
    </row>
    <row r="129" spans="1:5" ht="15.75" customHeight="1" x14ac:dyDescent="0.2">
      <c r="A129" s="79"/>
      <c r="B129" s="79"/>
      <c r="C129" s="79"/>
      <c r="D129" s="79"/>
      <c r="E129" s="79"/>
    </row>
    <row r="130" spans="1:5" x14ac:dyDescent="0.2">
      <c r="A130" s="79"/>
      <c r="B130" s="79"/>
      <c r="C130" s="79"/>
      <c r="D130" s="79"/>
      <c r="E130" s="79"/>
    </row>
    <row r="131" spans="1:5" ht="15.75" customHeight="1" x14ac:dyDescent="0.2">
      <c r="A131" s="79"/>
      <c r="B131" s="79"/>
      <c r="C131" s="79"/>
      <c r="D131" s="79"/>
      <c r="E131" s="79"/>
    </row>
    <row r="132" spans="1:5" ht="15.75" customHeight="1" x14ac:dyDescent="0.2">
      <c r="A132" s="79"/>
      <c r="B132" s="79"/>
      <c r="C132" s="79"/>
      <c r="D132" s="79"/>
      <c r="E132" s="79"/>
    </row>
    <row r="133" spans="1:5" x14ac:dyDescent="0.2">
      <c r="A133" s="79"/>
      <c r="B133" s="79"/>
      <c r="C133" s="79"/>
      <c r="D133" s="79"/>
      <c r="E133" s="79"/>
    </row>
    <row r="134" spans="1:5" x14ac:dyDescent="0.2">
      <c r="A134" s="79"/>
      <c r="B134" s="79"/>
      <c r="C134" s="79"/>
      <c r="D134" s="79"/>
      <c r="E134" s="79"/>
    </row>
    <row r="135" spans="1:5" x14ac:dyDescent="0.2">
      <c r="A135" s="79"/>
      <c r="B135" s="79"/>
      <c r="C135" s="79"/>
      <c r="D135" s="79"/>
      <c r="E135" s="79"/>
    </row>
    <row r="136" spans="1:5" x14ac:dyDescent="0.2">
      <c r="A136" s="79"/>
      <c r="B136" s="79"/>
      <c r="C136" s="79"/>
      <c r="D136" s="79"/>
      <c r="E136" s="79"/>
    </row>
    <row r="137" spans="1:5" x14ac:dyDescent="0.2">
      <c r="A137" s="79"/>
      <c r="B137" s="79"/>
      <c r="C137" s="79"/>
      <c r="D137" s="79"/>
      <c r="E137" s="79"/>
    </row>
    <row r="138" spans="1:5" x14ac:dyDescent="0.2">
      <c r="A138" s="79"/>
      <c r="B138" s="79"/>
      <c r="C138" s="79"/>
      <c r="D138" s="79"/>
      <c r="E138" s="79"/>
    </row>
    <row r="139" spans="1:5" x14ac:dyDescent="0.2">
      <c r="A139" s="79"/>
      <c r="B139" s="79"/>
      <c r="C139" s="79"/>
      <c r="D139" s="79"/>
      <c r="E139" s="79"/>
    </row>
    <row r="140" spans="1:5" x14ac:dyDescent="0.2">
      <c r="A140" s="79"/>
      <c r="B140" s="79"/>
      <c r="C140" s="79"/>
      <c r="D140" s="79"/>
      <c r="E140" s="79"/>
    </row>
    <row r="141" spans="1:5" x14ac:dyDescent="0.2">
      <c r="A141" s="79"/>
      <c r="B141" s="79"/>
      <c r="C141" s="79"/>
      <c r="D141" s="79"/>
      <c r="E141" s="79"/>
    </row>
    <row r="142" spans="1:5" ht="15.75" customHeight="1" x14ac:dyDescent="0.2">
      <c r="A142" s="79"/>
      <c r="B142" s="79"/>
      <c r="C142" s="79"/>
      <c r="D142" s="79"/>
      <c r="E142" s="79"/>
    </row>
    <row r="143" spans="1:5" x14ac:dyDescent="0.2">
      <c r="A143" s="79"/>
      <c r="B143" s="79"/>
      <c r="C143" s="79"/>
      <c r="D143" s="79"/>
      <c r="E143" s="79"/>
    </row>
    <row r="144" spans="1:5" ht="15.75" customHeight="1" x14ac:dyDescent="0.2">
      <c r="A144" s="79"/>
      <c r="B144" s="79"/>
      <c r="C144" s="79"/>
      <c r="D144" s="79"/>
      <c r="E144" s="79"/>
    </row>
    <row r="145" spans="1:5" ht="15.75" customHeight="1" x14ac:dyDescent="0.2">
      <c r="A145" s="79"/>
      <c r="B145" s="79"/>
      <c r="C145" s="79"/>
      <c r="D145" s="79"/>
      <c r="E145" s="79"/>
    </row>
    <row r="146" spans="1:5" x14ac:dyDescent="0.2">
      <c r="A146" s="79"/>
      <c r="B146" s="79"/>
      <c r="C146" s="79"/>
      <c r="D146" s="79"/>
      <c r="E146" s="79"/>
    </row>
    <row r="147" spans="1:5" x14ac:dyDescent="0.2">
      <c r="A147" s="79"/>
      <c r="B147" s="79"/>
      <c r="C147" s="79"/>
      <c r="D147" s="79"/>
      <c r="E147" s="79"/>
    </row>
    <row r="148" spans="1:5" x14ac:dyDescent="0.2">
      <c r="A148" s="79"/>
      <c r="B148" s="79"/>
      <c r="C148" s="79"/>
      <c r="D148" s="79"/>
      <c r="E148" s="79"/>
    </row>
    <row r="149" spans="1:5" x14ac:dyDescent="0.2">
      <c r="A149" s="79"/>
      <c r="B149" s="79"/>
      <c r="C149" s="79"/>
      <c r="D149" s="79"/>
      <c r="E149" s="79"/>
    </row>
    <row r="150" spans="1:5" x14ac:dyDescent="0.2">
      <c r="A150" s="79"/>
      <c r="B150" s="79"/>
      <c r="C150" s="79"/>
      <c r="D150" s="79"/>
      <c r="E150" s="79"/>
    </row>
    <row r="151" spans="1:5" ht="13.5" customHeight="1" x14ac:dyDescent="0.2">
      <c r="A151" s="79"/>
      <c r="B151" s="79"/>
      <c r="C151" s="79"/>
      <c r="D151" s="79"/>
      <c r="E151" s="79"/>
    </row>
    <row r="152" spans="1:5" ht="12.75" customHeight="1" x14ac:dyDescent="0.2">
      <c r="A152" s="79"/>
      <c r="B152" s="79"/>
      <c r="C152" s="79"/>
      <c r="D152" s="79"/>
      <c r="E152" s="79"/>
    </row>
    <row r="153" spans="1:5" x14ac:dyDescent="0.2">
      <c r="A153" s="79"/>
      <c r="B153" s="79"/>
      <c r="C153" s="79"/>
      <c r="D153" s="79"/>
      <c r="E153" s="79"/>
    </row>
    <row r="154" spans="1:5" x14ac:dyDescent="0.2">
      <c r="A154" s="79"/>
      <c r="B154" s="79"/>
      <c r="C154" s="79"/>
      <c r="D154" s="79"/>
      <c r="E154" s="79"/>
    </row>
    <row r="155" spans="1:5" ht="15.75" customHeight="1" x14ac:dyDescent="0.2">
      <c r="A155" s="79"/>
      <c r="B155" s="79"/>
      <c r="C155" s="79"/>
      <c r="D155" s="79"/>
      <c r="E155" s="79"/>
    </row>
    <row r="156" spans="1:5" x14ac:dyDescent="0.2">
      <c r="A156" s="79"/>
      <c r="B156" s="79"/>
      <c r="C156" s="79"/>
      <c r="D156" s="79"/>
      <c r="E156" s="79"/>
    </row>
    <row r="157" spans="1:5" x14ac:dyDescent="0.2">
      <c r="A157" s="79"/>
      <c r="B157" s="79"/>
      <c r="C157" s="79"/>
      <c r="D157" s="79"/>
      <c r="E157" s="79"/>
    </row>
    <row r="158" spans="1:5" x14ac:dyDescent="0.2">
      <c r="A158" s="79"/>
      <c r="B158" s="79"/>
      <c r="C158" s="79"/>
      <c r="D158" s="79"/>
      <c r="E158" s="79"/>
    </row>
    <row r="159" spans="1:5" x14ac:dyDescent="0.2">
      <c r="A159" s="79"/>
      <c r="B159" s="79"/>
      <c r="C159" s="79"/>
      <c r="D159" s="79"/>
      <c r="E159" s="79"/>
    </row>
    <row r="160" spans="1:5" x14ac:dyDescent="0.2">
      <c r="A160" s="79"/>
      <c r="B160" s="79"/>
      <c r="C160" s="79"/>
      <c r="D160" s="79"/>
      <c r="E160" s="79"/>
    </row>
    <row r="161" spans="1:5" x14ac:dyDescent="0.2">
      <c r="A161" s="79"/>
      <c r="B161" s="79"/>
      <c r="C161" s="79"/>
      <c r="D161" s="79"/>
      <c r="E161" s="79"/>
    </row>
    <row r="162" spans="1:5" x14ac:dyDescent="0.2">
      <c r="A162" s="79"/>
      <c r="B162" s="79"/>
      <c r="C162" s="79"/>
      <c r="D162" s="79"/>
      <c r="E162" s="79"/>
    </row>
    <row r="163" spans="1:5" x14ac:dyDescent="0.2">
      <c r="A163" s="79"/>
      <c r="B163" s="79"/>
      <c r="C163" s="79"/>
      <c r="D163" s="79"/>
      <c r="E163" s="79"/>
    </row>
    <row r="164" spans="1:5" x14ac:dyDescent="0.2">
      <c r="A164" s="79"/>
      <c r="B164" s="79"/>
      <c r="C164" s="79"/>
      <c r="D164" s="79"/>
      <c r="E164" s="79"/>
    </row>
    <row r="165" spans="1:5" x14ac:dyDescent="0.2">
      <c r="A165" s="79"/>
      <c r="B165" s="79"/>
      <c r="C165" s="79"/>
      <c r="D165" s="79"/>
      <c r="E165" s="79"/>
    </row>
    <row r="166" spans="1:5" x14ac:dyDescent="0.2">
      <c r="A166" s="79"/>
      <c r="B166" s="79"/>
      <c r="C166" s="79"/>
      <c r="D166" s="79"/>
      <c r="E166" s="79"/>
    </row>
    <row r="167" spans="1:5" x14ac:dyDescent="0.2">
      <c r="A167" s="79"/>
      <c r="B167" s="79"/>
      <c r="C167" s="79"/>
      <c r="D167" s="79"/>
      <c r="E167" s="79"/>
    </row>
    <row r="168" spans="1:5" x14ac:dyDescent="0.2">
      <c r="A168" s="79"/>
      <c r="B168" s="79"/>
      <c r="C168" s="79"/>
      <c r="D168" s="79"/>
      <c r="E168" s="79"/>
    </row>
    <row r="169" spans="1:5" x14ac:dyDescent="0.2">
      <c r="A169" s="79"/>
      <c r="B169" s="79"/>
      <c r="C169" s="79"/>
      <c r="D169" s="79"/>
      <c r="E169" s="79"/>
    </row>
    <row r="170" spans="1:5" x14ac:dyDescent="0.2">
      <c r="A170" s="79"/>
      <c r="B170" s="79"/>
      <c r="C170" s="79"/>
      <c r="D170" s="79"/>
      <c r="E170" s="79"/>
    </row>
    <row r="171" spans="1:5" x14ac:dyDescent="0.2">
      <c r="A171" s="79"/>
      <c r="B171" s="79"/>
      <c r="C171" s="79"/>
      <c r="D171" s="79"/>
      <c r="E171" s="79"/>
    </row>
    <row r="172" spans="1:5" x14ac:dyDescent="0.2">
      <c r="A172" s="79"/>
      <c r="B172" s="79"/>
      <c r="C172" s="79"/>
      <c r="D172" s="79"/>
      <c r="E172" s="79"/>
    </row>
    <row r="173" spans="1:5" x14ac:dyDescent="0.2">
      <c r="A173" s="79"/>
      <c r="B173" s="79"/>
      <c r="C173" s="79"/>
      <c r="D173" s="79"/>
      <c r="E173" s="79"/>
    </row>
    <row r="174" spans="1:5" x14ac:dyDescent="0.2">
      <c r="A174" s="79"/>
      <c r="B174" s="79"/>
      <c r="C174" s="79"/>
      <c r="D174" s="79"/>
      <c r="E174" s="79"/>
    </row>
    <row r="175" spans="1:5" x14ac:dyDescent="0.2">
      <c r="A175" s="79"/>
      <c r="B175" s="79"/>
      <c r="C175" s="79"/>
      <c r="D175" s="79"/>
      <c r="E175" s="79"/>
    </row>
    <row r="176" spans="1:5" x14ac:dyDescent="0.2">
      <c r="A176" s="79"/>
      <c r="B176" s="79"/>
      <c r="C176" s="79"/>
      <c r="D176" s="79"/>
      <c r="E176" s="79"/>
    </row>
    <row r="177" spans="1:5" x14ac:dyDescent="0.2">
      <c r="A177" s="79"/>
      <c r="B177" s="79"/>
      <c r="C177" s="79"/>
      <c r="D177" s="79"/>
      <c r="E177" s="79"/>
    </row>
    <row r="178" spans="1:5" x14ac:dyDescent="0.2">
      <c r="A178" s="79"/>
      <c r="B178" s="79"/>
      <c r="C178" s="79"/>
      <c r="D178" s="79"/>
      <c r="E178" s="79"/>
    </row>
    <row r="179" spans="1:5" x14ac:dyDescent="0.2">
      <c r="A179" s="79"/>
      <c r="B179" s="79"/>
      <c r="C179" s="79"/>
      <c r="D179" s="79"/>
      <c r="E179" s="79"/>
    </row>
    <row r="180" spans="1:5" x14ac:dyDescent="0.2">
      <c r="A180" s="79"/>
      <c r="B180" s="79"/>
      <c r="C180" s="79"/>
      <c r="D180" s="79"/>
      <c r="E180" s="79"/>
    </row>
    <row r="181" spans="1:5" x14ac:dyDescent="0.2">
      <c r="A181" s="79"/>
      <c r="B181" s="79"/>
      <c r="C181" s="79"/>
      <c r="D181" s="79"/>
      <c r="E181" s="79"/>
    </row>
    <row r="182" spans="1:5" x14ac:dyDescent="0.2">
      <c r="A182" s="79"/>
      <c r="B182" s="79"/>
      <c r="C182" s="79"/>
      <c r="D182" s="79"/>
      <c r="E182" s="79"/>
    </row>
    <row r="183" spans="1:5" x14ac:dyDescent="0.2">
      <c r="A183" s="79"/>
      <c r="B183" s="79"/>
      <c r="C183" s="79"/>
      <c r="D183" s="79"/>
      <c r="E183" s="79"/>
    </row>
    <row r="184" spans="1:5" x14ac:dyDescent="0.2">
      <c r="A184" s="79"/>
      <c r="B184" s="79"/>
      <c r="C184" s="79"/>
      <c r="D184" s="79"/>
      <c r="E184" s="79"/>
    </row>
    <row r="185" spans="1:5" x14ac:dyDescent="0.2">
      <c r="A185" s="79"/>
      <c r="B185" s="79"/>
      <c r="C185" s="79"/>
      <c r="D185" s="79"/>
      <c r="E185" s="79"/>
    </row>
    <row r="186" spans="1:5" x14ac:dyDescent="0.2">
      <c r="A186" s="79"/>
      <c r="B186" s="79"/>
      <c r="C186" s="79"/>
      <c r="D186" s="79"/>
      <c r="E186" s="79"/>
    </row>
    <row r="187" spans="1:5" x14ac:dyDescent="0.2">
      <c r="A187" s="79"/>
      <c r="B187" s="79"/>
      <c r="C187" s="79"/>
      <c r="D187" s="79"/>
      <c r="E187" s="79"/>
    </row>
    <row r="188" spans="1:5" x14ac:dyDescent="0.2">
      <c r="A188" s="79"/>
      <c r="B188" s="79"/>
      <c r="C188" s="79"/>
      <c r="D188" s="79"/>
      <c r="E188" s="79"/>
    </row>
    <row r="189" spans="1:5" x14ac:dyDescent="0.2">
      <c r="A189" s="79"/>
      <c r="B189" s="79"/>
      <c r="C189" s="79"/>
      <c r="D189" s="79"/>
      <c r="E189" s="79"/>
    </row>
    <row r="190" spans="1:5" x14ac:dyDescent="0.2">
      <c r="A190" s="79"/>
      <c r="B190" s="79"/>
      <c r="C190" s="79"/>
      <c r="D190" s="79"/>
      <c r="E190" s="79"/>
    </row>
    <row r="191" spans="1:5" x14ac:dyDescent="0.2">
      <c r="A191" s="79"/>
      <c r="B191" s="79"/>
      <c r="C191" s="79"/>
      <c r="D191" s="79"/>
      <c r="E191" s="79"/>
    </row>
    <row r="192" spans="1:5" x14ac:dyDescent="0.2">
      <c r="A192" s="79"/>
      <c r="B192" s="79"/>
      <c r="C192" s="79"/>
      <c r="D192" s="79"/>
      <c r="E192" s="79"/>
    </row>
    <row r="193" spans="1:5" x14ac:dyDescent="0.2">
      <c r="A193" s="79"/>
      <c r="B193" s="79"/>
      <c r="C193" s="79"/>
      <c r="D193" s="79"/>
      <c r="E193" s="79"/>
    </row>
    <row r="194" spans="1:5" x14ac:dyDescent="0.2">
      <c r="A194" s="79"/>
      <c r="B194" s="79"/>
      <c r="C194" s="79"/>
      <c r="D194" s="79"/>
      <c r="E194" s="79"/>
    </row>
    <row r="195" spans="1:5" x14ac:dyDescent="0.2">
      <c r="A195" s="79"/>
      <c r="B195" s="79"/>
      <c r="C195" s="79"/>
      <c r="D195" s="79"/>
      <c r="E195" s="79"/>
    </row>
    <row r="196" spans="1:5" x14ac:dyDescent="0.2">
      <c r="A196" s="79"/>
      <c r="B196" s="79"/>
      <c r="C196" s="79"/>
      <c r="D196" s="79"/>
      <c r="E196" s="79"/>
    </row>
    <row r="197" spans="1:5" x14ac:dyDescent="0.2">
      <c r="A197" s="79"/>
      <c r="B197" s="79"/>
      <c r="C197" s="79"/>
      <c r="D197" s="79"/>
      <c r="E197" s="79"/>
    </row>
    <row r="198" spans="1:5" x14ac:dyDescent="0.2">
      <c r="A198" s="79"/>
      <c r="B198" s="79"/>
      <c r="C198" s="79"/>
      <c r="D198" s="79"/>
      <c r="E198" s="79"/>
    </row>
    <row r="199" spans="1:5" x14ac:dyDescent="0.2">
      <c r="A199" s="79"/>
      <c r="B199" s="79"/>
      <c r="C199" s="79"/>
      <c r="D199" s="79"/>
      <c r="E199" s="79"/>
    </row>
    <row r="200" spans="1:5" x14ac:dyDescent="0.2">
      <c r="A200" s="79"/>
      <c r="B200" s="79"/>
      <c r="C200" s="79"/>
      <c r="D200" s="79"/>
      <c r="E200" s="79"/>
    </row>
    <row r="201" spans="1:5" x14ac:dyDescent="0.2">
      <c r="A201" s="79"/>
      <c r="B201" s="79"/>
      <c r="C201" s="79"/>
      <c r="D201" s="79"/>
      <c r="E201" s="79"/>
    </row>
    <row r="202" spans="1:5" x14ac:dyDescent="0.2">
      <c r="A202" s="79"/>
      <c r="B202" s="79"/>
      <c r="C202" s="79"/>
      <c r="D202" s="79"/>
      <c r="E202" s="79"/>
    </row>
    <row r="203" spans="1:5" x14ac:dyDescent="0.2">
      <c r="A203" s="79"/>
      <c r="B203" s="79"/>
      <c r="C203" s="79"/>
      <c r="D203" s="79"/>
      <c r="E203" s="79"/>
    </row>
    <row r="204" spans="1:5" x14ac:dyDescent="0.2">
      <c r="A204" s="79"/>
      <c r="B204" s="79"/>
      <c r="C204" s="79"/>
      <c r="D204" s="79"/>
      <c r="E204" s="79"/>
    </row>
    <row r="205" spans="1:5" x14ac:dyDescent="0.2">
      <c r="A205" s="79"/>
      <c r="B205" s="79"/>
      <c r="C205" s="79"/>
      <c r="D205" s="79"/>
      <c r="E205" s="79"/>
    </row>
    <row r="206" spans="1:5" x14ac:dyDescent="0.2">
      <c r="A206" s="79"/>
      <c r="B206" s="79"/>
      <c r="C206" s="79"/>
      <c r="D206" s="79"/>
      <c r="E206" s="79"/>
    </row>
    <row r="207" spans="1:5" x14ac:dyDescent="0.2">
      <c r="A207" s="79"/>
      <c r="B207" s="79"/>
      <c r="C207" s="79"/>
      <c r="D207" s="79"/>
      <c r="E207" s="79"/>
    </row>
    <row r="208" spans="1:5" x14ac:dyDescent="0.2">
      <c r="A208" s="79"/>
      <c r="B208" s="79"/>
      <c r="C208" s="79"/>
      <c r="D208" s="79"/>
      <c r="E208" s="79"/>
    </row>
    <row r="209" spans="1:5" x14ac:dyDescent="0.2">
      <c r="A209" s="79"/>
      <c r="B209" s="79"/>
      <c r="C209" s="79"/>
      <c r="D209" s="79"/>
      <c r="E209" s="79"/>
    </row>
    <row r="210" spans="1:5" x14ac:dyDescent="0.2">
      <c r="A210" s="79"/>
      <c r="B210" s="79"/>
      <c r="C210" s="79"/>
      <c r="D210" s="79"/>
      <c r="E210" s="79"/>
    </row>
    <row r="211" spans="1:5" x14ac:dyDescent="0.2">
      <c r="A211" s="79"/>
      <c r="B211" s="79"/>
      <c r="C211" s="79"/>
      <c r="D211" s="79"/>
      <c r="E211" s="79"/>
    </row>
    <row r="212" spans="1:5" x14ac:dyDescent="0.2">
      <c r="A212" s="79"/>
      <c r="B212" s="79"/>
      <c r="C212" s="79"/>
      <c r="D212" s="79"/>
      <c r="E212" s="79"/>
    </row>
    <row r="213" spans="1:5" x14ac:dyDescent="0.2">
      <c r="A213" s="79"/>
      <c r="B213" s="79"/>
      <c r="C213" s="79"/>
      <c r="D213" s="79"/>
      <c r="E213" s="79"/>
    </row>
    <row r="214" spans="1:5" x14ac:dyDescent="0.2">
      <c r="A214" s="79"/>
      <c r="B214" s="79"/>
      <c r="C214" s="79"/>
      <c r="D214" s="79"/>
      <c r="E214" s="79"/>
    </row>
    <row r="215" spans="1:5" x14ac:dyDescent="0.2">
      <c r="A215" s="79"/>
      <c r="B215" s="79"/>
      <c r="C215" s="79"/>
      <c r="D215" s="79"/>
      <c r="E215" s="79"/>
    </row>
    <row r="216" spans="1:5" x14ac:dyDescent="0.2">
      <c r="A216" s="79"/>
      <c r="B216" s="79"/>
      <c r="C216" s="79"/>
      <c r="D216" s="79"/>
      <c r="E216" s="79"/>
    </row>
    <row r="217" spans="1:5" x14ac:dyDescent="0.2">
      <c r="A217" s="79"/>
      <c r="B217" s="79"/>
      <c r="C217" s="79"/>
      <c r="D217" s="79"/>
      <c r="E217" s="79"/>
    </row>
    <row r="218" spans="1:5" x14ac:dyDescent="0.2">
      <c r="A218" s="79"/>
      <c r="B218" s="79"/>
      <c r="C218" s="79"/>
      <c r="D218" s="79"/>
      <c r="E218" s="79"/>
    </row>
    <row r="219" spans="1:5" x14ac:dyDescent="0.2">
      <c r="A219" s="79"/>
      <c r="B219" s="79"/>
      <c r="C219" s="79"/>
      <c r="D219" s="79"/>
      <c r="E219" s="79"/>
    </row>
    <row r="220" spans="1:5" x14ac:dyDescent="0.2">
      <c r="A220" s="79"/>
      <c r="B220" s="79"/>
      <c r="C220" s="79"/>
      <c r="D220" s="79"/>
      <c r="E220" s="79"/>
    </row>
    <row r="221" spans="1:5" x14ac:dyDescent="0.2">
      <c r="A221" s="79"/>
      <c r="B221" s="79"/>
      <c r="C221" s="79"/>
      <c r="D221" s="79"/>
      <c r="E221" s="79"/>
    </row>
    <row r="222" spans="1:5" x14ac:dyDescent="0.2">
      <c r="A222" s="79"/>
      <c r="B222" s="79"/>
      <c r="C222" s="79"/>
      <c r="D222" s="79"/>
      <c r="E222" s="79"/>
    </row>
    <row r="223" spans="1:5" x14ac:dyDescent="0.2">
      <c r="A223" s="79"/>
      <c r="B223" s="79"/>
      <c r="C223" s="79"/>
      <c r="D223" s="79"/>
      <c r="E223" s="79"/>
    </row>
    <row r="224" spans="1:5" x14ac:dyDescent="0.2">
      <c r="A224" s="79"/>
      <c r="B224" s="79"/>
      <c r="C224" s="79"/>
      <c r="D224" s="79"/>
      <c r="E224" s="79"/>
    </row>
    <row r="225" spans="1:5" x14ac:dyDescent="0.2">
      <c r="A225" s="79"/>
      <c r="B225" s="79"/>
      <c r="C225" s="79"/>
      <c r="D225" s="79"/>
      <c r="E225" s="79"/>
    </row>
    <row r="226" spans="1:5" x14ac:dyDescent="0.2">
      <c r="A226" s="79"/>
      <c r="B226" s="79"/>
      <c r="C226" s="79"/>
      <c r="D226" s="79"/>
      <c r="E226" s="79"/>
    </row>
    <row r="227" spans="1:5" x14ac:dyDescent="0.2">
      <c r="A227" s="79"/>
      <c r="B227" s="79"/>
      <c r="C227" s="79"/>
      <c r="D227" s="79"/>
      <c r="E227" s="79"/>
    </row>
    <row r="228" spans="1:5" x14ac:dyDescent="0.2">
      <c r="A228" s="79"/>
      <c r="B228" s="79"/>
      <c r="C228" s="79"/>
      <c r="D228" s="79"/>
      <c r="E228" s="79"/>
    </row>
    <row r="229" spans="1:5" x14ac:dyDescent="0.2">
      <c r="A229" s="79"/>
      <c r="B229" s="79"/>
      <c r="C229" s="79"/>
      <c r="D229" s="79"/>
      <c r="E229" s="79"/>
    </row>
    <row r="230" spans="1:5" x14ac:dyDescent="0.2">
      <c r="A230" s="79"/>
      <c r="B230" s="79"/>
      <c r="C230" s="79"/>
      <c r="D230" s="79"/>
      <c r="E230" s="79"/>
    </row>
    <row r="231" spans="1:5" x14ac:dyDescent="0.2">
      <c r="A231" s="79"/>
      <c r="B231" s="79"/>
      <c r="C231" s="79"/>
      <c r="D231" s="79"/>
      <c r="E231" s="79"/>
    </row>
    <row r="232" spans="1:5" x14ac:dyDescent="0.2">
      <c r="A232" s="79"/>
      <c r="B232" s="79"/>
      <c r="C232" s="79"/>
      <c r="D232" s="79"/>
      <c r="E232" s="79"/>
    </row>
    <row r="233" spans="1:5" x14ac:dyDescent="0.2">
      <c r="A233" s="79"/>
      <c r="B233" s="79"/>
      <c r="C233" s="79"/>
      <c r="D233" s="79"/>
      <c r="E233" s="79"/>
    </row>
    <row r="234" spans="1:5" x14ac:dyDescent="0.2">
      <c r="A234" s="79"/>
      <c r="B234" s="79"/>
      <c r="C234" s="79"/>
      <c r="D234" s="79"/>
      <c r="E234" s="79"/>
    </row>
    <row r="235" spans="1:5" x14ac:dyDescent="0.2">
      <c r="A235" s="79"/>
      <c r="B235" s="79"/>
      <c r="C235" s="79"/>
      <c r="D235" s="79"/>
      <c r="E235" s="79"/>
    </row>
    <row r="236" spans="1:5" x14ac:dyDescent="0.2">
      <c r="A236" s="79"/>
      <c r="B236" s="79"/>
      <c r="C236" s="79"/>
      <c r="D236" s="79"/>
      <c r="E236" s="79"/>
    </row>
    <row r="237" spans="1:5" x14ac:dyDescent="0.2">
      <c r="A237" s="79"/>
      <c r="B237" s="79"/>
      <c r="C237" s="79"/>
      <c r="D237" s="79"/>
      <c r="E237" s="79"/>
    </row>
    <row r="238" spans="1:5" x14ac:dyDescent="0.2">
      <c r="A238" s="79"/>
      <c r="B238" s="79"/>
      <c r="C238" s="79"/>
      <c r="D238" s="79"/>
      <c r="E238" s="79"/>
    </row>
    <row r="239" spans="1:5" x14ac:dyDescent="0.2">
      <c r="A239" s="79"/>
      <c r="B239" s="79"/>
      <c r="C239" s="79"/>
      <c r="D239" s="79"/>
      <c r="E239" s="79"/>
    </row>
    <row r="240" spans="1:5" x14ac:dyDescent="0.2">
      <c r="A240" s="79"/>
      <c r="B240" s="79"/>
      <c r="C240" s="79"/>
      <c r="D240" s="79"/>
      <c r="E240" s="79"/>
    </row>
    <row r="241" spans="1:5" x14ac:dyDescent="0.2">
      <c r="A241" s="79"/>
      <c r="B241" s="79"/>
      <c r="C241" s="79"/>
      <c r="D241" s="79"/>
      <c r="E241" s="79"/>
    </row>
    <row r="242" spans="1:5" x14ac:dyDescent="0.2">
      <c r="A242" s="79"/>
      <c r="B242" s="79"/>
      <c r="C242" s="79"/>
      <c r="D242" s="79"/>
      <c r="E242" s="79"/>
    </row>
    <row r="243" spans="1:5" x14ac:dyDescent="0.2">
      <c r="A243" s="79"/>
      <c r="B243" s="79"/>
      <c r="C243" s="79"/>
      <c r="D243" s="79"/>
      <c r="E243" s="79"/>
    </row>
    <row r="244" spans="1:5" x14ac:dyDescent="0.2">
      <c r="A244" s="79"/>
      <c r="B244" s="79"/>
      <c r="C244" s="79"/>
      <c r="D244" s="79"/>
      <c r="E244" s="79"/>
    </row>
    <row r="245" spans="1:5" x14ac:dyDescent="0.2">
      <c r="A245" s="79"/>
      <c r="B245" s="79"/>
      <c r="C245" s="79"/>
      <c r="D245" s="79"/>
      <c r="E245" s="79"/>
    </row>
    <row r="246" spans="1:5" x14ac:dyDescent="0.2">
      <c r="A246" s="79"/>
      <c r="B246" s="79"/>
      <c r="C246" s="79"/>
      <c r="D246" s="79"/>
      <c r="E246" s="79"/>
    </row>
    <row r="247" spans="1:5" x14ac:dyDescent="0.2">
      <c r="A247" s="79"/>
      <c r="B247" s="79"/>
      <c r="C247" s="79"/>
      <c r="D247" s="79"/>
      <c r="E247" s="79"/>
    </row>
    <row r="248" spans="1:5" x14ac:dyDescent="0.2">
      <c r="A248" s="79"/>
      <c r="B248" s="79"/>
      <c r="C248" s="79"/>
      <c r="D248" s="79"/>
      <c r="E248" s="79"/>
    </row>
    <row r="249" spans="1:5" x14ac:dyDescent="0.2">
      <c r="A249" s="79"/>
      <c r="B249" s="79"/>
      <c r="C249" s="79"/>
      <c r="D249" s="79"/>
      <c r="E249" s="79"/>
    </row>
    <row r="250" spans="1:5" x14ac:dyDescent="0.2">
      <c r="A250" s="79"/>
      <c r="B250" s="79"/>
      <c r="C250" s="79"/>
      <c r="D250" s="79"/>
      <c r="E250" s="79"/>
    </row>
    <row r="251" spans="1:5" x14ac:dyDescent="0.2">
      <c r="A251" s="79"/>
      <c r="B251" s="79"/>
      <c r="C251" s="79"/>
      <c r="D251" s="79"/>
      <c r="E251" s="79"/>
    </row>
    <row r="252" spans="1:5" x14ac:dyDescent="0.2">
      <c r="A252" s="79"/>
      <c r="B252" s="79"/>
      <c r="C252" s="79"/>
      <c r="D252" s="79"/>
      <c r="E252" s="79"/>
    </row>
    <row r="253" spans="1:5" x14ac:dyDescent="0.2">
      <c r="A253" s="79"/>
      <c r="B253" s="79"/>
      <c r="C253" s="79"/>
      <c r="D253" s="79"/>
      <c r="E253" s="79"/>
    </row>
    <row r="254" spans="1:5" x14ac:dyDescent="0.2">
      <c r="A254" s="79"/>
      <c r="B254" s="79"/>
      <c r="C254" s="79"/>
      <c r="D254" s="79"/>
      <c r="E254" s="79"/>
    </row>
    <row r="255" spans="1:5" x14ac:dyDescent="0.2">
      <c r="A255" s="79"/>
      <c r="B255" s="79"/>
      <c r="C255" s="79"/>
      <c r="D255" s="79"/>
      <c r="E255" s="79"/>
    </row>
    <row r="256" spans="1:5" x14ac:dyDescent="0.2">
      <c r="A256" s="79"/>
      <c r="B256" s="79"/>
      <c r="C256" s="79"/>
      <c r="D256" s="79"/>
      <c r="E256" s="79"/>
    </row>
    <row r="257" spans="1:5" x14ac:dyDescent="0.2">
      <c r="A257" s="60"/>
      <c r="B257" s="60"/>
      <c r="C257" s="60"/>
      <c r="D257" s="60"/>
      <c r="E257" s="60"/>
    </row>
  </sheetData>
  <phoneticPr fontId="11" type="noConversion"/>
  <pageMargins left="0.75" right="0.75" top="1" bottom="1" header="0.5" footer="0.5"/>
  <pageSetup paperSize="8" orientation="portrait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4"/>
  <sheetViews>
    <sheetView showGridLines="0" zoomScaleNormal="100" workbookViewId="0">
      <selection activeCell="O1" sqref="O1"/>
    </sheetView>
  </sheetViews>
  <sheetFormatPr defaultRowHeight="12.75" x14ac:dyDescent="0.2"/>
  <cols>
    <col min="1" max="1" width="27.28515625" customWidth="1"/>
    <col min="2" max="2" width="11.140625" bestFit="1" customWidth="1"/>
    <col min="3" max="3" width="10.85546875" bestFit="1" customWidth="1"/>
    <col min="4" max="5" width="11.140625" bestFit="1" customWidth="1"/>
    <col min="6" max="6" width="10.42578125" bestFit="1" customWidth="1"/>
    <col min="7" max="7" width="11.140625" bestFit="1" customWidth="1"/>
    <col min="8" max="8" width="10.85546875" bestFit="1" customWidth="1"/>
    <col min="9" max="9" width="10.42578125" bestFit="1" customWidth="1"/>
    <col min="10" max="10" width="10.85546875" bestFit="1" customWidth="1"/>
    <col min="11" max="11" width="10.42578125" bestFit="1" customWidth="1"/>
    <col min="12" max="12" width="10.42578125" customWidth="1"/>
  </cols>
  <sheetData>
    <row r="1" spans="1:14" ht="15" x14ac:dyDescent="0.25">
      <c r="A1" s="108" t="s">
        <v>439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2"/>
    </row>
    <row r="2" spans="1:14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2"/>
    </row>
    <row r="3" spans="1:14" x14ac:dyDescent="0.2">
      <c r="A3" s="685"/>
      <c r="B3" s="1015" t="s">
        <v>425</v>
      </c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</row>
    <row r="4" spans="1:14" ht="3.75" customHeight="1" x14ac:dyDescent="0.2">
      <c r="A4" s="685"/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3"/>
    </row>
    <row r="5" spans="1:14" x14ac:dyDescent="0.2">
      <c r="A5" s="689"/>
      <c r="B5" s="469">
        <v>1992</v>
      </c>
      <c r="C5" s="469">
        <v>1994</v>
      </c>
      <c r="D5" s="469">
        <v>1996</v>
      </c>
      <c r="E5" s="469">
        <v>1998</v>
      </c>
      <c r="F5" s="469">
        <v>2002</v>
      </c>
      <c r="G5" s="469">
        <v>2004</v>
      </c>
      <c r="H5" s="469">
        <v>2006</v>
      </c>
      <c r="I5" s="469">
        <v>2008</v>
      </c>
      <c r="J5" s="469">
        <v>2010</v>
      </c>
      <c r="K5" s="469">
        <v>2012</v>
      </c>
      <c r="L5" s="469">
        <v>2014</v>
      </c>
      <c r="M5" s="690">
        <v>2016</v>
      </c>
      <c r="N5" s="690">
        <v>2018</v>
      </c>
    </row>
    <row r="6" spans="1:14" ht="6" customHeight="1" x14ac:dyDescent="0.2">
      <c r="A6" s="109"/>
      <c r="B6" s="692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3"/>
      <c r="N6" s="693"/>
    </row>
    <row r="7" spans="1:14" x14ac:dyDescent="0.2">
      <c r="A7" s="697" t="s">
        <v>160</v>
      </c>
      <c r="B7" s="286">
        <v>139570</v>
      </c>
      <c r="C7" s="286">
        <v>84868</v>
      </c>
      <c r="D7" s="286">
        <v>135933</v>
      </c>
      <c r="E7" s="286">
        <v>112675</v>
      </c>
      <c r="F7" s="286">
        <v>44322</v>
      </c>
      <c r="G7" s="286">
        <v>122348</v>
      </c>
      <c r="H7" s="286">
        <f>'[3]Tables 47-54 (Potato Storage)'!B10</f>
        <v>92913.854096039388</v>
      </c>
      <c r="I7" s="286">
        <v>60855</v>
      </c>
      <c r="J7" s="286">
        <v>94771</v>
      </c>
      <c r="K7" s="286">
        <v>56072.694324304175</v>
      </c>
      <c r="L7" s="306" t="s">
        <v>3</v>
      </c>
      <c r="M7" s="929">
        <v>60512</v>
      </c>
      <c r="N7" s="307">
        <v>36619</v>
      </c>
    </row>
    <row r="8" spans="1:14" x14ac:dyDescent="0.2">
      <c r="A8" s="697" t="s">
        <v>161</v>
      </c>
      <c r="B8" s="286">
        <v>16289</v>
      </c>
      <c r="C8" s="286">
        <v>11630</v>
      </c>
      <c r="D8" s="286">
        <v>19022</v>
      </c>
      <c r="E8" s="286">
        <v>5899</v>
      </c>
      <c r="F8" s="286">
        <v>9024</v>
      </c>
      <c r="G8" s="286">
        <v>3099</v>
      </c>
      <c r="H8" s="701" t="s">
        <v>3</v>
      </c>
      <c r="I8" s="701">
        <v>4680</v>
      </c>
      <c r="J8" s="701">
        <v>9644</v>
      </c>
      <c r="K8" s="286">
        <v>3183.43244905949</v>
      </c>
      <c r="L8" s="286" t="s">
        <v>3</v>
      </c>
      <c r="M8" s="926">
        <v>609</v>
      </c>
      <c r="N8" s="288" t="s">
        <v>3</v>
      </c>
    </row>
    <row r="9" spans="1:14" x14ac:dyDescent="0.2">
      <c r="A9" s="697" t="s">
        <v>162</v>
      </c>
      <c r="B9" s="286">
        <v>1998</v>
      </c>
      <c r="C9" s="286">
        <v>1001</v>
      </c>
      <c r="D9" s="286">
        <v>750</v>
      </c>
      <c r="E9" s="286">
        <v>227</v>
      </c>
      <c r="F9" s="286">
        <v>439</v>
      </c>
      <c r="G9" s="286">
        <v>148.47</v>
      </c>
      <c r="H9" s="701" t="s">
        <v>3</v>
      </c>
      <c r="I9" s="701">
        <v>173</v>
      </c>
      <c r="J9" s="305">
        <v>202.53</v>
      </c>
      <c r="K9" s="305">
        <v>78.312438246863422</v>
      </c>
      <c r="L9" s="305" t="s">
        <v>3</v>
      </c>
      <c r="M9" s="942">
        <v>17</v>
      </c>
      <c r="N9" s="699" t="s">
        <v>3</v>
      </c>
    </row>
    <row r="10" spans="1:14" x14ac:dyDescent="0.2">
      <c r="A10" s="698" t="s">
        <v>163</v>
      </c>
      <c r="B10" s="297">
        <v>123281</v>
      </c>
      <c r="C10" s="297">
        <v>73238</v>
      </c>
      <c r="D10" s="297">
        <v>116910</v>
      </c>
      <c r="E10" s="297">
        <v>106777</v>
      </c>
      <c r="F10" s="297">
        <v>35298</v>
      </c>
      <c r="G10" s="297">
        <v>119249</v>
      </c>
      <c r="H10" s="297">
        <f>H7</f>
        <v>92913.854096039388</v>
      </c>
      <c r="I10" s="297">
        <v>56175</v>
      </c>
      <c r="J10" s="297">
        <v>85127</v>
      </c>
      <c r="K10" s="297">
        <v>52889</v>
      </c>
      <c r="L10" s="702" t="s">
        <v>3</v>
      </c>
      <c r="M10" s="943">
        <f>M7-M8</f>
        <v>59903</v>
      </c>
      <c r="N10" s="700">
        <v>36619</v>
      </c>
    </row>
    <row r="11" spans="1:14" x14ac:dyDescent="0.2">
      <c r="A11" s="107"/>
      <c r="B11" s="107"/>
      <c r="C11" s="107"/>
      <c r="D11" s="107"/>
      <c r="E11" s="107"/>
      <c r="F11" s="687"/>
      <c r="G11" s="687"/>
      <c r="H11" s="107"/>
      <c r="I11" s="687"/>
      <c r="J11" s="107"/>
      <c r="K11" s="107"/>
      <c r="L11" s="107"/>
      <c r="M11" s="107"/>
      <c r="N11" s="2"/>
    </row>
    <row r="12" spans="1:14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2"/>
    </row>
    <row r="13" spans="1:14" ht="15" x14ac:dyDescent="0.25">
      <c r="A13" s="108" t="s">
        <v>440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2"/>
    </row>
    <row r="14" spans="1:14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2"/>
    </row>
    <row r="15" spans="1:14" x14ac:dyDescent="0.2">
      <c r="A15" s="685"/>
      <c r="B15" s="1015" t="s">
        <v>78</v>
      </c>
      <c r="C15" s="1015"/>
      <c r="D15" s="1015"/>
      <c r="E15" s="1015"/>
      <c r="F15" s="1015"/>
      <c r="G15" s="1015"/>
      <c r="H15" s="1015"/>
      <c r="I15" s="1015"/>
      <c r="J15" s="1015"/>
      <c r="K15" s="1015"/>
      <c r="L15" s="1015"/>
      <c r="M15" s="1015"/>
      <c r="N15" s="1015"/>
    </row>
    <row r="16" spans="1:14" ht="3.75" customHeight="1" x14ac:dyDescent="0.2">
      <c r="A16" s="685"/>
      <c r="B16" s="688"/>
      <c r="C16" s="688"/>
      <c r="D16" s="688"/>
      <c r="E16" s="688"/>
      <c r="F16" s="688"/>
      <c r="G16" s="688"/>
      <c r="H16" s="688"/>
      <c r="I16" s="688"/>
      <c r="J16" s="688"/>
      <c r="K16" s="688"/>
      <c r="L16" s="688"/>
      <c r="M16" s="688"/>
      <c r="N16" s="3"/>
    </row>
    <row r="17" spans="1:14" x14ac:dyDescent="0.2">
      <c r="A17" s="689"/>
      <c r="B17" s="469">
        <v>1992</v>
      </c>
      <c r="C17" s="469">
        <v>1994</v>
      </c>
      <c r="D17" s="469">
        <v>1996</v>
      </c>
      <c r="E17" s="469">
        <v>1998</v>
      </c>
      <c r="F17" s="469">
        <v>2002</v>
      </c>
      <c r="G17" s="469">
        <v>2004</v>
      </c>
      <c r="H17" s="469">
        <v>2006</v>
      </c>
      <c r="I17" s="469">
        <v>2008</v>
      </c>
      <c r="J17" s="469">
        <v>2010</v>
      </c>
      <c r="K17" s="469">
        <v>2012</v>
      </c>
      <c r="L17" s="469">
        <v>2014</v>
      </c>
      <c r="M17" s="690">
        <v>2016</v>
      </c>
      <c r="N17" s="690">
        <v>2018</v>
      </c>
    </row>
    <row r="18" spans="1:14" ht="6" customHeight="1" x14ac:dyDescent="0.2">
      <c r="A18" s="109"/>
      <c r="B18" s="691"/>
      <c r="C18" s="691"/>
      <c r="D18" s="691"/>
      <c r="E18" s="691"/>
      <c r="F18" s="691"/>
      <c r="G18" s="691"/>
      <c r="H18" s="110"/>
      <c r="I18" s="110"/>
      <c r="J18" s="110"/>
      <c r="K18" s="110"/>
      <c r="L18" s="110"/>
      <c r="M18" s="111"/>
      <c r="N18" s="111"/>
    </row>
    <row r="19" spans="1:14" x14ac:dyDescent="0.2">
      <c r="A19" s="697" t="s">
        <v>160</v>
      </c>
      <c r="B19" s="286">
        <v>33420</v>
      </c>
      <c r="C19" s="286">
        <v>24238</v>
      </c>
      <c r="D19" s="286">
        <v>39290</v>
      </c>
      <c r="E19" s="286">
        <v>39809</v>
      </c>
      <c r="F19" s="286">
        <v>16032</v>
      </c>
      <c r="G19" s="286">
        <v>33321</v>
      </c>
      <c r="H19" s="286">
        <f>'[3]Tables 47-54 (Potato Storage)'!C10</f>
        <v>24640.05631302105</v>
      </c>
      <c r="I19" s="286">
        <v>5138</v>
      </c>
      <c r="J19" s="286">
        <v>16256</v>
      </c>
      <c r="K19" s="286">
        <v>12731.698327281805</v>
      </c>
      <c r="L19" s="286" t="s">
        <v>3</v>
      </c>
      <c r="M19" s="926">
        <v>6711</v>
      </c>
      <c r="N19" s="288">
        <v>9542</v>
      </c>
    </row>
    <row r="20" spans="1:14" x14ac:dyDescent="0.2">
      <c r="A20" s="697" t="s">
        <v>161</v>
      </c>
      <c r="B20" s="286">
        <v>7536</v>
      </c>
      <c r="C20" s="286">
        <v>14950</v>
      </c>
      <c r="D20" s="286">
        <v>12915</v>
      </c>
      <c r="E20" s="286">
        <v>5628</v>
      </c>
      <c r="F20" s="286">
        <v>4029</v>
      </c>
      <c r="G20" s="286">
        <v>673</v>
      </c>
      <c r="H20" s="305">
        <f>'[3]Tables 47-54 (Potato Storage)'!B18</f>
        <v>76.119304762392233</v>
      </c>
      <c r="I20" s="305" t="s">
        <v>3</v>
      </c>
      <c r="J20" s="305" t="s">
        <v>3</v>
      </c>
      <c r="K20" s="286">
        <v>4950.8814768270768</v>
      </c>
      <c r="L20" s="286" t="s">
        <v>3</v>
      </c>
      <c r="M20" s="926">
        <v>2043</v>
      </c>
      <c r="N20" s="288" t="s">
        <v>3</v>
      </c>
    </row>
    <row r="21" spans="1:14" x14ac:dyDescent="0.2">
      <c r="A21" s="697" t="s">
        <v>162</v>
      </c>
      <c r="B21" s="286">
        <v>1052</v>
      </c>
      <c r="C21" s="286">
        <v>851</v>
      </c>
      <c r="D21" s="286">
        <v>480</v>
      </c>
      <c r="E21" s="286">
        <v>896</v>
      </c>
      <c r="F21" s="286">
        <v>48</v>
      </c>
      <c r="G21" s="286">
        <v>5.48</v>
      </c>
      <c r="H21" s="703">
        <f>'[3]Tables 47-54 (Potato Storage)'!B27</f>
        <v>0.76119304762392248</v>
      </c>
      <c r="I21" s="703" t="s">
        <v>3</v>
      </c>
      <c r="J21" s="703" t="s">
        <v>3</v>
      </c>
      <c r="K21" s="305">
        <v>139.43060378433944</v>
      </c>
      <c r="L21" s="305" t="s">
        <v>3</v>
      </c>
      <c r="M21" s="942">
        <v>20.43</v>
      </c>
      <c r="N21" s="699" t="s">
        <v>3</v>
      </c>
    </row>
    <row r="22" spans="1:14" x14ac:dyDescent="0.2">
      <c r="A22" s="698" t="s">
        <v>163</v>
      </c>
      <c r="B22" s="297">
        <v>27033</v>
      </c>
      <c r="C22" s="297">
        <v>9288</v>
      </c>
      <c r="D22" s="297">
        <v>26652</v>
      </c>
      <c r="E22" s="297">
        <v>34181</v>
      </c>
      <c r="F22" s="297">
        <v>12003</v>
      </c>
      <c r="G22" s="297">
        <v>32648</v>
      </c>
      <c r="H22" s="297">
        <f>H19-H20</f>
        <v>24563.937008258657</v>
      </c>
      <c r="I22" s="297" t="s">
        <v>3</v>
      </c>
      <c r="J22" s="297" t="s">
        <v>3</v>
      </c>
      <c r="K22" s="297">
        <v>7781</v>
      </c>
      <c r="L22" s="297" t="s">
        <v>3</v>
      </c>
      <c r="M22" s="927">
        <f>M19-M20</f>
        <v>4668</v>
      </c>
      <c r="N22" s="299">
        <v>9542</v>
      </c>
    </row>
    <row r="23" spans="1:14" x14ac:dyDescent="0.2">
      <c r="A23" s="107"/>
      <c r="B23" s="107"/>
      <c r="C23" s="107"/>
      <c r="D23" s="107"/>
      <c r="E23" s="107"/>
      <c r="F23" s="687"/>
      <c r="G23" s="687"/>
      <c r="H23" s="107"/>
      <c r="I23" s="107"/>
      <c r="J23" s="107"/>
      <c r="K23" s="107"/>
      <c r="L23" s="107"/>
      <c r="M23" s="107"/>
      <c r="N23" s="2"/>
    </row>
    <row r="24" spans="1:14" x14ac:dyDescent="0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2"/>
    </row>
    <row r="25" spans="1:14" ht="15" x14ac:dyDescent="0.25">
      <c r="A25" s="108" t="s">
        <v>441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2"/>
    </row>
    <row r="26" spans="1:14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2"/>
    </row>
    <row r="27" spans="1:14" x14ac:dyDescent="0.2">
      <c r="A27" s="107"/>
      <c r="B27" s="1015" t="s">
        <v>135</v>
      </c>
      <c r="C27" s="1015"/>
      <c r="D27" s="1015"/>
      <c r="E27" s="1015"/>
      <c r="F27" s="1015"/>
      <c r="G27" s="1015"/>
      <c r="H27" s="1015"/>
      <c r="I27" s="1015"/>
      <c r="J27" s="1015"/>
      <c r="K27" s="1015"/>
      <c r="L27" s="1015"/>
      <c r="M27" s="1015"/>
      <c r="N27" s="1015"/>
    </row>
    <row r="28" spans="1:14" ht="3.75" customHeight="1" x14ac:dyDescent="0.2">
      <c r="A28" s="107"/>
      <c r="B28" s="688"/>
      <c r="C28" s="688"/>
      <c r="D28" s="688"/>
      <c r="E28" s="688"/>
      <c r="F28" s="688"/>
      <c r="G28" s="688"/>
      <c r="H28" s="688"/>
      <c r="I28" s="686"/>
      <c r="J28" s="686"/>
      <c r="K28" s="686"/>
      <c r="L28" s="686"/>
      <c r="M28" s="107"/>
      <c r="N28" s="3"/>
    </row>
    <row r="29" spans="1:14" x14ac:dyDescent="0.2">
      <c r="A29" s="694"/>
      <c r="B29" s="469">
        <v>1992</v>
      </c>
      <c r="C29" s="469">
        <v>1994</v>
      </c>
      <c r="D29" s="469">
        <v>1996</v>
      </c>
      <c r="E29" s="469">
        <v>1998</v>
      </c>
      <c r="F29" s="469">
        <v>2002</v>
      </c>
      <c r="G29" s="469">
        <v>2004</v>
      </c>
      <c r="H29" s="469">
        <v>2006</v>
      </c>
      <c r="I29" s="469">
        <v>2008</v>
      </c>
      <c r="J29" s="469">
        <v>2010</v>
      </c>
      <c r="K29" s="469">
        <v>2012</v>
      </c>
      <c r="L29" s="469">
        <v>2014</v>
      </c>
      <c r="M29" s="690">
        <v>2016</v>
      </c>
      <c r="N29" s="690">
        <v>2018</v>
      </c>
    </row>
    <row r="30" spans="1:14" ht="6" customHeight="1" x14ac:dyDescent="0.2">
      <c r="A30" s="109"/>
      <c r="B30" s="695"/>
      <c r="C30" s="695"/>
      <c r="D30" s="695"/>
      <c r="E30" s="695"/>
      <c r="F30" s="695"/>
      <c r="G30" s="695"/>
      <c r="H30" s="691"/>
      <c r="I30" s="691"/>
      <c r="J30" s="691"/>
      <c r="K30" s="691"/>
      <c r="L30" s="691"/>
      <c r="M30" s="696"/>
      <c r="N30" s="696"/>
    </row>
    <row r="31" spans="1:14" x14ac:dyDescent="0.2">
      <c r="A31" s="697" t="s">
        <v>160</v>
      </c>
      <c r="B31" s="286">
        <v>191019</v>
      </c>
      <c r="C31" s="286">
        <v>119447</v>
      </c>
      <c r="D31" s="286">
        <v>190392</v>
      </c>
      <c r="E31" s="286">
        <v>162608</v>
      </c>
      <c r="F31" s="286">
        <v>60353</v>
      </c>
      <c r="G31" s="286">
        <v>155669</v>
      </c>
      <c r="H31" s="286">
        <f>'[3]Tables 47-54 (Potato Storage)'!D10</f>
        <v>117553.91040906039</v>
      </c>
      <c r="I31" s="286">
        <v>70794</v>
      </c>
      <c r="J31" s="286">
        <v>111028</v>
      </c>
      <c r="K31" s="286">
        <v>68804.392651585964</v>
      </c>
      <c r="L31" s="306">
        <v>41336</v>
      </c>
      <c r="M31" s="929">
        <v>67283</v>
      </c>
      <c r="N31" s="307">
        <v>46161</v>
      </c>
    </row>
    <row r="32" spans="1:14" x14ac:dyDescent="0.2">
      <c r="A32" s="697" t="s">
        <v>161</v>
      </c>
      <c r="B32" s="286">
        <v>23825</v>
      </c>
      <c r="C32" s="286">
        <v>26580</v>
      </c>
      <c r="D32" s="286">
        <v>38624</v>
      </c>
      <c r="E32" s="286">
        <v>14051</v>
      </c>
      <c r="F32" s="286">
        <v>13053</v>
      </c>
      <c r="G32" s="286">
        <v>3772</v>
      </c>
      <c r="H32" s="286">
        <f>'[3]Tables 47-54 (Potato Storage)'!C18</f>
        <v>76.119304762392233</v>
      </c>
      <c r="I32" s="286">
        <v>4680</v>
      </c>
      <c r="J32" s="286">
        <v>9644</v>
      </c>
      <c r="K32" s="286">
        <v>8134.3139258865649</v>
      </c>
      <c r="L32" s="286" t="s">
        <v>3</v>
      </c>
      <c r="M32" s="926">
        <v>2652</v>
      </c>
      <c r="N32" s="288" t="s">
        <v>3</v>
      </c>
    </row>
    <row r="33" spans="1:14" x14ac:dyDescent="0.2">
      <c r="A33" s="697" t="s">
        <v>162</v>
      </c>
      <c r="B33" s="286">
        <v>3050</v>
      </c>
      <c r="C33" s="286">
        <v>1852</v>
      </c>
      <c r="D33" s="286">
        <v>1605</v>
      </c>
      <c r="E33" s="286">
        <v>1245</v>
      </c>
      <c r="F33" s="286">
        <v>488</v>
      </c>
      <c r="G33" s="286">
        <v>153.94999999999999</v>
      </c>
      <c r="H33" s="286">
        <f>'[3]Tables 47-54 (Potato Storage)'!C27</f>
        <v>0.76119304762392248</v>
      </c>
      <c r="I33" s="286">
        <v>173</v>
      </c>
      <c r="J33" s="286">
        <v>202.53</v>
      </c>
      <c r="K33" s="286">
        <v>217.74304203120289</v>
      </c>
      <c r="L33" s="305" t="s">
        <v>3</v>
      </c>
      <c r="M33" s="942">
        <v>37.47</v>
      </c>
      <c r="N33" s="699" t="s">
        <v>3</v>
      </c>
    </row>
    <row r="34" spans="1:14" x14ac:dyDescent="0.2">
      <c r="A34" s="698" t="s">
        <v>163</v>
      </c>
      <c r="B34" s="297">
        <v>168344</v>
      </c>
      <c r="C34" s="297">
        <v>92868</v>
      </c>
      <c r="D34" s="297">
        <v>152027</v>
      </c>
      <c r="E34" s="297">
        <v>148557</v>
      </c>
      <c r="F34" s="297">
        <v>47300</v>
      </c>
      <c r="G34" s="297">
        <v>151897</v>
      </c>
      <c r="H34" s="297">
        <f>H31-H32</f>
        <v>117477.791104298</v>
      </c>
      <c r="I34" s="297">
        <v>66114</v>
      </c>
      <c r="J34" s="297">
        <v>101384</v>
      </c>
      <c r="K34" s="297">
        <v>60670</v>
      </c>
      <c r="L34" s="702">
        <v>41336</v>
      </c>
      <c r="M34" s="943">
        <f>M31-M32</f>
        <v>64631</v>
      </c>
      <c r="N34" s="700">
        <v>46161</v>
      </c>
    </row>
  </sheetData>
  <mergeCells count="3">
    <mergeCell ref="B3:N3"/>
    <mergeCell ref="B15:N15"/>
    <mergeCell ref="B27:N27"/>
  </mergeCells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3"/>
  <sheetViews>
    <sheetView showGridLines="0" zoomScaleNormal="100" workbookViewId="0">
      <selection activeCell="J1" sqref="J1"/>
    </sheetView>
  </sheetViews>
  <sheetFormatPr defaultRowHeight="12.75" x14ac:dyDescent="0.2"/>
  <cols>
    <col min="1" max="1" width="22.5703125" customWidth="1"/>
    <col min="2" max="9" width="12.7109375" customWidth="1"/>
    <col min="14" max="14" width="10" customWidth="1"/>
    <col min="18" max="18" width="21" customWidth="1"/>
    <col min="23" max="23" width="10" customWidth="1"/>
    <col min="27" max="27" width="16.85546875" customWidth="1"/>
    <col min="32" max="32" width="9.85546875" customWidth="1"/>
  </cols>
  <sheetData>
    <row r="1" spans="1:9" s="79" customFormat="1" ht="15" x14ac:dyDescent="0.2">
      <c r="A1" s="158" t="s">
        <v>306</v>
      </c>
      <c r="B1" s="156"/>
      <c r="C1" s="156"/>
      <c r="D1" s="156"/>
      <c r="E1" s="156"/>
      <c r="F1" s="156"/>
      <c r="G1" s="156"/>
      <c r="H1" s="156"/>
      <c r="I1" s="156"/>
    </row>
    <row r="2" spans="1:9" s="89" customFormat="1" ht="1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</row>
    <row r="3" spans="1:9" s="79" customFormat="1" ht="15" customHeight="1" x14ac:dyDescent="0.2">
      <c r="A3" s="156"/>
      <c r="B3" s="992" t="s">
        <v>104</v>
      </c>
      <c r="C3" s="992"/>
      <c r="D3" s="992"/>
      <c r="E3" s="992"/>
      <c r="F3" s="992"/>
      <c r="G3" s="992"/>
      <c r="H3" s="992"/>
      <c r="I3" s="157"/>
    </row>
    <row r="4" spans="1:9" s="79" customFormat="1" ht="3.75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</row>
    <row r="5" spans="1:9" s="79" customFormat="1" ht="12.75" customHeight="1" x14ac:dyDescent="0.2">
      <c r="A5" s="988" t="s">
        <v>104</v>
      </c>
      <c r="B5" s="986" t="s">
        <v>64</v>
      </c>
      <c r="C5" s="986" t="s">
        <v>106</v>
      </c>
      <c r="D5" s="986" t="s">
        <v>66</v>
      </c>
      <c r="E5" s="986" t="s">
        <v>67</v>
      </c>
      <c r="F5" s="986" t="s">
        <v>118</v>
      </c>
      <c r="G5" s="986" t="s">
        <v>105</v>
      </c>
      <c r="H5" s="986" t="s">
        <v>69</v>
      </c>
      <c r="I5" s="986" t="s">
        <v>80</v>
      </c>
    </row>
    <row r="6" spans="1:9" s="79" customFormat="1" ht="12.75" customHeight="1" x14ac:dyDescent="0.2">
      <c r="A6" s="988"/>
      <c r="B6" s="986"/>
      <c r="C6" s="986"/>
      <c r="D6" s="986"/>
      <c r="E6" s="986"/>
      <c r="F6" s="986"/>
      <c r="G6" s="986"/>
      <c r="H6" s="986"/>
      <c r="I6" s="986"/>
    </row>
    <row r="7" spans="1:9" s="79" customFormat="1" ht="3.75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</row>
    <row r="8" spans="1:9" s="79" customFormat="1" ht="12.75" customHeight="1" x14ac:dyDescent="0.2">
      <c r="A8" s="146" t="s">
        <v>108</v>
      </c>
      <c r="B8" s="716">
        <v>11528.371087521315</v>
      </c>
      <c r="C8" s="716">
        <v>12779.516702711582</v>
      </c>
      <c r="D8" s="716">
        <v>52.352186623960733</v>
      </c>
      <c r="E8" s="716" t="s">
        <v>3</v>
      </c>
      <c r="F8" s="716">
        <v>5074.5405929684639</v>
      </c>
      <c r="G8" s="716">
        <v>163.35625076293945</v>
      </c>
      <c r="H8" s="716">
        <v>372.06727179512382</v>
      </c>
      <c r="I8" s="717">
        <v>29970.204092383385</v>
      </c>
    </row>
    <row r="9" spans="1:9" s="79" customFormat="1" ht="12.75" customHeight="1" x14ac:dyDescent="0.2">
      <c r="A9" s="146" t="s">
        <v>70</v>
      </c>
      <c r="B9" s="716">
        <v>45.76025927066803</v>
      </c>
      <c r="C9" s="716">
        <v>61.003746353089809</v>
      </c>
      <c r="D9" s="716">
        <v>0.71042851358652115</v>
      </c>
      <c r="E9" s="716" t="s">
        <v>3</v>
      </c>
      <c r="F9" s="975" t="s">
        <v>3</v>
      </c>
      <c r="G9" s="716" t="s">
        <v>3</v>
      </c>
      <c r="H9" s="716">
        <v>3.3378354907035828</v>
      </c>
      <c r="I9" s="717">
        <v>110.81226962804794</v>
      </c>
    </row>
    <row r="10" spans="1:9" s="79" customFormat="1" ht="12.75" customHeight="1" x14ac:dyDescent="0.2">
      <c r="A10" s="146" t="s">
        <v>71</v>
      </c>
      <c r="B10" s="716">
        <v>6029.9094657897949</v>
      </c>
      <c r="C10" s="716">
        <v>7280.2646191604435</v>
      </c>
      <c r="D10" s="716">
        <v>15.334186039865017</v>
      </c>
      <c r="E10" s="716" t="s">
        <v>3</v>
      </c>
      <c r="F10" s="975">
        <v>3859.7631933987141</v>
      </c>
      <c r="G10" s="716">
        <v>203.93463325500488</v>
      </c>
      <c r="H10" s="716">
        <v>453.73820578306913</v>
      </c>
      <c r="I10" s="717">
        <v>17842.944303426892</v>
      </c>
    </row>
    <row r="11" spans="1:9" s="79" customFormat="1" ht="12.75" customHeight="1" x14ac:dyDescent="0.2">
      <c r="A11" s="146" t="s">
        <v>72</v>
      </c>
      <c r="B11" s="716">
        <v>651.45408844947815</v>
      </c>
      <c r="C11" s="716">
        <v>589.98996242880821</v>
      </c>
      <c r="D11" s="716">
        <v>1.5592798441648483</v>
      </c>
      <c r="E11" s="716" t="s">
        <v>3</v>
      </c>
      <c r="F11" s="975">
        <v>280.80386906862259</v>
      </c>
      <c r="G11" s="716" t="s">
        <v>3</v>
      </c>
      <c r="H11" s="716">
        <v>38.774983555078506</v>
      </c>
      <c r="I11" s="717">
        <v>1562.5821833461523</v>
      </c>
    </row>
    <row r="12" spans="1:9" s="79" customFormat="1" ht="12.75" customHeight="1" x14ac:dyDescent="0.2">
      <c r="A12" s="146" t="s">
        <v>73</v>
      </c>
      <c r="B12" s="716">
        <v>9986.4182945936918</v>
      </c>
      <c r="C12" s="716">
        <v>6367.7479870598763</v>
      </c>
      <c r="D12" s="716">
        <v>104.37765207421035</v>
      </c>
      <c r="E12" s="716">
        <v>21.687137603759766</v>
      </c>
      <c r="F12" s="975">
        <v>4488.615616928786</v>
      </c>
      <c r="G12" s="716">
        <v>120.98403930664062</v>
      </c>
      <c r="H12" s="716">
        <v>616.63915210217237</v>
      </c>
      <c r="I12" s="717">
        <v>21706.469879669137</v>
      </c>
    </row>
    <row r="13" spans="1:9" s="79" customFormat="1" ht="12.75" customHeight="1" x14ac:dyDescent="0.2">
      <c r="A13" s="146" t="s">
        <v>74</v>
      </c>
      <c r="B13" s="716">
        <v>666.8683146238327</v>
      </c>
      <c r="C13" s="716">
        <v>949.40838459506631</v>
      </c>
      <c r="D13" s="716">
        <v>2.0066542066633701</v>
      </c>
      <c r="E13" s="716" t="s">
        <v>3</v>
      </c>
      <c r="F13" s="975">
        <v>216.70654261112213</v>
      </c>
      <c r="G13" s="716" t="s">
        <v>3</v>
      </c>
      <c r="H13" s="716">
        <v>92.417215764522552</v>
      </c>
      <c r="I13" s="717">
        <v>1927.4071118012071</v>
      </c>
    </row>
    <row r="14" spans="1:9" s="79" customFormat="1" ht="12.75" customHeight="1" x14ac:dyDescent="0.2">
      <c r="A14" s="146" t="s">
        <v>75</v>
      </c>
      <c r="B14" s="716">
        <v>516.54530847072601</v>
      </c>
      <c r="C14" s="716">
        <v>295.35692670941353</v>
      </c>
      <c r="D14" s="716" t="s">
        <v>305</v>
      </c>
      <c r="E14" s="716" t="s">
        <v>3</v>
      </c>
      <c r="F14" s="975">
        <v>263.79810672998428</v>
      </c>
      <c r="G14" s="716" t="s">
        <v>3</v>
      </c>
      <c r="H14" s="716">
        <v>51.909229546785355</v>
      </c>
      <c r="I14" s="717">
        <v>1127.7685559093952</v>
      </c>
    </row>
    <row r="15" spans="1:9" s="79" customFormat="1" ht="12.75" customHeight="1" x14ac:dyDescent="0.2">
      <c r="A15" s="146" t="s">
        <v>207</v>
      </c>
      <c r="B15" s="716">
        <v>57.561162233352661</v>
      </c>
      <c r="C15" s="716">
        <v>190.78848528862</v>
      </c>
      <c r="D15" s="716" t="s">
        <v>3</v>
      </c>
      <c r="E15" s="716" t="s">
        <v>3</v>
      </c>
      <c r="F15" s="975">
        <v>78.859464824199677</v>
      </c>
      <c r="G15" s="716" t="s">
        <v>3</v>
      </c>
      <c r="H15" s="716" t="s">
        <v>3</v>
      </c>
      <c r="I15" s="717">
        <v>327.44824073091149</v>
      </c>
    </row>
    <row r="16" spans="1:9" s="79" customFormat="1" ht="12.75" customHeight="1" x14ac:dyDescent="0.2">
      <c r="A16" s="146" t="s">
        <v>77</v>
      </c>
      <c r="B16" s="716">
        <v>17.972100138664246</v>
      </c>
      <c r="C16" s="716">
        <v>23.949954114854336</v>
      </c>
      <c r="D16" s="716" t="s">
        <v>305</v>
      </c>
      <c r="E16" s="716" t="s">
        <v>3</v>
      </c>
      <c r="F16" s="975">
        <v>8.5215130746364594</v>
      </c>
      <c r="G16" s="716" t="s">
        <v>3</v>
      </c>
      <c r="H16" s="716" t="s">
        <v>3</v>
      </c>
      <c r="I16" s="717">
        <v>50.523842848837376</v>
      </c>
    </row>
    <row r="17" spans="1:9" s="79" customFormat="1" ht="12.75" customHeight="1" x14ac:dyDescent="0.2">
      <c r="A17" s="146" t="s">
        <v>127</v>
      </c>
      <c r="B17" s="716">
        <v>24.236637592315674</v>
      </c>
      <c r="C17" s="716">
        <v>47.434561252593994</v>
      </c>
      <c r="D17" s="716" t="s">
        <v>3</v>
      </c>
      <c r="E17" s="716" t="s">
        <v>3</v>
      </c>
      <c r="F17" s="975" t="s">
        <v>3</v>
      </c>
      <c r="G17" s="716" t="s">
        <v>3</v>
      </c>
      <c r="H17" s="716" t="s">
        <v>3</v>
      </c>
      <c r="I17" s="717">
        <v>71.671198844909668</v>
      </c>
    </row>
    <row r="18" spans="1:9" s="79" customFormat="1" ht="12.75" customHeight="1" x14ac:dyDescent="0.2">
      <c r="A18" s="146" t="s">
        <v>128</v>
      </c>
      <c r="B18" s="716">
        <v>305.25873410701752</v>
      </c>
      <c r="C18" s="716">
        <v>1743.7126934528351</v>
      </c>
      <c r="D18" s="716">
        <v>0.66721966862678528</v>
      </c>
      <c r="E18" s="716">
        <v>29.995625972747803</v>
      </c>
      <c r="F18" s="975">
        <v>42.159910202026367</v>
      </c>
      <c r="G18" s="716">
        <v>163.32571601867676</v>
      </c>
      <c r="H18" s="716" t="s">
        <v>3</v>
      </c>
      <c r="I18" s="717">
        <v>2285.6014805436134</v>
      </c>
    </row>
    <row r="19" spans="1:9" s="79" customFormat="1" ht="12.75" customHeight="1" x14ac:dyDescent="0.2">
      <c r="A19" s="146" t="s">
        <v>304</v>
      </c>
      <c r="B19" s="716">
        <v>146.81331360340118</v>
      </c>
      <c r="C19" s="716">
        <v>294.75949859619141</v>
      </c>
      <c r="D19" s="716" t="s">
        <v>3</v>
      </c>
      <c r="E19" s="716" t="s">
        <v>3</v>
      </c>
      <c r="F19" s="975" t="s">
        <v>3</v>
      </c>
      <c r="G19" s="716" t="s">
        <v>3</v>
      </c>
      <c r="H19" s="716">
        <v>1.0614742338657379</v>
      </c>
      <c r="I19" s="717">
        <v>442.86652508378029</v>
      </c>
    </row>
    <row r="20" spans="1:9" s="79" customFormat="1" ht="12.75" customHeight="1" x14ac:dyDescent="0.2">
      <c r="A20" s="146" t="s">
        <v>134</v>
      </c>
      <c r="B20" s="716">
        <v>457.29433014243841</v>
      </c>
      <c r="C20" s="716">
        <v>322.23138561844826</v>
      </c>
      <c r="D20" s="716" t="s">
        <v>3</v>
      </c>
      <c r="E20" s="716" t="s">
        <v>3</v>
      </c>
      <c r="F20" s="975" t="s">
        <v>3</v>
      </c>
      <c r="G20" s="716" t="s">
        <v>3</v>
      </c>
      <c r="H20" s="716">
        <v>25.901587761938572</v>
      </c>
      <c r="I20" s="717">
        <v>805.42730352282524</v>
      </c>
    </row>
    <row r="21" spans="1:9" s="79" customFormat="1" ht="12.75" customHeight="1" x14ac:dyDescent="0.2">
      <c r="A21" s="146" t="s">
        <v>103</v>
      </c>
      <c r="B21" s="716">
        <v>28973.582593128085</v>
      </c>
      <c r="C21" s="716">
        <v>8969.8759977519512</v>
      </c>
      <c r="D21" s="716">
        <v>22.363909743726254</v>
      </c>
      <c r="E21" s="716">
        <v>196.53651094436646</v>
      </c>
      <c r="F21" s="975" t="s">
        <v>3</v>
      </c>
      <c r="G21" s="716">
        <v>37.486347198486328</v>
      </c>
      <c r="H21" s="716">
        <v>586.24791909754276</v>
      </c>
      <c r="I21" s="717">
        <v>38786.093277864158</v>
      </c>
    </row>
    <row r="22" spans="1:9" s="79" customFormat="1" ht="12.75" customHeight="1" x14ac:dyDescent="0.2">
      <c r="A22" s="146" t="s">
        <v>78</v>
      </c>
      <c r="B22" s="716">
        <v>3064.7946521043777</v>
      </c>
      <c r="C22" s="716">
        <v>1499.4301980733871</v>
      </c>
      <c r="D22" s="716">
        <v>28.811723232269287</v>
      </c>
      <c r="E22" s="716">
        <v>8.4927644729614258</v>
      </c>
      <c r="F22" s="975" t="s">
        <v>3</v>
      </c>
      <c r="G22" s="716" t="s">
        <v>3</v>
      </c>
      <c r="H22" s="716">
        <v>28.027511745691299</v>
      </c>
      <c r="I22" s="717">
        <v>4629.5568496286869</v>
      </c>
    </row>
    <row r="23" spans="1:9" s="79" customFormat="1" ht="3.75" customHeight="1" x14ac:dyDescent="0.2">
      <c r="A23" s="159"/>
      <c r="B23" s="718"/>
      <c r="C23" s="718"/>
      <c r="D23" s="718"/>
      <c r="E23" s="718"/>
      <c r="F23" s="718"/>
      <c r="G23" s="718"/>
      <c r="H23" s="718"/>
      <c r="I23" s="718"/>
    </row>
    <row r="24" spans="1:9" s="79" customFormat="1" ht="12.75" customHeight="1" x14ac:dyDescent="0.2">
      <c r="A24" s="180" t="s">
        <v>79</v>
      </c>
      <c r="B24" s="719">
        <v>62472.840341769159</v>
      </c>
      <c r="C24" s="719">
        <v>41415.471103167161</v>
      </c>
      <c r="D24" s="719">
        <v>228.6547385705635</v>
      </c>
      <c r="E24" s="719">
        <v>256.71203899383545</v>
      </c>
      <c r="F24" s="719">
        <v>14313.768809806556</v>
      </c>
      <c r="G24" s="719">
        <v>689.08698654174805</v>
      </c>
      <c r="H24" s="719">
        <v>2270.843096382916</v>
      </c>
      <c r="I24" s="719">
        <v>121647.37711523194</v>
      </c>
    </row>
    <row r="25" spans="1:9" s="79" customFormat="1" x14ac:dyDescent="0.2"/>
    <row r="26" spans="1:9" s="79" customFormat="1" x14ac:dyDescent="0.2"/>
    <row r="27" spans="1:9" s="79" customFormat="1" x14ac:dyDescent="0.2"/>
    <row r="28" spans="1:9" s="79" customFormat="1" x14ac:dyDescent="0.2"/>
    <row r="29" spans="1:9" s="79" customFormat="1" x14ac:dyDescent="0.2"/>
    <row r="30" spans="1:9" s="79" customFormat="1" x14ac:dyDescent="0.2"/>
    <row r="31" spans="1:9" s="79" customFormat="1" x14ac:dyDescent="0.2"/>
    <row r="32" spans="1:9" s="79" customFormat="1" x14ac:dyDescent="0.2"/>
    <row r="33" s="79" customFormat="1" x14ac:dyDescent="0.2"/>
    <row r="34" s="79" customFormat="1" x14ac:dyDescent="0.2"/>
    <row r="35" s="79" customFormat="1" x14ac:dyDescent="0.2"/>
    <row r="36" s="79" customFormat="1" x14ac:dyDescent="0.2"/>
    <row r="37" s="79" customFormat="1" x14ac:dyDescent="0.2"/>
    <row r="38" s="79" customFormat="1" x14ac:dyDescent="0.2"/>
    <row r="39" s="79" customFormat="1" x14ac:dyDescent="0.2"/>
    <row r="40" s="79" customFormat="1" x14ac:dyDescent="0.2"/>
    <row r="41" s="79" customFormat="1" x14ac:dyDescent="0.2"/>
    <row r="42" s="79" customFormat="1" x14ac:dyDescent="0.2"/>
    <row r="43" s="79" customFormat="1" x14ac:dyDescent="0.2"/>
    <row r="44" s="79" customFormat="1" x14ac:dyDescent="0.2"/>
    <row r="45" s="79" customFormat="1" x14ac:dyDescent="0.2"/>
    <row r="46" s="79" customFormat="1" x14ac:dyDescent="0.2"/>
    <row r="47" s="79" customFormat="1" x14ac:dyDescent="0.2"/>
    <row r="48" s="79" customFormat="1" x14ac:dyDescent="0.2"/>
    <row r="49" s="79" customFormat="1" x14ac:dyDescent="0.2"/>
    <row r="50" s="79" customFormat="1" x14ac:dyDescent="0.2"/>
    <row r="51" s="79" customFormat="1" x14ac:dyDescent="0.2"/>
    <row r="52" s="79" customFormat="1" x14ac:dyDescent="0.2"/>
    <row r="53" s="79" customFormat="1" x14ac:dyDescent="0.2"/>
    <row r="54" s="79" customFormat="1" x14ac:dyDescent="0.2"/>
    <row r="55" s="79" customFormat="1" x14ac:dyDescent="0.2"/>
    <row r="56" s="79" customFormat="1" x14ac:dyDescent="0.2"/>
    <row r="57" s="79" customFormat="1" x14ac:dyDescent="0.2"/>
    <row r="58" s="79" customFormat="1" x14ac:dyDescent="0.2"/>
    <row r="59" s="79" customFormat="1" x14ac:dyDescent="0.2"/>
    <row r="60" s="79" customFormat="1" x14ac:dyDescent="0.2"/>
    <row r="61" s="79" customFormat="1" x14ac:dyDescent="0.2"/>
    <row r="62" s="79" customFormat="1" x14ac:dyDescent="0.2"/>
    <row r="63" s="79" customFormat="1" x14ac:dyDescent="0.2"/>
    <row r="64" s="79" customFormat="1" x14ac:dyDescent="0.2"/>
    <row r="65" s="79" customFormat="1" x14ac:dyDescent="0.2"/>
    <row r="66" s="79" customFormat="1" x14ac:dyDescent="0.2"/>
    <row r="67" s="79" customFormat="1" x14ac:dyDescent="0.2"/>
    <row r="68" s="79" customFormat="1" x14ac:dyDescent="0.2"/>
    <row r="69" s="79" customFormat="1" x14ac:dyDescent="0.2"/>
    <row r="70" s="79" customFormat="1" x14ac:dyDescent="0.2"/>
    <row r="71" s="79" customFormat="1" x14ac:dyDescent="0.2"/>
    <row r="72" s="79" customFormat="1" x14ac:dyDescent="0.2"/>
    <row r="73" s="79" customFormat="1" x14ac:dyDescent="0.2"/>
    <row r="74" s="79" customFormat="1" x14ac:dyDescent="0.2"/>
    <row r="75" s="79" customFormat="1" x14ac:dyDescent="0.2"/>
    <row r="76" s="79" customFormat="1" x14ac:dyDescent="0.2"/>
    <row r="77" s="79" customFormat="1" x14ac:dyDescent="0.2"/>
    <row r="78" s="79" customFormat="1" x14ac:dyDescent="0.2"/>
    <row r="79" s="79" customFormat="1" x14ac:dyDescent="0.2"/>
    <row r="80" s="79" customFormat="1" x14ac:dyDescent="0.2"/>
    <row r="81" s="79" customFormat="1" x14ac:dyDescent="0.2"/>
    <row r="82" s="79" customFormat="1" x14ac:dyDescent="0.2"/>
    <row r="83" s="79" customFormat="1" x14ac:dyDescent="0.2"/>
    <row r="84" s="79" customFormat="1" x14ac:dyDescent="0.2"/>
    <row r="85" s="79" customFormat="1" x14ac:dyDescent="0.2"/>
    <row r="86" s="79" customFormat="1" x14ac:dyDescent="0.2"/>
    <row r="87" s="79" customFormat="1" x14ac:dyDescent="0.2"/>
    <row r="88" s="79" customFormat="1" x14ac:dyDescent="0.2"/>
    <row r="89" s="79" customFormat="1" x14ac:dyDescent="0.2"/>
    <row r="90" s="79" customFormat="1" x14ac:dyDescent="0.2"/>
    <row r="91" s="79" customFormat="1" x14ac:dyDescent="0.2"/>
    <row r="92" s="79" customFormat="1" x14ac:dyDescent="0.2"/>
    <row r="93" s="79" customFormat="1" x14ac:dyDescent="0.2"/>
    <row r="94" s="79" customFormat="1" x14ac:dyDescent="0.2"/>
    <row r="95" s="79" customFormat="1" x14ac:dyDescent="0.2"/>
    <row r="96" s="79" customFormat="1" x14ac:dyDescent="0.2"/>
    <row r="97" s="79" customFormat="1" x14ac:dyDescent="0.2"/>
    <row r="98" s="79" customFormat="1" x14ac:dyDescent="0.2"/>
    <row r="99" s="79" customFormat="1" x14ac:dyDescent="0.2"/>
    <row r="100" s="79" customFormat="1" x14ac:dyDescent="0.2"/>
    <row r="101" s="79" customFormat="1" x14ac:dyDescent="0.2"/>
    <row r="102" s="79" customFormat="1" x14ac:dyDescent="0.2"/>
    <row r="103" s="79" customFormat="1" x14ac:dyDescent="0.2"/>
    <row r="104" s="79" customFormat="1" x14ac:dyDescent="0.2"/>
    <row r="105" s="79" customFormat="1" x14ac:dyDescent="0.2"/>
    <row r="106" s="79" customFormat="1" x14ac:dyDescent="0.2"/>
    <row r="107" s="79" customFormat="1" x14ac:dyDescent="0.2"/>
    <row r="108" s="79" customFormat="1" x14ac:dyDescent="0.2"/>
    <row r="109" s="79" customFormat="1" x14ac:dyDescent="0.2"/>
    <row r="110" s="79" customFormat="1" x14ac:dyDescent="0.2"/>
    <row r="111" s="79" customFormat="1" x14ac:dyDescent="0.2"/>
    <row r="112" s="79" customFormat="1" x14ac:dyDescent="0.2"/>
    <row r="113" s="79" customFormat="1" x14ac:dyDescent="0.2"/>
    <row r="114" s="79" customFormat="1" x14ac:dyDescent="0.2"/>
    <row r="115" s="79" customFormat="1" x14ac:dyDescent="0.2"/>
    <row r="116" s="79" customFormat="1" x14ac:dyDescent="0.2"/>
    <row r="117" s="79" customFormat="1" x14ac:dyDescent="0.2"/>
    <row r="118" s="79" customFormat="1" x14ac:dyDescent="0.2"/>
    <row r="119" s="79" customFormat="1" x14ac:dyDescent="0.2"/>
    <row r="120" s="79" customFormat="1" x14ac:dyDescent="0.2"/>
    <row r="121" s="79" customFormat="1" x14ac:dyDescent="0.2"/>
    <row r="122" s="79" customFormat="1" x14ac:dyDescent="0.2"/>
    <row r="123" s="79" customFormat="1" x14ac:dyDescent="0.2"/>
    <row r="124" s="79" customFormat="1" x14ac:dyDescent="0.2"/>
    <row r="125" s="79" customFormat="1" x14ac:dyDescent="0.2"/>
    <row r="126" s="79" customFormat="1" x14ac:dyDescent="0.2"/>
    <row r="127" s="79" customFormat="1" x14ac:dyDescent="0.2"/>
    <row r="128" s="79" customFormat="1" x14ac:dyDescent="0.2"/>
    <row r="129" s="79" customFormat="1" x14ac:dyDescent="0.2"/>
    <row r="130" s="79" customFormat="1" x14ac:dyDescent="0.2"/>
    <row r="131" s="79" customFormat="1" x14ac:dyDescent="0.2"/>
    <row r="132" s="79" customFormat="1" x14ac:dyDescent="0.2"/>
    <row r="133" s="79" customFormat="1" x14ac:dyDescent="0.2"/>
    <row r="134" s="79" customFormat="1" x14ac:dyDescent="0.2"/>
    <row r="135" s="79" customFormat="1" x14ac:dyDescent="0.2"/>
    <row r="136" s="79" customFormat="1" x14ac:dyDescent="0.2"/>
    <row r="137" s="79" customFormat="1" x14ac:dyDescent="0.2"/>
    <row r="138" s="79" customFormat="1" x14ac:dyDescent="0.2"/>
    <row r="139" s="79" customFormat="1" x14ac:dyDescent="0.2"/>
    <row r="140" s="79" customFormat="1" x14ac:dyDescent="0.2"/>
    <row r="141" s="79" customFormat="1" x14ac:dyDescent="0.2"/>
    <row r="142" s="79" customFormat="1" x14ac:dyDescent="0.2"/>
    <row r="143" s="79" customFormat="1" x14ac:dyDescent="0.2"/>
    <row r="144" s="79" customFormat="1" x14ac:dyDescent="0.2"/>
    <row r="145" s="79" customFormat="1" x14ac:dyDescent="0.2"/>
    <row r="146" s="79" customFormat="1" x14ac:dyDescent="0.2"/>
    <row r="147" s="79" customFormat="1" x14ac:dyDescent="0.2"/>
    <row r="148" s="79" customFormat="1" x14ac:dyDescent="0.2"/>
    <row r="149" s="79" customFormat="1" x14ac:dyDescent="0.2"/>
    <row r="150" s="79" customFormat="1" x14ac:dyDescent="0.2"/>
    <row r="151" s="79" customFormat="1" x14ac:dyDescent="0.2"/>
    <row r="152" s="79" customFormat="1" x14ac:dyDescent="0.2"/>
    <row r="153" s="79" customFormat="1" x14ac:dyDescent="0.2"/>
    <row r="154" s="79" customFormat="1" x14ac:dyDescent="0.2"/>
    <row r="155" s="79" customFormat="1" x14ac:dyDescent="0.2"/>
    <row r="156" s="79" customFormat="1" x14ac:dyDescent="0.2"/>
    <row r="157" s="79" customFormat="1" x14ac:dyDescent="0.2"/>
    <row r="158" s="79" customFormat="1" x14ac:dyDescent="0.2"/>
    <row r="159" s="79" customFormat="1" x14ac:dyDescent="0.2"/>
    <row r="160" s="79" customFormat="1" x14ac:dyDescent="0.2"/>
    <row r="161" s="79" customFormat="1" x14ac:dyDescent="0.2"/>
    <row r="162" s="79" customFormat="1" x14ac:dyDescent="0.2"/>
    <row r="163" s="79" customFormat="1" x14ac:dyDescent="0.2"/>
  </sheetData>
  <sortState ref="A27:I39">
    <sortCondition ref="A8"/>
  </sortState>
  <mergeCells count="10">
    <mergeCell ref="G5:G6"/>
    <mergeCell ref="H5:H6"/>
    <mergeCell ref="I5:I6"/>
    <mergeCell ref="B3:H3"/>
    <mergeCell ref="A5:A6"/>
    <mergeCell ref="B5:B6"/>
    <mergeCell ref="C5:C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6"/>
  <sheetViews>
    <sheetView showGridLines="0" zoomScaleNormal="100" workbookViewId="0">
      <selection activeCell="S1" sqref="S1"/>
    </sheetView>
  </sheetViews>
  <sheetFormatPr defaultRowHeight="12.75" x14ac:dyDescent="0.2"/>
  <cols>
    <col min="1" max="1" width="24.5703125" customWidth="1"/>
    <col min="2" max="17" width="7.7109375" customWidth="1"/>
    <col min="18" max="18" width="4.7109375" customWidth="1"/>
  </cols>
  <sheetData>
    <row r="1" spans="1:17" s="79" customFormat="1" ht="15" customHeight="1" x14ac:dyDescent="0.2">
      <c r="A1" s="158" t="s">
        <v>445</v>
      </c>
    </row>
    <row r="2" spans="1:17" s="79" customFormat="1" ht="15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7" s="79" customFormat="1" x14ac:dyDescent="0.2">
      <c r="A3" s="139"/>
      <c r="B3" s="992" t="s">
        <v>104</v>
      </c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</row>
    <row r="4" spans="1:17" s="79" customFormat="1" ht="3.75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7" s="79" customFormat="1" ht="12.75" customHeight="1" x14ac:dyDescent="0.2">
      <c r="A5" s="981" t="s">
        <v>101</v>
      </c>
      <c r="B5" s="984" t="s">
        <v>64</v>
      </c>
      <c r="C5" s="982"/>
      <c r="D5" s="984" t="s">
        <v>106</v>
      </c>
      <c r="E5" s="982"/>
      <c r="F5" s="984" t="s">
        <v>66</v>
      </c>
      <c r="G5" s="982"/>
      <c r="H5" s="984" t="s">
        <v>67</v>
      </c>
      <c r="I5" s="982"/>
      <c r="J5" s="984" t="s">
        <v>118</v>
      </c>
      <c r="K5" s="982"/>
      <c r="L5" s="984" t="s">
        <v>105</v>
      </c>
      <c r="M5" s="982"/>
      <c r="N5" s="984" t="s">
        <v>69</v>
      </c>
      <c r="O5" s="982"/>
      <c r="P5" s="984" t="s">
        <v>80</v>
      </c>
      <c r="Q5" s="982"/>
    </row>
    <row r="6" spans="1:17" s="79" customFormat="1" ht="12.75" customHeight="1" x14ac:dyDescent="0.2">
      <c r="A6" s="981"/>
      <c r="B6" s="984"/>
      <c r="C6" s="982"/>
      <c r="D6" s="984"/>
      <c r="E6" s="982"/>
      <c r="F6" s="984"/>
      <c r="G6" s="982"/>
      <c r="H6" s="984"/>
      <c r="I6" s="982"/>
      <c r="J6" s="984"/>
      <c r="K6" s="982"/>
      <c r="L6" s="984"/>
      <c r="M6" s="982"/>
      <c r="N6" s="984"/>
      <c r="O6" s="982"/>
      <c r="P6" s="984"/>
      <c r="Q6" s="982"/>
    </row>
    <row r="7" spans="1:17" s="79" customFormat="1" ht="12.75" customHeight="1" x14ac:dyDescent="0.2">
      <c r="A7" s="981"/>
      <c r="B7" s="161" t="s">
        <v>211</v>
      </c>
      <c r="C7" s="161" t="s">
        <v>296</v>
      </c>
      <c r="D7" s="161" t="s">
        <v>211</v>
      </c>
      <c r="E7" s="319" t="s">
        <v>296</v>
      </c>
      <c r="F7" s="161" t="s">
        <v>211</v>
      </c>
      <c r="G7" s="319" t="s">
        <v>296</v>
      </c>
      <c r="H7" s="161" t="s">
        <v>211</v>
      </c>
      <c r="I7" s="319" t="s">
        <v>296</v>
      </c>
      <c r="J7" s="161" t="s">
        <v>211</v>
      </c>
      <c r="K7" s="319" t="s">
        <v>296</v>
      </c>
      <c r="L7" s="161" t="s">
        <v>211</v>
      </c>
      <c r="M7" s="319" t="s">
        <v>296</v>
      </c>
      <c r="N7" s="161" t="s">
        <v>211</v>
      </c>
      <c r="O7" s="319" t="s">
        <v>296</v>
      </c>
      <c r="P7" s="161" t="s">
        <v>211</v>
      </c>
      <c r="Q7" s="319" t="s">
        <v>296</v>
      </c>
    </row>
    <row r="8" spans="1:17" s="79" customFormat="1" ht="3.75" customHeight="1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</row>
    <row r="9" spans="1:17" s="79" customFormat="1" ht="12.75" customHeight="1" x14ac:dyDescent="0.2">
      <c r="A9" s="138" t="s">
        <v>108</v>
      </c>
      <c r="B9" s="310">
        <v>0.91377757336337473</v>
      </c>
      <c r="C9" s="716">
        <v>2.0709650000000002</v>
      </c>
      <c r="D9" s="310">
        <v>0.97760678326907202</v>
      </c>
      <c r="E9" s="716">
        <v>2.5101930000000001</v>
      </c>
      <c r="F9" s="310">
        <v>0.49231728085516807</v>
      </c>
      <c r="G9" s="716">
        <v>1.106968</v>
      </c>
      <c r="H9" s="310" t="s">
        <v>3</v>
      </c>
      <c r="I9" s="716" t="s">
        <v>3</v>
      </c>
      <c r="J9" s="310">
        <v>0.58701616283248759</v>
      </c>
      <c r="K9" s="716">
        <v>1.293971</v>
      </c>
      <c r="L9" s="310">
        <v>1.4268614868685189E-2</v>
      </c>
      <c r="M9" s="716">
        <v>1</v>
      </c>
      <c r="N9" s="310">
        <v>0.75737867137237502</v>
      </c>
      <c r="O9" s="716">
        <v>1.001749</v>
      </c>
      <c r="P9" s="723">
        <v>0.98926326704951839</v>
      </c>
      <c r="Q9" s="961">
        <v>1.746183</v>
      </c>
    </row>
    <row r="10" spans="1:17" s="79" customFormat="1" ht="12.75" customHeight="1" x14ac:dyDescent="0.2">
      <c r="A10" s="138" t="s">
        <v>70</v>
      </c>
      <c r="B10" s="310">
        <v>0.44981537385401077</v>
      </c>
      <c r="C10" s="716">
        <v>2</v>
      </c>
      <c r="D10" s="310">
        <v>0.44981537385401077</v>
      </c>
      <c r="E10" s="716">
        <v>2</v>
      </c>
      <c r="F10" s="310">
        <v>0.44981537385401077</v>
      </c>
      <c r="G10" s="716">
        <v>1.652468</v>
      </c>
      <c r="H10" s="310" t="s">
        <v>3</v>
      </c>
      <c r="I10" s="716" t="s">
        <v>3</v>
      </c>
      <c r="J10" s="310" t="s">
        <v>3</v>
      </c>
      <c r="K10" s="716" t="s">
        <v>3</v>
      </c>
      <c r="L10" s="310" t="s">
        <v>3</v>
      </c>
      <c r="M10" s="716" t="s">
        <v>3</v>
      </c>
      <c r="N10" s="310">
        <v>1</v>
      </c>
      <c r="O10" s="716">
        <v>1</v>
      </c>
      <c r="P10" s="723">
        <v>1</v>
      </c>
      <c r="Q10" s="961">
        <v>1.393289</v>
      </c>
    </row>
    <row r="11" spans="1:17" s="79" customFormat="1" ht="12.75" customHeight="1" x14ac:dyDescent="0.2">
      <c r="A11" s="138" t="s">
        <v>71</v>
      </c>
      <c r="B11" s="720">
        <v>0.98683830945594408</v>
      </c>
      <c r="C11" s="975">
        <v>3.2925589999999998</v>
      </c>
      <c r="D11" s="720">
        <v>0.98171754500333108</v>
      </c>
      <c r="E11" s="975">
        <v>2.8042189999999998</v>
      </c>
      <c r="F11" s="720">
        <v>0.30926125188327336</v>
      </c>
      <c r="G11" s="975">
        <v>1.4427909999999999</v>
      </c>
      <c r="H11" s="720" t="s">
        <v>3</v>
      </c>
      <c r="I11" s="975" t="s">
        <v>3</v>
      </c>
      <c r="J11" s="720">
        <v>0.88962392022644066</v>
      </c>
      <c r="K11" s="975">
        <v>1.8079879999999999</v>
      </c>
      <c r="L11" s="720">
        <v>4.3161295979944274E-2</v>
      </c>
      <c r="M11" s="975">
        <v>1.156234</v>
      </c>
      <c r="N11" s="720">
        <v>0.88738129092573392</v>
      </c>
      <c r="O11" s="975">
        <v>1.0123489999999999</v>
      </c>
      <c r="P11" s="723">
        <v>1</v>
      </c>
      <c r="Q11" s="961">
        <v>2.2107169999999998</v>
      </c>
    </row>
    <row r="12" spans="1:17" s="79" customFormat="1" ht="12.75" customHeight="1" x14ac:dyDescent="0.2">
      <c r="A12" s="138" t="s">
        <v>72</v>
      </c>
      <c r="B12" s="310">
        <v>0.97227848884625712</v>
      </c>
      <c r="C12" s="716">
        <v>2.058265</v>
      </c>
      <c r="D12" s="310">
        <v>0.89190457329971051</v>
      </c>
      <c r="E12" s="716">
        <v>2.8022369999999999</v>
      </c>
      <c r="F12" s="310">
        <v>0.42622311567830851</v>
      </c>
      <c r="G12" s="716">
        <v>1</v>
      </c>
      <c r="H12" s="310" t="s">
        <v>3</v>
      </c>
      <c r="I12" s="716" t="s">
        <v>3</v>
      </c>
      <c r="J12" s="720">
        <v>0.53508291979312417</v>
      </c>
      <c r="K12" s="975">
        <v>1.0988169999999999</v>
      </c>
      <c r="L12" s="310" t="s">
        <v>3</v>
      </c>
      <c r="M12" s="716" t="s">
        <v>3</v>
      </c>
      <c r="N12" s="310">
        <v>0.8902305238088134</v>
      </c>
      <c r="O12" s="716">
        <v>1</v>
      </c>
      <c r="P12" s="723">
        <v>0.96468648627919484</v>
      </c>
      <c r="Q12" s="961">
        <v>1.723141</v>
      </c>
    </row>
    <row r="13" spans="1:17" s="79" customFormat="1" ht="12.75" customHeight="1" x14ac:dyDescent="0.2">
      <c r="A13" s="138" t="s">
        <v>73</v>
      </c>
      <c r="B13" s="310">
        <v>0.98385077107971597</v>
      </c>
      <c r="C13" s="716">
        <v>5.5632349999999997</v>
      </c>
      <c r="D13" s="310">
        <v>0.94696430215135696</v>
      </c>
      <c r="E13" s="716">
        <v>3.0290180000000002</v>
      </c>
      <c r="F13" s="310">
        <v>0.51132030686766838</v>
      </c>
      <c r="G13" s="716">
        <v>1.1319220000000001</v>
      </c>
      <c r="H13" s="310">
        <v>5.9725425182786146E-2</v>
      </c>
      <c r="I13" s="716">
        <v>1</v>
      </c>
      <c r="J13" s="720">
        <v>0.92913698345231854</v>
      </c>
      <c r="K13" s="975">
        <v>1.636107</v>
      </c>
      <c r="L13" s="310">
        <v>1.8437770247106057E-2</v>
      </c>
      <c r="M13" s="716">
        <v>1</v>
      </c>
      <c r="N13" s="310">
        <v>0.95211864878157049</v>
      </c>
      <c r="O13" s="716">
        <v>1.1225449999999999</v>
      </c>
      <c r="P13" s="723">
        <v>0.99943135245588899</v>
      </c>
      <c r="Q13" s="961">
        <v>2.6702560000000002</v>
      </c>
    </row>
    <row r="14" spans="1:17" s="79" customFormat="1" ht="12.75" customHeight="1" x14ac:dyDescent="0.2">
      <c r="A14" s="138" t="s">
        <v>74</v>
      </c>
      <c r="B14" s="720">
        <v>0.79141922432050127</v>
      </c>
      <c r="C14" s="975">
        <v>1.5170600000000001</v>
      </c>
      <c r="D14" s="720">
        <v>0.95740641450875541</v>
      </c>
      <c r="E14" s="975">
        <v>1.8031740000000001</v>
      </c>
      <c r="F14" s="720">
        <v>0.36568527500202064</v>
      </c>
      <c r="G14" s="975">
        <v>1.056824</v>
      </c>
      <c r="H14" s="720" t="s">
        <v>3</v>
      </c>
      <c r="I14" s="975" t="s">
        <v>3</v>
      </c>
      <c r="J14" s="720">
        <v>0.72122565945629102</v>
      </c>
      <c r="K14" s="975">
        <v>1.0582849999999999</v>
      </c>
      <c r="L14" s="720" t="s">
        <v>3</v>
      </c>
      <c r="M14" s="975" t="s">
        <v>3</v>
      </c>
      <c r="N14" s="720">
        <v>0.64840715363452617</v>
      </c>
      <c r="O14" s="975">
        <v>1</v>
      </c>
      <c r="P14" s="723">
        <v>0.95740641450875541</v>
      </c>
      <c r="Q14" s="961">
        <v>1.393243</v>
      </c>
    </row>
    <row r="15" spans="1:17" s="79" customFormat="1" ht="12.75" customHeight="1" x14ac:dyDescent="0.2">
      <c r="A15" s="138" t="s">
        <v>75</v>
      </c>
      <c r="B15" s="310">
        <v>0.8677633728747367</v>
      </c>
      <c r="C15" s="716">
        <v>2.7332070000000002</v>
      </c>
      <c r="D15" s="310">
        <v>1</v>
      </c>
      <c r="E15" s="716">
        <v>2.2165189999999999</v>
      </c>
      <c r="F15" s="310">
        <v>4.7908528284221416E-2</v>
      </c>
      <c r="G15" s="716">
        <v>1</v>
      </c>
      <c r="H15" s="310" t="s">
        <v>3</v>
      </c>
      <c r="I15" s="716" t="s">
        <v>3</v>
      </c>
      <c r="J15" s="720">
        <v>0.91881994889294261</v>
      </c>
      <c r="K15" s="975">
        <v>1.4269620000000001</v>
      </c>
      <c r="L15" s="310" t="s">
        <v>3</v>
      </c>
      <c r="M15" s="716" t="s">
        <v>3</v>
      </c>
      <c r="N15" s="310">
        <v>0.87606911891178096</v>
      </c>
      <c r="O15" s="716">
        <v>1</v>
      </c>
      <c r="P15" s="723">
        <v>1</v>
      </c>
      <c r="Q15" s="961">
        <v>1.8487199999999999</v>
      </c>
    </row>
    <row r="16" spans="1:17" s="79" customFormat="1" ht="12.75" customHeight="1" x14ac:dyDescent="0.2">
      <c r="A16" s="138" t="s">
        <v>207</v>
      </c>
      <c r="B16" s="310">
        <v>0.90701331700480892</v>
      </c>
      <c r="C16" s="716">
        <v>1</v>
      </c>
      <c r="D16" s="310">
        <v>0.94591244369945415</v>
      </c>
      <c r="E16" s="716">
        <v>1.8293410000000001</v>
      </c>
      <c r="F16" s="310" t="s">
        <v>3</v>
      </c>
      <c r="G16" s="716" t="s">
        <v>3</v>
      </c>
      <c r="H16" s="310" t="s">
        <v>3</v>
      </c>
      <c r="I16" s="716" t="s">
        <v>3</v>
      </c>
      <c r="J16" s="720">
        <v>0.79336178929555279</v>
      </c>
      <c r="K16" s="975">
        <v>2.4137559999999998</v>
      </c>
      <c r="L16" s="310" t="s">
        <v>3</v>
      </c>
      <c r="M16" s="716" t="s">
        <v>3</v>
      </c>
      <c r="N16" s="310">
        <v>0.260725767004993</v>
      </c>
      <c r="O16" s="716">
        <v>1</v>
      </c>
      <c r="P16" s="723">
        <v>0.89438939528642747</v>
      </c>
      <c r="Q16" s="961">
        <v>1.457335</v>
      </c>
    </row>
    <row r="17" spans="1:17" s="79" customFormat="1" ht="12.75" customHeight="1" x14ac:dyDescent="0.2">
      <c r="A17" s="138" t="s">
        <v>77</v>
      </c>
      <c r="B17" s="720">
        <v>1</v>
      </c>
      <c r="C17" s="975">
        <v>1.5</v>
      </c>
      <c r="D17" s="720">
        <v>1</v>
      </c>
      <c r="E17" s="975">
        <v>2.5</v>
      </c>
      <c r="F17" s="720">
        <v>0.42637056816423935</v>
      </c>
      <c r="G17" s="975">
        <v>1</v>
      </c>
      <c r="H17" s="720" t="s">
        <v>3</v>
      </c>
      <c r="I17" s="975" t="s">
        <v>3</v>
      </c>
      <c r="J17" s="720">
        <v>1</v>
      </c>
      <c r="K17" s="975">
        <v>1</v>
      </c>
      <c r="L17" s="720" t="s">
        <v>3</v>
      </c>
      <c r="M17" s="975" t="s">
        <v>3</v>
      </c>
      <c r="N17" s="720" t="s">
        <v>417</v>
      </c>
      <c r="O17" s="975">
        <v>1</v>
      </c>
      <c r="P17" s="723">
        <v>0.94670367897947005</v>
      </c>
      <c r="Q17" s="961">
        <v>1.5</v>
      </c>
    </row>
    <row r="18" spans="1:17" s="79" customFormat="1" ht="12.75" customHeight="1" x14ac:dyDescent="0.2">
      <c r="A18" s="138" t="s">
        <v>127</v>
      </c>
      <c r="B18" s="310">
        <v>1</v>
      </c>
      <c r="C18" s="716">
        <v>2</v>
      </c>
      <c r="D18" s="310">
        <v>1</v>
      </c>
      <c r="E18" s="716">
        <v>2</v>
      </c>
      <c r="F18" s="310" t="s">
        <v>3</v>
      </c>
      <c r="G18" s="716" t="s">
        <v>3</v>
      </c>
      <c r="H18" s="310" t="s">
        <v>3</v>
      </c>
      <c r="I18" s="716" t="s">
        <v>3</v>
      </c>
      <c r="J18" s="310" t="s">
        <v>3</v>
      </c>
      <c r="K18" s="716" t="s">
        <v>3</v>
      </c>
      <c r="L18" s="310" t="s">
        <v>3</v>
      </c>
      <c r="M18" s="716" t="s">
        <v>3</v>
      </c>
      <c r="N18" s="310" t="s">
        <v>3</v>
      </c>
      <c r="O18" s="716" t="s">
        <v>3</v>
      </c>
      <c r="P18" s="723">
        <v>1</v>
      </c>
      <c r="Q18" s="961">
        <v>2</v>
      </c>
    </row>
    <row r="19" spans="1:17" s="79" customFormat="1" ht="12.75" customHeight="1" x14ac:dyDescent="0.2">
      <c r="A19" s="138" t="s">
        <v>128</v>
      </c>
      <c r="B19" s="310">
        <v>1</v>
      </c>
      <c r="C19" s="716">
        <v>2.6076350000000001</v>
      </c>
      <c r="D19" s="310">
        <v>1</v>
      </c>
      <c r="E19" s="716">
        <v>3.8136830000000002</v>
      </c>
      <c r="F19" s="310">
        <v>0.1337678724824658</v>
      </c>
      <c r="G19" s="716">
        <v>1</v>
      </c>
      <c r="H19" s="310">
        <v>0.54647144325082841</v>
      </c>
      <c r="I19" s="716">
        <v>1</v>
      </c>
      <c r="J19" s="310">
        <v>0.17543702175945833</v>
      </c>
      <c r="K19" s="716">
        <v>1</v>
      </c>
      <c r="L19" s="310">
        <v>0.26830726412820199</v>
      </c>
      <c r="M19" s="716">
        <v>1</v>
      </c>
      <c r="N19" s="310">
        <v>0.11755075762591218</v>
      </c>
      <c r="O19" s="716">
        <v>1</v>
      </c>
      <c r="P19" s="723">
        <v>1</v>
      </c>
      <c r="Q19" s="961">
        <v>2.3080259999999999</v>
      </c>
    </row>
    <row r="20" spans="1:17" s="79" customFormat="1" ht="12.75" customHeight="1" x14ac:dyDescent="0.2">
      <c r="A20" s="138" t="s">
        <v>304</v>
      </c>
      <c r="B20" s="720">
        <v>0.6604408841246503</v>
      </c>
      <c r="C20" s="975">
        <v>1.529342</v>
      </c>
      <c r="D20" s="720">
        <v>0.98031452733913627</v>
      </c>
      <c r="E20" s="975">
        <v>2.0509569999999999</v>
      </c>
      <c r="F20" s="720">
        <v>0.33016712476047294</v>
      </c>
      <c r="G20" s="975">
        <v>1</v>
      </c>
      <c r="H20" s="720" t="s">
        <v>3</v>
      </c>
      <c r="I20" s="975" t="s">
        <v>3</v>
      </c>
      <c r="J20" s="720" t="s">
        <v>3</v>
      </c>
      <c r="K20" s="975" t="s">
        <v>3</v>
      </c>
      <c r="L20" s="720" t="s">
        <v>3</v>
      </c>
      <c r="M20" s="975" t="s">
        <v>3</v>
      </c>
      <c r="N20" s="720">
        <v>5.8742500623215878E-2</v>
      </c>
      <c r="O20" s="975">
        <v>1</v>
      </c>
      <c r="P20" s="723">
        <v>1</v>
      </c>
      <c r="Q20" s="961">
        <v>1.7583569999999999</v>
      </c>
    </row>
    <row r="21" spans="1:17" s="79" customFormat="1" ht="12.75" customHeight="1" x14ac:dyDescent="0.2">
      <c r="A21" s="138" t="s">
        <v>134</v>
      </c>
      <c r="B21" s="720">
        <v>1</v>
      </c>
      <c r="C21" s="975">
        <v>11.807024</v>
      </c>
      <c r="D21" s="720">
        <v>1</v>
      </c>
      <c r="E21" s="975">
        <v>3.6739769999999998</v>
      </c>
      <c r="F21" s="720" t="s">
        <v>3</v>
      </c>
      <c r="G21" s="975" t="s">
        <v>3</v>
      </c>
      <c r="H21" s="720" t="s">
        <v>3</v>
      </c>
      <c r="I21" s="975" t="s">
        <v>3</v>
      </c>
      <c r="J21" s="720" t="s">
        <v>3</v>
      </c>
      <c r="K21" s="975" t="s">
        <v>3</v>
      </c>
      <c r="L21" s="720" t="s">
        <v>3</v>
      </c>
      <c r="M21" s="975" t="s">
        <v>3</v>
      </c>
      <c r="N21" s="720">
        <v>0.59583266215278741</v>
      </c>
      <c r="O21" s="975">
        <v>1</v>
      </c>
      <c r="P21" s="722">
        <v>1</v>
      </c>
      <c r="Q21" s="962">
        <v>6.2602039999999999</v>
      </c>
    </row>
    <row r="22" spans="1:17" s="79" customFormat="1" ht="12.75" customHeight="1" x14ac:dyDescent="0.2">
      <c r="A22" s="138" t="s">
        <v>103</v>
      </c>
      <c r="B22" s="720">
        <v>1</v>
      </c>
      <c r="C22" s="975">
        <v>12.479183000000001</v>
      </c>
      <c r="D22" s="720">
        <v>0.9627272695440271</v>
      </c>
      <c r="E22" s="975">
        <v>3.956934</v>
      </c>
      <c r="F22" s="720">
        <v>0.22559618298944414</v>
      </c>
      <c r="G22" s="975">
        <v>1.585707</v>
      </c>
      <c r="H22" s="720">
        <v>0.20320659613984171</v>
      </c>
      <c r="I22" s="975">
        <v>1.3771960000000001</v>
      </c>
      <c r="J22" s="720" t="s">
        <v>3</v>
      </c>
      <c r="K22" s="975" t="s">
        <v>3</v>
      </c>
      <c r="L22" s="720" t="s">
        <v>422</v>
      </c>
      <c r="M22" s="975">
        <v>2</v>
      </c>
      <c r="N22" s="720">
        <v>0.63831036608705694</v>
      </c>
      <c r="O22" s="975">
        <v>1</v>
      </c>
      <c r="P22" s="723">
        <v>1</v>
      </c>
      <c r="Q22" s="961">
        <v>6.4260460000000004</v>
      </c>
    </row>
    <row r="23" spans="1:17" s="79" customFormat="1" ht="12.75" customHeight="1" x14ac:dyDescent="0.2">
      <c r="A23" s="138" t="s">
        <v>78</v>
      </c>
      <c r="B23" s="720">
        <v>1</v>
      </c>
      <c r="C23" s="975">
        <v>9.6027950000000004</v>
      </c>
      <c r="D23" s="720">
        <v>1</v>
      </c>
      <c r="E23" s="975">
        <v>5.2959690000000004</v>
      </c>
      <c r="F23" s="720">
        <v>0.47772104549582378</v>
      </c>
      <c r="G23" s="975">
        <v>1.19723</v>
      </c>
      <c r="H23" s="720">
        <v>3.7721595694554327E-2</v>
      </c>
      <c r="I23" s="975">
        <v>4</v>
      </c>
      <c r="J23" s="720" t="s">
        <v>3</v>
      </c>
      <c r="K23" s="975" t="s">
        <v>3</v>
      </c>
      <c r="L23" s="720" t="s">
        <v>3</v>
      </c>
      <c r="M23" s="975" t="s">
        <v>3</v>
      </c>
      <c r="N23" s="720">
        <v>0.68937993849718016</v>
      </c>
      <c r="O23" s="975">
        <v>1</v>
      </c>
      <c r="P23" s="723">
        <v>1</v>
      </c>
      <c r="Q23" s="961">
        <v>5.8245040000000001</v>
      </c>
    </row>
    <row r="24" spans="1:17" s="68" customFormat="1" ht="3.75" customHeight="1" x14ac:dyDescent="0.2">
      <c r="A24" s="311"/>
      <c r="B24" s="314"/>
      <c r="C24" s="976"/>
      <c r="D24" s="314"/>
      <c r="E24" s="976"/>
      <c r="F24" s="314"/>
      <c r="G24" s="976"/>
      <c r="H24" s="314"/>
      <c r="I24" s="976"/>
      <c r="J24" s="314"/>
      <c r="K24" s="976"/>
      <c r="L24" s="314"/>
      <c r="M24" s="976"/>
      <c r="N24" s="314"/>
      <c r="O24" s="976"/>
      <c r="P24" s="314"/>
      <c r="Q24" s="963"/>
    </row>
    <row r="25" spans="1:17" s="79" customFormat="1" ht="12.75" customHeight="1" x14ac:dyDescent="0.2">
      <c r="A25" s="155" t="s">
        <v>79</v>
      </c>
      <c r="B25" s="721">
        <v>0.94139586110344886</v>
      </c>
      <c r="C25" s="719">
        <v>4.359229</v>
      </c>
      <c r="D25" s="721">
        <v>0.96655571560532805</v>
      </c>
      <c r="E25" s="719">
        <v>2.8496920000000001</v>
      </c>
      <c r="F25" s="721">
        <v>0.41113830648249572</v>
      </c>
      <c r="G25" s="719">
        <v>1.175454</v>
      </c>
      <c r="H25" s="721">
        <v>4.1886529490534487E-2</v>
      </c>
      <c r="I25" s="719">
        <v>1.345569</v>
      </c>
      <c r="J25" s="721">
        <v>0.63047166317450087</v>
      </c>
      <c r="K25" s="719">
        <v>1.5204059999999999</v>
      </c>
      <c r="L25" s="721">
        <v>2.2918790750388759E-2</v>
      </c>
      <c r="M25" s="719">
        <v>1.226332</v>
      </c>
      <c r="N25" s="721">
        <v>0.78168493858970411</v>
      </c>
      <c r="O25" s="719">
        <v>1.0219549999999999</v>
      </c>
      <c r="P25" s="721">
        <v>0.99156927728356303</v>
      </c>
      <c r="Q25" s="964">
        <v>2.4848140000000001</v>
      </c>
    </row>
    <row r="26" spans="1:17" s="328" customFormat="1" x14ac:dyDescent="0.2">
      <c r="K26" s="977"/>
      <c r="P26" s="330"/>
    </row>
    <row r="27" spans="1:17" s="79" customFormat="1" x14ac:dyDescent="0.2"/>
    <row r="28" spans="1:17" s="79" customFormat="1" x14ac:dyDescent="0.2"/>
    <row r="29" spans="1:17" s="79" customFormat="1" x14ac:dyDescent="0.2"/>
    <row r="30" spans="1:17" s="79" customFormat="1" x14ac:dyDescent="0.2"/>
    <row r="31" spans="1:17" s="79" customFormat="1" x14ac:dyDescent="0.2"/>
    <row r="32" spans="1:17" s="79" customFormat="1" x14ac:dyDescent="0.2"/>
    <row r="33" s="79" customFormat="1" x14ac:dyDescent="0.2"/>
    <row r="34" s="79" customFormat="1" x14ac:dyDescent="0.2"/>
    <row r="35" s="79" customFormat="1" x14ac:dyDescent="0.2"/>
    <row r="36" s="79" customFormat="1" x14ac:dyDescent="0.2"/>
    <row r="37" s="79" customFormat="1" x14ac:dyDescent="0.2"/>
    <row r="38" s="79" customFormat="1" x14ac:dyDescent="0.2"/>
    <row r="39" s="79" customFormat="1" x14ac:dyDescent="0.2"/>
    <row r="40" s="79" customFormat="1" x14ac:dyDescent="0.2"/>
    <row r="41" s="79" customFormat="1" x14ac:dyDescent="0.2"/>
    <row r="42" s="79" customFormat="1" x14ac:dyDescent="0.2"/>
    <row r="43" s="79" customFormat="1" x14ac:dyDescent="0.2"/>
    <row r="44" s="79" customFormat="1" x14ac:dyDescent="0.2"/>
    <row r="45" s="15" customFormat="1" x14ac:dyDescent="0.2"/>
    <row r="46" s="15" customFormat="1" x14ac:dyDescent="0.2"/>
  </sheetData>
  <sortState ref="A27:Q39">
    <sortCondition ref="A9"/>
  </sortState>
  <mergeCells count="10">
    <mergeCell ref="P5:Q6"/>
    <mergeCell ref="B3:O3"/>
    <mergeCell ref="A5:A7"/>
    <mergeCell ref="B5:C6"/>
    <mergeCell ref="D5:E6"/>
    <mergeCell ref="F5:G6"/>
    <mergeCell ref="H5:I6"/>
    <mergeCell ref="J5:K6"/>
    <mergeCell ref="L5:M6"/>
    <mergeCell ref="N5:O6"/>
  </mergeCells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70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38.7109375" customWidth="1"/>
    <col min="2" max="2" width="7.7109375" customWidth="1"/>
    <col min="3" max="3" width="8.7109375" customWidth="1"/>
    <col min="4" max="5" width="7.7109375" customWidth="1"/>
    <col min="6" max="6" width="8.7109375" customWidth="1"/>
    <col min="7" max="8" width="7.7109375" customWidth="1"/>
    <col min="9" max="9" width="10.7109375" customWidth="1"/>
    <col min="10" max="11" width="7.7109375" customWidth="1"/>
    <col min="12" max="12" width="9.7109375" customWidth="1"/>
    <col min="13" max="14" width="7.7109375" style="15" customWidth="1"/>
    <col min="15" max="15" width="10.5703125" style="15" customWidth="1"/>
    <col min="16" max="17" width="7.7109375" style="15" customWidth="1"/>
    <col min="28" max="28" width="13.28515625" customWidth="1"/>
    <col min="29" max="29" width="17.28515625" customWidth="1"/>
  </cols>
  <sheetData>
    <row r="1" spans="1:29" ht="15" customHeight="1" x14ac:dyDescent="0.2">
      <c r="A1" s="158" t="s">
        <v>308</v>
      </c>
      <c r="B1" s="2"/>
      <c r="C1" s="2"/>
      <c r="D1" s="2"/>
      <c r="E1" s="2"/>
      <c r="F1" s="2"/>
      <c r="G1" s="2"/>
      <c r="H1" s="2"/>
      <c r="I1" s="2"/>
      <c r="J1" s="96"/>
      <c r="K1" s="2"/>
      <c r="L1" s="2"/>
      <c r="M1" s="12"/>
      <c r="N1" s="12"/>
      <c r="O1" s="12"/>
      <c r="P1" s="12"/>
      <c r="Q1" s="12"/>
      <c r="R1" s="105"/>
      <c r="S1" s="105"/>
      <c r="T1" s="105"/>
      <c r="U1" s="105"/>
      <c r="V1" s="105"/>
      <c r="W1" s="78"/>
      <c r="X1" s="78"/>
      <c r="Y1" s="78"/>
      <c r="Z1" s="78"/>
      <c r="AA1" s="78"/>
      <c r="AB1" s="78"/>
      <c r="AC1" s="78"/>
    </row>
    <row r="2" spans="1:29" ht="15" customHeight="1" x14ac:dyDescent="0.2">
      <c r="A2" s="1"/>
      <c r="B2" s="106"/>
      <c r="C2" s="682"/>
      <c r="D2" s="106"/>
      <c r="E2" s="106"/>
      <c r="F2" s="106"/>
      <c r="G2" s="106"/>
      <c r="H2" s="106"/>
      <c r="I2" s="106"/>
      <c r="J2" s="106"/>
      <c r="K2" s="106"/>
      <c r="L2" s="106"/>
      <c r="M2" s="13"/>
      <c r="N2" s="13"/>
      <c r="O2" s="13"/>
      <c r="P2" s="13"/>
      <c r="Q2" s="13"/>
      <c r="R2" s="92"/>
      <c r="S2" s="92"/>
      <c r="T2" s="92"/>
      <c r="U2" s="92"/>
      <c r="V2" s="93"/>
      <c r="W2" s="78"/>
      <c r="X2" s="78"/>
      <c r="Y2" s="78"/>
      <c r="Z2" s="78"/>
      <c r="AA2" s="78"/>
      <c r="AB2" s="78"/>
      <c r="AC2" s="78"/>
    </row>
    <row r="3" spans="1:29" ht="15" customHeight="1" x14ac:dyDescent="0.2">
      <c r="A3" s="1"/>
      <c r="B3" s="994" t="s">
        <v>212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13"/>
      <c r="R3" s="92"/>
      <c r="S3" s="92"/>
      <c r="T3" s="92"/>
      <c r="U3" s="92"/>
      <c r="V3" s="93"/>
      <c r="W3" s="78"/>
      <c r="X3" s="78"/>
      <c r="Y3" s="78"/>
      <c r="Z3" s="78"/>
      <c r="AA3" s="78"/>
      <c r="AB3" s="78"/>
      <c r="AC3" s="78"/>
    </row>
    <row r="4" spans="1:29" ht="3.75" customHeight="1" x14ac:dyDescent="0.2">
      <c r="A4" s="1"/>
      <c r="B4" s="106"/>
      <c r="C4" s="682"/>
      <c r="D4" s="106"/>
      <c r="E4" s="106"/>
      <c r="F4" s="106"/>
      <c r="G4" s="106"/>
      <c r="H4" s="106"/>
      <c r="I4" s="106"/>
      <c r="J4" s="106"/>
      <c r="K4" s="106"/>
      <c r="L4" s="106"/>
      <c r="M4" s="13"/>
      <c r="N4" s="13"/>
      <c r="O4" s="13"/>
      <c r="P4" s="13"/>
      <c r="Q4" s="13"/>
      <c r="R4" s="92"/>
      <c r="S4" s="92"/>
      <c r="T4" s="92"/>
      <c r="U4" s="92"/>
      <c r="V4" s="93"/>
      <c r="W4" s="78"/>
      <c r="X4" s="78"/>
      <c r="Y4" s="78"/>
      <c r="Z4" s="78"/>
      <c r="AA4" s="78"/>
      <c r="AB4" s="78"/>
      <c r="AC4" s="78"/>
    </row>
    <row r="5" spans="1:29" ht="13.5" customHeight="1" x14ac:dyDescent="0.2">
      <c r="A5" s="997" t="s">
        <v>245</v>
      </c>
      <c r="B5" s="996" t="s">
        <v>134</v>
      </c>
      <c r="C5" s="996" t="s">
        <v>103</v>
      </c>
      <c r="D5" s="996" t="s">
        <v>304</v>
      </c>
      <c r="E5" s="996" t="s">
        <v>207</v>
      </c>
      <c r="F5" s="996" t="s">
        <v>78</v>
      </c>
      <c r="G5" s="996" t="s">
        <v>108</v>
      </c>
      <c r="H5" s="996" t="s">
        <v>74</v>
      </c>
      <c r="I5" s="996" t="s">
        <v>127</v>
      </c>
      <c r="J5" s="996" t="s">
        <v>72</v>
      </c>
      <c r="K5" s="996" t="s">
        <v>77</v>
      </c>
      <c r="L5" s="996" t="s">
        <v>70</v>
      </c>
      <c r="M5" s="996" t="s">
        <v>71</v>
      </c>
      <c r="N5" s="996" t="s">
        <v>75</v>
      </c>
      <c r="O5" s="996" t="s">
        <v>128</v>
      </c>
      <c r="P5" s="996" t="s">
        <v>73</v>
      </c>
      <c r="Q5" s="995" t="s">
        <v>2</v>
      </c>
      <c r="R5" s="90"/>
      <c r="S5" s="90"/>
      <c r="T5" s="90"/>
      <c r="U5" s="90"/>
      <c r="V5" s="91"/>
      <c r="W5" s="77"/>
      <c r="X5" s="77"/>
      <c r="Y5" s="77"/>
      <c r="Z5" s="85"/>
      <c r="AA5" s="85"/>
      <c r="AB5" s="85"/>
      <c r="AC5" s="84"/>
    </row>
    <row r="6" spans="1:29" ht="13.5" customHeight="1" x14ac:dyDescent="0.2">
      <c r="A6" s="997"/>
      <c r="B6" s="996"/>
      <c r="C6" s="996"/>
      <c r="D6" s="996"/>
      <c r="E6" s="996"/>
      <c r="F6" s="996"/>
      <c r="G6" s="996"/>
      <c r="H6" s="996"/>
      <c r="I6" s="996"/>
      <c r="J6" s="996"/>
      <c r="K6" s="996"/>
      <c r="L6" s="996"/>
      <c r="M6" s="996"/>
      <c r="N6" s="996"/>
      <c r="O6" s="996"/>
      <c r="P6" s="996"/>
      <c r="Q6" s="995"/>
      <c r="R6" s="90"/>
      <c r="S6" s="90"/>
      <c r="T6" s="90"/>
      <c r="U6" s="90"/>
      <c r="V6" s="91"/>
      <c r="W6" s="77"/>
      <c r="X6" s="77"/>
      <c r="Y6" s="77"/>
      <c r="Z6" s="85"/>
      <c r="AA6" s="85"/>
      <c r="AB6" s="85"/>
      <c r="AC6" s="84"/>
    </row>
    <row r="7" spans="1:29" ht="6" customHeight="1" x14ac:dyDescent="0.2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0"/>
      <c r="S7" s="90"/>
      <c r="T7" s="90"/>
      <c r="U7" s="90"/>
      <c r="V7" s="91"/>
      <c r="W7" s="77"/>
      <c r="X7" s="77"/>
      <c r="Y7" s="77"/>
      <c r="Z7" s="85"/>
      <c r="AA7" s="85"/>
      <c r="AB7" s="85"/>
      <c r="AC7" s="84"/>
    </row>
    <row r="8" spans="1:29" ht="19.5" customHeight="1" x14ac:dyDescent="0.3">
      <c r="A8" s="169" t="s">
        <v>64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90"/>
      <c r="P8" s="90"/>
      <c r="T8" s="90"/>
      <c r="U8" s="90"/>
      <c r="V8" s="91"/>
      <c r="W8" s="77"/>
      <c r="X8" s="77"/>
      <c r="Y8" s="77"/>
      <c r="Z8" s="85"/>
      <c r="AA8" s="85"/>
      <c r="AB8" s="85"/>
      <c r="AC8" s="84"/>
    </row>
    <row r="9" spans="1:29" ht="3.7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0"/>
      <c r="S9" s="90"/>
      <c r="T9" s="90"/>
      <c r="U9" s="90"/>
      <c r="V9" s="91"/>
      <c r="W9" s="77"/>
      <c r="X9" s="77"/>
      <c r="Y9" s="77"/>
      <c r="Z9" s="85"/>
      <c r="AA9" s="85"/>
      <c r="AB9" s="85"/>
      <c r="AC9" s="84"/>
    </row>
    <row r="10" spans="1:29" ht="12.75" customHeight="1" x14ac:dyDescent="0.2">
      <c r="A10" s="168" t="s">
        <v>213</v>
      </c>
      <c r="B10" s="725">
        <v>6.5135951042175293</v>
      </c>
      <c r="C10" s="725">
        <v>1696.4463028907776</v>
      </c>
      <c r="D10" s="725" t="s">
        <v>3</v>
      </c>
      <c r="E10" s="725" t="s">
        <v>3</v>
      </c>
      <c r="F10" s="725">
        <v>348.64081954956055</v>
      </c>
      <c r="G10" s="725" t="s">
        <v>3</v>
      </c>
      <c r="H10" s="725" t="s">
        <v>3</v>
      </c>
      <c r="I10" s="725" t="s">
        <v>3</v>
      </c>
      <c r="J10" s="725" t="s">
        <v>3</v>
      </c>
      <c r="K10" s="725" t="s">
        <v>3</v>
      </c>
      <c r="L10" s="725" t="s">
        <v>3</v>
      </c>
      <c r="M10" s="725" t="s">
        <v>3</v>
      </c>
      <c r="N10" s="729" t="s">
        <v>3</v>
      </c>
      <c r="O10" s="729" t="s">
        <v>3</v>
      </c>
      <c r="P10" s="729" t="s">
        <v>3</v>
      </c>
      <c r="Q10" s="726">
        <f>SUM(B10:P10)</f>
        <v>2051.6007175445557</v>
      </c>
      <c r="R10" s="94"/>
      <c r="S10" s="94"/>
      <c r="T10" s="94"/>
      <c r="U10" s="94"/>
      <c r="V10" s="91"/>
      <c r="W10" s="77"/>
      <c r="X10" s="77"/>
      <c r="Y10" s="77"/>
      <c r="Z10" s="85"/>
      <c r="AA10" s="85"/>
      <c r="AB10" s="85"/>
      <c r="AC10" s="84"/>
    </row>
    <row r="11" spans="1:29" ht="12.75" customHeight="1" x14ac:dyDescent="0.2">
      <c r="A11" s="164" t="s">
        <v>85</v>
      </c>
      <c r="B11" s="727" t="s">
        <v>3</v>
      </c>
      <c r="C11" s="727">
        <v>50.755523681640625</v>
      </c>
      <c r="D11" s="727" t="s">
        <v>3</v>
      </c>
      <c r="E11" s="727" t="s">
        <v>3</v>
      </c>
      <c r="F11" s="727" t="s">
        <v>3</v>
      </c>
      <c r="G11" s="727">
        <v>111.47710037231445</v>
      </c>
      <c r="H11" s="727" t="s">
        <v>3</v>
      </c>
      <c r="I11" s="727" t="s">
        <v>3</v>
      </c>
      <c r="J11" s="727">
        <v>28.006805419921875</v>
      </c>
      <c r="K11" s="727" t="s">
        <v>3</v>
      </c>
      <c r="L11" s="727" t="s">
        <v>3</v>
      </c>
      <c r="M11" s="727">
        <v>24.973613739013672</v>
      </c>
      <c r="N11" s="730">
        <v>218.92912292480469</v>
      </c>
      <c r="O11" s="730">
        <v>341.7526798248291</v>
      </c>
      <c r="P11" s="730">
        <v>1713.3700733184814</v>
      </c>
      <c r="Q11" s="726">
        <f t="shared" ref="Q11:Q46" si="0">SUM(B11:P11)</f>
        <v>2489.2649192810059</v>
      </c>
      <c r="R11" s="94"/>
      <c r="S11" s="94"/>
      <c r="T11" s="94"/>
      <c r="U11" s="94"/>
      <c r="V11" s="91"/>
      <c r="W11" s="77"/>
      <c r="X11" s="77"/>
      <c r="Y11" s="77"/>
      <c r="Z11" s="85"/>
      <c r="AA11" s="85"/>
      <c r="AB11" s="85"/>
      <c r="AC11" s="84"/>
    </row>
    <row r="12" spans="1:29" ht="12.75" customHeight="1" x14ac:dyDescent="0.2">
      <c r="A12" s="164" t="s">
        <v>309</v>
      </c>
      <c r="B12" s="727" t="s">
        <v>3</v>
      </c>
      <c r="C12" s="727" t="s">
        <v>3</v>
      </c>
      <c r="D12" s="727" t="s">
        <v>3</v>
      </c>
      <c r="E12" s="727" t="s">
        <v>3</v>
      </c>
      <c r="F12" s="727" t="s">
        <v>3</v>
      </c>
      <c r="G12" s="727" t="s">
        <v>3</v>
      </c>
      <c r="H12" s="727" t="s">
        <v>3</v>
      </c>
      <c r="I12" s="727" t="s">
        <v>3</v>
      </c>
      <c r="J12" s="727" t="s">
        <v>3</v>
      </c>
      <c r="K12" s="727" t="s">
        <v>3</v>
      </c>
      <c r="L12" s="727" t="s">
        <v>3</v>
      </c>
      <c r="M12" s="727" t="s">
        <v>3</v>
      </c>
      <c r="N12" s="730" t="s">
        <v>3</v>
      </c>
      <c r="O12" s="730" t="s">
        <v>3</v>
      </c>
      <c r="P12" s="730">
        <v>60.2152099609375</v>
      </c>
      <c r="Q12" s="726">
        <f t="shared" si="0"/>
        <v>60.2152099609375</v>
      </c>
      <c r="R12" s="94"/>
      <c r="S12" s="94"/>
      <c r="T12" s="94"/>
      <c r="U12" s="94"/>
      <c r="V12" s="91"/>
      <c r="W12" s="77"/>
      <c r="X12" s="77"/>
      <c r="Y12" s="77"/>
      <c r="Z12" s="85"/>
      <c r="AA12" s="85"/>
      <c r="AB12" s="84"/>
      <c r="AC12" s="84"/>
    </row>
    <row r="13" spans="1:29" ht="12.75" customHeight="1" x14ac:dyDescent="0.2">
      <c r="A13" s="164" t="s">
        <v>310</v>
      </c>
      <c r="B13" s="727" t="s">
        <v>3</v>
      </c>
      <c r="C13" s="727">
        <v>111.05308532714844</v>
      </c>
      <c r="D13" s="727" t="s">
        <v>3</v>
      </c>
      <c r="E13" s="727" t="s">
        <v>3</v>
      </c>
      <c r="F13" s="727" t="s">
        <v>3</v>
      </c>
      <c r="G13" s="727" t="s">
        <v>3</v>
      </c>
      <c r="H13" s="725" t="s">
        <v>3</v>
      </c>
      <c r="I13" s="725" t="s">
        <v>3</v>
      </c>
      <c r="J13" s="725" t="s">
        <v>3</v>
      </c>
      <c r="K13" s="725" t="s">
        <v>3</v>
      </c>
      <c r="L13" s="725" t="s">
        <v>3</v>
      </c>
      <c r="M13" s="727" t="s">
        <v>3</v>
      </c>
      <c r="N13" s="730" t="s">
        <v>3</v>
      </c>
      <c r="O13" s="730" t="s">
        <v>3</v>
      </c>
      <c r="P13" s="730" t="s">
        <v>3</v>
      </c>
      <c r="Q13" s="726">
        <f t="shared" si="0"/>
        <v>111.05308532714844</v>
      </c>
      <c r="R13" s="94"/>
      <c r="S13" s="90"/>
      <c r="T13" s="94"/>
      <c r="U13" s="94"/>
      <c r="V13" s="91"/>
      <c r="W13" s="77"/>
      <c r="X13" s="77"/>
      <c r="Y13" s="77"/>
      <c r="Z13" s="85"/>
      <c r="AA13" s="85"/>
      <c r="AB13" s="84"/>
      <c r="AC13" s="84"/>
    </row>
    <row r="14" spans="1:29" ht="12.75" customHeight="1" x14ac:dyDescent="0.2">
      <c r="A14" s="164" t="s">
        <v>170</v>
      </c>
      <c r="B14" s="727" t="s">
        <v>3</v>
      </c>
      <c r="C14" s="727">
        <v>981.85907745361328</v>
      </c>
      <c r="D14" s="727" t="s">
        <v>3</v>
      </c>
      <c r="E14" s="727" t="s">
        <v>3</v>
      </c>
      <c r="F14" s="727">
        <v>41.293830871582031</v>
      </c>
      <c r="G14" s="727" t="s">
        <v>3</v>
      </c>
      <c r="H14" s="727" t="s">
        <v>3</v>
      </c>
      <c r="I14" s="727" t="s">
        <v>3</v>
      </c>
      <c r="J14" s="727" t="s">
        <v>3</v>
      </c>
      <c r="K14" s="727" t="s">
        <v>3</v>
      </c>
      <c r="L14" s="727" t="s">
        <v>3</v>
      </c>
      <c r="M14" s="727" t="s">
        <v>3</v>
      </c>
      <c r="N14" s="730" t="s">
        <v>3</v>
      </c>
      <c r="O14" s="730" t="s">
        <v>3</v>
      </c>
      <c r="P14" s="730" t="s">
        <v>3</v>
      </c>
      <c r="Q14" s="726">
        <f t="shared" si="0"/>
        <v>1023.1529083251953</v>
      </c>
      <c r="R14" s="94"/>
      <c r="S14" s="94"/>
      <c r="T14" s="94"/>
      <c r="U14" s="94"/>
      <c r="V14" s="91"/>
      <c r="W14" s="80"/>
      <c r="X14" s="77"/>
      <c r="Y14" s="77"/>
      <c r="Z14" s="84"/>
      <c r="AA14" s="84"/>
      <c r="AB14" s="84"/>
      <c r="AC14" s="84"/>
    </row>
    <row r="15" spans="1:29" ht="12.75" customHeight="1" x14ac:dyDescent="0.2">
      <c r="A15" s="164" t="s">
        <v>311</v>
      </c>
      <c r="B15" s="727" t="s">
        <v>3</v>
      </c>
      <c r="C15" s="727" t="s">
        <v>3</v>
      </c>
      <c r="D15" s="727" t="s">
        <v>3</v>
      </c>
      <c r="E15" s="727" t="s">
        <v>3</v>
      </c>
      <c r="F15" s="727" t="s">
        <v>3</v>
      </c>
      <c r="G15" s="727">
        <v>451.11786079406738</v>
      </c>
      <c r="H15" s="727" t="s">
        <v>3</v>
      </c>
      <c r="I15" s="727" t="s">
        <v>3</v>
      </c>
      <c r="J15" s="727" t="s">
        <v>3</v>
      </c>
      <c r="K15" s="727" t="s">
        <v>3</v>
      </c>
      <c r="L15" s="727" t="s">
        <v>3</v>
      </c>
      <c r="M15" s="727">
        <v>61.162364959716797</v>
      </c>
      <c r="N15" s="730" t="s">
        <v>3</v>
      </c>
      <c r="O15" s="730" t="s">
        <v>3</v>
      </c>
      <c r="P15" s="730">
        <v>254.52495002746582</v>
      </c>
      <c r="Q15" s="726">
        <f t="shared" si="0"/>
        <v>766.80517578125</v>
      </c>
      <c r="R15" s="94"/>
      <c r="S15" s="94"/>
      <c r="T15" s="90"/>
      <c r="U15" s="90"/>
      <c r="V15" s="91"/>
      <c r="W15" s="77"/>
      <c r="X15" s="77"/>
      <c r="Y15" s="77"/>
      <c r="Z15" s="77"/>
      <c r="AA15" s="77"/>
      <c r="AB15" s="77"/>
      <c r="AC15" s="80"/>
    </row>
    <row r="16" spans="1:29" ht="12.75" customHeight="1" x14ac:dyDescent="0.2">
      <c r="A16" s="164" t="s">
        <v>312</v>
      </c>
      <c r="B16" s="727" t="s">
        <v>3</v>
      </c>
      <c r="C16" s="727" t="s">
        <v>3</v>
      </c>
      <c r="D16" s="727" t="s">
        <v>3</v>
      </c>
      <c r="E16" s="727" t="s">
        <v>3</v>
      </c>
      <c r="F16" s="727" t="s">
        <v>3</v>
      </c>
      <c r="G16" s="727">
        <v>387.09844207763672</v>
      </c>
      <c r="H16" s="725" t="s">
        <v>3</v>
      </c>
      <c r="I16" s="725" t="s">
        <v>3</v>
      </c>
      <c r="J16" s="725" t="s">
        <v>3</v>
      </c>
      <c r="K16" s="725" t="s">
        <v>3</v>
      </c>
      <c r="L16" s="725" t="s">
        <v>3</v>
      </c>
      <c r="M16" s="727">
        <v>357.56159973144531</v>
      </c>
      <c r="N16" s="730" t="s">
        <v>3</v>
      </c>
      <c r="O16" s="730" t="s">
        <v>3</v>
      </c>
      <c r="P16" s="730">
        <v>725.513916015625</v>
      </c>
      <c r="Q16" s="726">
        <f t="shared" si="0"/>
        <v>1470.173957824707</v>
      </c>
      <c r="R16" s="94"/>
      <c r="S16" s="94"/>
      <c r="T16" s="94"/>
      <c r="U16" s="94"/>
      <c r="V16" s="91"/>
      <c r="W16" s="77"/>
      <c r="X16" s="77"/>
      <c r="Y16" s="77"/>
      <c r="Z16" s="77"/>
      <c r="AA16" s="77"/>
      <c r="AB16" s="77"/>
      <c r="AC16" s="80"/>
    </row>
    <row r="17" spans="1:29" ht="12.75" customHeight="1" x14ac:dyDescent="0.2">
      <c r="A17" s="164" t="s">
        <v>313</v>
      </c>
      <c r="B17" s="727" t="s">
        <v>3</v>
      </c>
      <c r="C17" s="727" t="s">
        <v>3</v>
      </c>
      <c r="D17" s="727" t="s">
        <v>3</v>
      </c>
      <c r="E17" s="727" t="s">
        <v>3</v>
      </c>
      <c r="F17" s="727" t="s">
        <v>3</v>
      </c>
      <c r="G17" s="727" t="s">
        <v>3</v>
      </c>
      <c r="H17" s="727" t="s">
        <v>3</v>
      </c>
      <c r="I17" s="727" t="s">
        <v>3</v>
      </c>
      <c r="J17" s="727" t="s">
        <v>3</v>
      </c>
      <c r="K17" s="727" t="s">
        <v>3</v>
      </c>
      <c r="L17" s="727" t="s">
        <v>3</v>
      </c>
      <c r="M17" s="727" t="s">
        <v>3</v>
      </c>
      <c r="N17" s="730" t="s">
        <v>3</v>
      </c>
      <c r="O17" s="730" t="s">
        <v>3</v>
      </c>
      <c r="P17" s="730">
        <v>529.87209129333496</v>
      </c>
      <c r="Q17" s="726">
        <f t="shared" si="0"/>
        <v>529.87209129333496</v>
      </c>
      <c r="R17" s="94"/>
      <c r="S17" s="94"/>
      <c r="T17" s="94"/>
      <c r="U17" s="94"/>
      <c r="V17" s="91"/>
      <c r="W17" s="77"/>
      <c r="X17" s="77"/>
      <c r="Y17" s="77"/>
      <c r="Z17" s="77"/>
      <c r="AA17" s="77"/>
      <c r="AB17" s="77"/>
      <c r="AC17" s="80"/>
    </row>
    <row r="18" spans="1:29" ht="12.75" customHeight="1" x14ac:dyDescent="0.2">
      <c r="A18" s="164" t="s">
        <v>214</v>
      </c>
      <c r="B18" s="727" t="s">
        <v>3</v>
      </c>
      <c r="C18" s="727" t="s">
        <v>3</v>
      </c>
      <c r="D18" s="727" t="s">
        <v>3</v>
      </c>
      <c r="E18" s="727" t="s">
        <v>3</v>
      </c>
      <c r="F18" s="727" t="s">
        <v>3</v>
      </c>
      <c r="G18" s="727" t="s">
        <v>3</v>
      </c>
      <c r="H18" s="727" t="s">
        <v>3</v>
      </c>
      <c r="I18" s="727" t="s">
        <v>3</v>
      </c>
      <c r="J18" s="727" t="s">
        <v>3</v>
      </c>
      <c r="K18" s="727" t="s">
        <v>3</v>
      </c>
      <c r="L18" s="727" t="s">
        <v>3</v>
      </c>
      <c r="M18" s="727" t="s">
        <v>3</v>
      </c>
      <c r="N18" s="730" t="s">
        <v>3</v>
      </c>
      <c r="O18" s="730" t="s">
        <v>3</v>
      </c>
      <c r="P18" s="730">
        <v>114.42672729492187</v>
      </c>
      <c r="Q18" s="726">
        <f t="shared" si="0"/>
        <v>114.42672729492187</v>
      </c>
      <c r="R18" s="94"/>
      <c r="S18" s="94"/>
      <c r="T18" s="94"/>
      <c r="U18" s="94"/>
      <c r="V18" s="91"/>
      <c r="W18" s="77"/>
      <c r="X18" s="77"/>
      <c r="Y18" s="77"/>
      <c r="Z18" s="77"/>
      <c r="AA18" s="77"/>
      <c r="AB18" s="77"/>
      <c r="AC18" s="80"/>
    </row>
    <row r="19" spans="1:29" ht="12.75" customHeight="1" x14ac:dyDescent="0.2">
      <c r="A19" s="164" t="s">
        <v>215</v>
      </c>
      <c r="B19" s="727" t="s">
        <v>3</v>
      </c>
      <c r="C19" s="727" t="s">
        <v>3</v>
      </c>
      <c r="D19" s="727" t="s">
        <v>3</v>
      </c>
      <c r="E19" s="727" t="s">
        <v>3</v>
      </c>
      <c r="F19" s="727" t="s">
        <v>3</v>
      </c>
      <c r="G19" s="727">
        <v>1547.6009635925293</v>
      </c>
      <c r="H19" s="725" t="s">
        <v>3</v>
      </c>
      <c r="I19" s="725" t="s">
        <v>3</v>
      </c>
      <c r="J19" s="727">
        <v>144.87766265869141</v>
      </c>
      <c r="K19" s="727" t="s">
        <v>3</v>
      </c>
      <c r="L19" s="727" t="s">
        <v>3</v>
      </c>
      <c r="M19" s="727">
        <v>1726.7008948326111</v>
      </c>
      <c r="N19" s="730" t="s">
        <v>3</v>
      </c>
      <c r="O19" s="730">
        <v>31.112001419067383</v>
      </c>
      <c r="P19" s="730">
        <v>1139.5188026428223</v>
      </c>
      <c r="Q19" s="726">
        <f t="shared" si="0"/>
        <v>4589.8103251457214</v>
      </c>
      <c r="R19" s="90"/>
      <c r="S19" s="94"/>
      <c r="T19" s="94"/>
      <c r="U19" s="94"/>
      <c r="V19" s="91"/>
      <c r="W19" s="77"/>
      <c r="X19" s="77"/>
      <c r="Y19" s="77"/>
      <c r="Z19" s="77"/>
      <c r="AA19" s="77"/>
      <c r="AB19" s="77"/>
      <c r="AC19" s="80"/>
    </row>
    <row r="20" spans="1:29" ht="12.75" customHeight="1" x14ac:dyDescent="0.2">
      <c r="A20" s="164" t="s">
        <v>216</v>
      </c>
      <c r="B20" s="727" t="s">
        <v>3</v>
      </c>
      <c r="C20" s="727" t="s">
        <v>3</v>
      </c>
      <c r="D20" s="727" t="s">
        <v>3</v>
      </c>
      <c r="E20" s="727" t="s">
        <v>3</v>
      </c>
      <c r="F20" s="727" t="s">
        <v>3</v>
      </c>
      <c r="G20" s="727" t="s">
        <v>3</v>
      </c>
      <c r="H20" s="727" t="s">
        <v>3</v>
      </c>
      <c r="I20" s="727" t="s">
        <v>3</v>
      </c>
      <c r="J20" s="727">
        <v>165.66542053222656</v>
      </c>
      <c r="K20" s="727" t="s">
        <v>3</v>
      </c>
      <c r="L20" s="727" t="s">
        <v>3</v>
      </c>
      <c r="M20" s="727" t="s">
        <v>3</v>
      </c>
      <c r="N20" s="730" t="s">
        <v>3</v>
      </c>
      <c r="O20" s="730" t="s">
        <v>3</v>
      </c>
      <c r="P20" s="730">
        <v>125.92495965957642</v>
      </c>
      <c r="Q20" s="726">
        <f t="shared" si="0"/>
        <v>291.59038019180298</v>
      </c>
      <c r="R20" s="94"/>
      <c r="S20" s="94"/>
      <c r="T20" s="94"/>
      <c r="U20" s="94"/>
      <c r="V20" s="91"/>
      <c r="W20" s="77"/>
      <c r="X20" s="77"/>
      <c r="Y20" s="77"/>
      <c r="Z20" s="77"/>
      <c r="AA20" s="77"/>
      <c r="AB20" s="77"/>
      <c r="AC20" s="80"/>
    </row>
    <row r="21" spans="1:29" ht="12.75" customHeight="1" x14ac:dyDescent="0.2">
      <c r="A21" s="164" t="s">
        <v>314</v>
      </c>
      <c r="B21" s="727" t="s">
        <v>3</v>
      </c>
      <c r="C21" s="727" t="s">
        <v>3</v>
      </c>
      <c r="D21" s="727">
        <v>21.713773727416992</v>
      </c>
      <c r="E21" s="725" t="s">
        <v>3</v>
      </c>
      <c r="F21" s="725" t="s">
        <v>3</v>
      </c>
      <c r="G21" s="727" t="s">
        <v>3</v>
      </c>
      <c r="H21" s="727" t="s">
        <v>3</v>
      </c>
      <c r="I21" s="727" t="s">
        <v>3</v>
      </c>
      <c r="J21" s="727" t="s">
        <v>3</v>
      </c>
      <c r="K21" s="727" t="s">
        <v>3</v>
      </c>
      <c r="L21" s="727" t="s">
        <v>3</v>
      </c>
      <c r="M21" s="727" t="s">
        <v>3</v>
      </c>
      <c r="N21" s="730" t="s">
        <v>3</v>
      </c>
      <c r="O21" s="730" t="s">
        <v>3</v>
      </c>
      <c r="P21" s="730" t="s">
        <v>3</v>
      </c>
      <c r="Q21" s="726">
        <f t="shared" si="0"/>
        <v>21.713773727416992</v>
      </c>
      <c r="R21" s="90"/>
      <c r="S21" s="94"/>
      <c r="T21" s="94"/>
      <c r="U21" s="94"/>
      <c r="V21" s="91"/>
      <c r="W21" s="77"/>
      <c r="X21" s="77"/>
      <c r="Y21" s="77"/>
      <c r="Z21" s="80"/>
      <c r="AA21" s="77"/>
      <c r="AB21" s="80"/>
      <c r="AC21" s="80"/>
    </row>
    <row r="22" spans="1:29" ht="12.75" customHeight="1" x14ac:dyDescent="0.2">
      <c r="A22" s="164" t="s">
        <v>4</v>
      </c>
      <c r="B22" s="727" t="s">
        <v>3</v>
      </c>
      <c r="C22" s="727">
        <v>484.92948913574219</v>
      </c>
      <c r="D22" s="727">
        <v>26.172667980194092</v>
      </c>
      <c r="E22" s="727" t="s">
        <v>3</v>
      </c>
      <c r="F22" s="727" t="s">
        <v>3</v>
      </c>
      <c r="G22" s="727">
        <v>8955.4260604381561</v>
      </c>
      <c r="H22" s="727">
        <v>200.60378646850586</v>
      </c>
      <c r="I22" s="727"/>
      <c r="J22" s="727">
        <v>306.62234878540039</v>
      </c>
      <c r="K22" s="727" t="s">
        <v>3</v>
      </c>
      <c r="L22" s="727">
        <v>75.883853912353516</v>
      </c>
      <c r="M22" s="727">
        <v>6380.2235226631165</v>
      </c>
      <c r="N22" s="730" t="s">
        <v>3</v>
      </c>
      <c r="O22" s="730" t="s">
        <v>3</v>
      </c>
      <c r="P22" s="730">
        <v>7685.7935860157013</v>
      </c>
      <c r="Q22" s="726">
        <f t="shared" si="0"/>
        <v>24115.65531539917</v>
      </c>
      <c r="R22" s="94"/>
      <c r="S22" s="94"/>
      <c r="T22" s="94"/>
      <c r="U22" s="94"/>
      <c r="V22" s="91"/>
      <c r="W22" s="77"/>
      <c r="X22" s="77"/>
      <c r="Y22" s="77"/>
      <c r="Z22" s="77"/>
      <c r="AA22" s="77"/>
      <c r="AB22" s="77"/>
      <c r="AC22" s="80"/>
    </row>
    <row r="23" spans="1:29" ht="12.75" customHeight="1" x14ac:dyDescent="0.2">
      <c r="A23" s="164" t="s">
        <v>188</v>
      </c>
      <c r="B23" s="727" t="s">
        <v>3</v>
      </c>
      <c r="C23" s="727" t="s">
        <v>3</v>
      </c>
      <c r="D23" s="727">
        <v>138.4326810836792</v>
      </c>
      <c r="E23" s="727" t="s">
        <v>3</v>
      </c>
      <c r="F23" s="727" t="s">
        <v>3</v>
      </c>
      <c r="G23" s="727">
        <v>1337.0385398864746</v>
      </c>
      <c r="H23" s="727" t="s">
        <v>3</v>
      </c>
      <c r="I23" s="727" t="s">
        <v>3</v>
      </c>
      <c r="J23" s="727"/>
      <c r="K23" s="727" t="s">
        <v>3</v>
      </c>
      <c r="L23" s="727" t="s">
        <v>3</v>
      </c>
      <c r="M23" s="727">
        <v>270.18148612976074</v>
      </c>
      <c r="N23" s="730" t="s">
        <v>3</v>
      </c>
      <c r="O23" s="730" t="s">
        <v>3</v>
      </c>
      <c r="P23" s="730">
        <v>402.56411743164062</v>
      </c>
      <c r="Q23" s="726">
        <f t="shared" si="0"/>
        <v>2148.2168245315552</v>
      </c>
      <c r="R23" s="94"/>
      <c r="S23" s="94"/>
      <c r="T23" s="94"/>
      <c r="U23" s="94"/>
      <c r="V23" s="91"/>
      <c r="W23" s="77"/>
      <c r="X23" s="77"/>
      <c r="Y23" s="77"/>
      <c r="Z23" s="77"/>
      <c r="AA23" s="77"/>
      <c r="AB23" s="77"/>
      <c r="AC23" s="80"/>
    </row>
    <row r="24" spans="1:29" ht="12.75" customHeight="1" x14ac:dyDescent="0.2">
      <c r="A24" s="164" t="s">
        <v>84</v>
      </c>
      <c r="B24" s="727" t="s">
        <v>3</v>
      </c>
      <c r="C24" s="727" t="s">
        <v>3</v>
      </c>
      <c r="D24" s="727" t="s">
        <v>3</v>
      </c>
      <c r="E24" s="727" t="s">
        <v>3</v>
      </c>
      <c r="F24" s="727" t="s">
        <v>3</v>
      </c>
      <c r="G24" s="727">
        <v>909.04397201538086</v>
      </c>
      <c r="H24" s="727" t="s">
        <v>3</v>
      </c>
      <c r="I24" s="727" t="s">
        <v>3</v>
      </c>
      <c r="J24" s="727">
        <v>32.117866516113281</v>
      </c>
      <c r="K24" s="727" t="s">
        <v>3</v>
      </c>
      <c r="L24" s="727" t="s">
        <v>3</v>
      </c>
      <c r="M24" s="727">
        <v>94.39717435836792</v>
      </c>
      <c r="N24" s="730" t="s">
        <v>3</v>
      </c>
      <c r="O24" s="730" t="s">
        <v>3</v>
      </c>
      <c r="P24" s="730">
        <v>627.02787208557129</v>
      </c>
      <c r="Q24" s="726">
        <f t="shared" si="0"/>
        <v>1662.5868849754333</v>
      </c>
      <c r="R24" s="94"/>
      <c r="S24" s="94"/>
      <c r="T24" s="94"/>
      <c r="U24" s="94"/>
      <c r="V24" s="91"/>
      <c r="W24" s="77"/>
      <c r="X24" s="77"/>
      <c r="Y24" s="77"/>
      <c r="Z24" s="77"/>
      <c r="AA24" s="77"/>
      <c r="AB24" s="77"/>
      <c r="AC24" s="80"/>
    </row>
    <row r="25" spans="1:29" ht="12.75" customHeight="1" x14ac:dyDescent="0.2">
      <c r="A25" s="164" t="s">
        <v>315</v>
      </c>
      <c r="B25" s="727" t="s">
        <v>3</v>
      </c>
      <c r="C25" s="727" t="s">
        <v>3</v>
      </c>
      <c r="D25" s="727" t="s">
        <v>3</v>
      </c>
      <c r="E25" s="727" t="s">
        <v>3</v>
      </c>
      <c r="F25" s="727" t="s">
        <v>3</v>
      </c>
      <c r="G25" s="727" t="s">
        <v>3</v>
      </c>
      <c r="H25" s="727" t="s">
        <v>3</v>
      </c>
      <c r="I25" s="727" t="s">
        <v>3</v>
      </c>
      <c r="J25" s="727"/>
      <c r="K25" s="727" t="s">
        <v>3</v>
      </c>
      <c r="L25" s="727" t="s">
        <v>3</v>
      </c>
      <c r="M25" s="727">
        <v>35.448963165283203</v>
      </c>
      <c r="N25" s="730" t="s">
        <v>3</v>
      </c>
      <c r="O25" s="730" t="s">
        <v>3</v>
      </c>
      <c r="P25" s="730">
        <v>659.97124767303467</v>
      </c>
      <c r="Q25" s="726">
        <f t="shared" si="0"/>
        <v>695.42021083831787</v>
      </c>
      <c r="R25" s="94"/>
      <c r="S25" s="94"/>
      <c r="T25" s="94"/>
      <c r="U25" s="94"/>
      <c r="V25" s="91"/>
      <c r="W25" s="80"/>
      <c r="X25" s="77"/>
      <c r="Y25" s="77"/>
      <c r="Z25" s="77"/>
      <c r="AA25" s="77"/>
      <c r="AB25" s="80"/>
      <c r="AC25" s="80"/>
    </row>
    <row r="26" spans="1:29" ht="12.75" customHeight="1" x14ac:dyDescent="0.2">
      <c r="A26" s="164" t="s">
        <v>217</v>
      </c>
      <c r="B26" s="727" t="s">
        <v>3</v>
      </c>
      <c r="C26" s="727" t="s">
        <v>3</v>
      </c>
      <c r="D26" s="727" t="s">
        <v>3</v>
      </c>
      <c r="E26" s="727" t="s">
        <v>3</v>
      </c>
      <c r="F26" s="727" t="s">
        <v>3</v>
      </c>
      <c r="G26" s="727">
        <v>1221.1149806976318</v>
      </c>
      <c r="H26" s="727" t="s">
        <v>3</v>
      </c>
      <c r="I26" s="727" t="s">
        <v>3</v>
      </c>
      <c r="J26" s="727">
        <v>16.904634475708008</v>
      </c>
      <c r="K26" s="727" t="s">
        <v>3</v>
      </c>
      <c r="L26" s="727" t="s">
        <v>3</v>
      </c>
      <c r="M26" s="727">
        <v>246.11891746520996</v>
      </c>
      <c r="N26" s="730" t="s">
        <v>3</v>
      </c>
      <c r="O26" s="730" t="s">
        <v>3</v>
      </c>
      <c r="P26" s="730">
        <v>1747.3705811500549</v>
      </c>
      <c r="Q26" s="726">
        <f t="shared" si="0"/>
        <v>3231.5091137886047</v>
      </c>
      <c r="R26" s="94"/>
      <c r="S26" s="94"/>
      <c r="T26" s="94"/>
      <c r="U26" s="94"/>
      <c r="V26" s="91"/>
      <c r="W26" s="77"/>
      <c r="X26" s="77"/>
      <c r="Y26" s="77"/>
      <c r="Z26" s="77"/>
      <c r="AA26" s="77"/>
      <c r="AB26" s="77"/>
      <c r="AC26" s="80"/>
    </row>
    <row r="27" spans="1:29" ht="12.75" customHeight="1" x14ac:dyDescent="0.2">
      <c r="A27" s="164" t="s">
        <v>218</v>
      </c>
      <c r="B27" s="727" t="s">
        <v>3</v>
      </c>
      <c r="C27" s="727" t="s">
        <v>3</v>
      </c>
      <c r="D27" s="727" t="s">
        <v>3</v>
      </c>
      <c r="E27" s="727" t="s">
        <v>3</v>
      </c>
      <c r="F27" s="727" t="s">
        <v>3</v>
      </c>
      <c r="G27" s="727">
        <v>40.230480194091797</v>
      </c>
      <c r="H27" s="727" t="s">
        <v>3</v>
      </c>
      <c r="I27" s="727" t="s">
        <v>3</v>
      </c>
      <c r="J27" s="727" t="s">
        <v>3</v>
      </c>
      <c r="K27" s="727" t="s">
        <v>3</v>
      </c>
      <c r="L27" s="727" t="s">
        <v>3</v>
      </c>
      <c r="M27" s="727" t="s">
        <v>3</v>
      </c>
      <c r="N27" s="730" t="s">
        <v>3</v>
      </c>
      <c r="O27" s="730" t="s">
        <v>3</v>
      </c>
      <c r="P27" s="727" t="s">
        <v>3</v>
      </c>
      <c r="Q27" s="726">
        <f t="shared" si="0"/>
        <v>40.230480194091797</v>
      </c>
      <c r="R27" s="94"/>
      <c r="S27" s="94"/>
      <c r="T27" s="94"/>
      <c r="U27" s="94"/>
      <c r="V27" s="91"/>
      <c r="W27" s="77"/>
      <c r="X27" s="77"/>
      <c r="Y27" s="77"/>
      <c r="Z27" s="77"/>
      <c r="AA27" s="77"/>
      <c r="AB27" s="77"/>
      <c r="AC27" s="80"/>
    </row>
    <row r="28" spans="1:29" ht="12.75" customHeight="1" x14ac:dyDescent="0.2">
      <c r="A28" s="164" t="s">
        <v>5</v>
      </c>
      <c r="B28" s="727">
        <v>75.046996593475342</v>
      </c>
      <c r="C28" s="727">
        <v>4965.1147375106812</v>
      </c>
      <c r="D28" s="727" t="s">
        <v>3</v>
      </c>
      <c r="E28" s="727" t="s">
        <v>3</v>
      </c>
      <c r="F28" s="727">
        <v>669.74970054626465</v>
      </c>
      <c r="G28" s="727" t="s">
        <v>3</v>
      </c>
      <c r="H28" s="727" t="s">
        <v>3</v>
      </c>
      <c r="I28" s="727" t="s">
        <v>3</v>
      </c>
      <c r="J28" s="727" t="s">
        <v>3</v>
      </c>
      <c r="K28" s="727" t="s">
        <v>3</v>
      </c>
      <c r="L28" s="727" t="s">
        <v>3</v>
      </c>
      <c r="M28" s="727" t="s">
        <v>3</v>
      </c>
      <c r="N28" s="730" t="s">
        <v>3</v>
      </c>
      <c r="O28" s="730" t="s">
        <v>3</v>
      </c>
      <c r="P28" s="727" t="s">
        <v>3</v>
      </c>
      <c r="Q28" s="726">
        <f t="shared" si="0"/>
        <v>5709.9114346504211</v>
      </c>
      <c r="R28" s="94"/>
      <c r="S28" s="94"/>
      <c r="T28" s="94"/>
      <c r="U28" s="94"/>
      <c r="V28" s="91"/>
      <c r="W28" s="77"/>
      <c r="X28" s="77"/>
      <c r="Y28" s="77"/>
      <c r="Z28" s="77"/>
      <c r="AA28" s="77"/>
      <c r="AB28" s="77"/>
      <c r="AC28" s="80"/>
    </row>
    <row r="29" spans="1:29" ht="12.75" customHeight="1" x14ac:dyDescent="0.2">
      <c r="A29" s="164" t="s">
        <v>6</v>
      </c>
      <c r="B29" s="727" t="s">
        <v>3</v>
      </c>
      <c r="C29" s="727">
        <v>3780.2885646820068</v>
      </c>
      <c r="D29" s="727" t="s">
        <v>3</v>
      </c>
      <c r="E29" s="727" t="s">
        <v>3</v>
      </c>
      <c r="F29" s="727">
        <v>137.64700889587402</v>
      </c>
      <c r="G29" s="727" t="s">
        <v>3</v>
      </c>
      <c r="H29" s="727" t="s">
        <v>3</v>
      </c>
      <c r="I29" s="727" t="s">
        <v>3</v>
      </c>
      <c r="J29" s="727" t="s">
        <v>3</v>
      </c>
      <c r="K29" s="727" t="s">
        <v>3</v>
      </c>
      <c r="L29" s="727" t="s">
        <v>3</v>
      </c>
      <c r="M29" s="727" t="s">
        <v>3</v>
      </c>
      <c r="N29" s="730" t="s">
        <v>3</v>
      </c>
      <c r="O29" s="730" t="s">
        <v>3</v>
      </c>
      <c r="P29" s="727" t="s">
        <v>3</v>
      </c>
      <c r="Q29" s="726">
        <f t="shared" si="0"/>
        <v>3917.9355735778809</v>
      </c>
      <c r="R29" s="90"/>
      <c r="S29" s="94"/>
      <c r="T29" s="90"/>
      <c r="U29" s="90"/>
      <c r="V29" s="91"/>
      <c r="W29" s="77"/>
      <c r="X29" s="77"/>
      <c r="Y29" s="77"/>
      <c r="Z29" s="77"/>
      <c r="AA29" s="77"/>
      <c r="AB29" s="77"/>
      <c r="AC29" s="80"/>
    </row>
    <row r="30" spans="1:29" ht="12.75" customHeight="1" x14ac:dyDescent="0.2">
      <c r="A30" s="164" t="s">
        <v>324</v>
      </c>
      <c r="B30" s="727" t="s">
        <v>3</v>
      </c>
      <c r="C30" s="727">
        <v>48.232730865478516</v>
      </c>
      <c r="D30" s="727" t="s">
        <v>3</v>
      </c>
      <c r="E30" s="727" t="s">
        <v>3</v>
      </c>
      <c r="F30" s="727" t="s">
        <v>3</v>
      </c>
      <c r="G30" s="727" t="s">
        <v>3</v>
      </c>
      <c r="H30" s="727" t="s">
        <v>3</v>
      </c>
      <c r="I30" s="727" t="s">
        <v>3</v>
      </c>
      <c r="J30" s="727" t="s">
        <v>3</v>
      </c>
      <c r="K30" s="727" t="s">
        <v>3</v>
      </c>
      <c r="L30" s="727" t="s">
        <v>3</v>
      </c>
      <c r="M30" s="727" t="s">
        <v>3</v>
      </c>
      <c r="N30" s="730" t="s">
        <v>3</v>
      </c>
      <c r="O30" s="730" t="s">
        <v>3</v>
      </c>
      <c r="P30" s="727" t="s">
        <v>3</v>
      </c>
      <c r="Q30" s="726">
        <f t="shared" si="0"/>
        <v>48.232730865478516</v>
      </c>
      <c r="R30" s="90"/>
      <c r="S30" s="94"/>
      <c r="T30" s="90"/>
      <c r="U30" s="90"/>
      <c r="V30" s="91"/>
      <c r="W30" s="77"/>
      <c r="X30" s="77"/>
      <c r="Y30" s="77"/>
      <c r="Z30" s="77"/>
      <c r="AA30" s="77"/>
      <c r="AB30" s="77"/>
      <c r="AC30" s="80"/>
    </row>
    <row r="31" spans="1:29" ht="12.75" customHeight="1" x14ac:dyDescent="0.2">
      <c r="A31" s="164" t="s">
        <v>7</v>
      </c>
      <c r="B31" s="727">
        <v>6.5135951042175293</v>
      </c>
      <c r="C31" s="727">
        <v>3064.3343834877014</v>
      </c>
      <c r="D31" s="727" t="s">
        <v>3</v>
      </c>
      <c r="E31" s="727" t="s">
        <v>3</v>
      </c>
      <c r="F31" s="727">
        <v>137.64972686767578</v>
      </c>
      <c r="G31" s="727" t="s">
        <v>3</v>
      </c>
      <c r="H31" s="727" t="s">
        <v>3</v>
      </c>
      <c r="I31" s="727" t="s">
        <v>3</v>
      </c>
      <c r="J31" s="727" t="s">
        <v>3</v>
      </c>
      <c r="K31" s="727" t="s">
        <v>3</v>
      </c>
      <c r="L31" s="727" t="s">
        <v>3</v>
      </c>
      <c r="M31" s="727" t="s">
        <v>3</v>
      </c>
      <c r="N31" s="727" t="s">
        <v>3</v>
      </c>
      <c r="O31" s="727" t="s">
        <v>3</v>
      </c>
      <c r="P31" s="727" t="s">
        <v>3</v>
      </c>
      <c r="Q31" s="726">
        <f t="shared" si="0"/>
        <v>3208.4977054595947</v>
      </c>
      <c r="R31" s="94"/>
      <c r="S31" s="94"/>
      <c r="T31" s="94"/>
      <c r="U31" s="94"/>
      <c r="V31" s="91"/>
      <c r="W31" s="77"/>
      <c r="X31" s="77"/>
      <c r="Y31" s="77"/>
      <c r="Z31" s="77"/>
      <c r="AA31" s="77"/>
      <c r="AB31" s="77"/>
      <c r="AC31" s="80"/>
    </row>
    <row r="32" spans="1:29" ht="12.75" customHeight="1" x14ac:dyDescent="0.2">
      <c r="A32" s="164" t="s">
        <v>228</v>
      </c>
      <c r="B32" s="727">
        <v>6.5135951042175293</v>
      </c>
      <c r="C32" s="727">
        <v>2360.9535779953003</v>
      </c>
      <c r="D32" s="727" t="s">
        <v>3</v>
      </c>
      <c r="E32" s="727" t="s">
        <v>3</v>
      </c>
      <c r="F32" s="727">
        <v>55.060253143310547</v>
      </c>
      <c r="G32" s="727" t="s">
        <v>3</v>
      </c>
      <c r="H32" s="727" t="s">
        <v>3</v>
      </c>
      <c r="I32" s="727" t="s">
        <v>3</v>
      </c>
      <c r="J32" s="727" t="s">
        <v>3</v>
      </c>
      <c r="K32" s="727" t="s">
        <v>3</v>
      </c>
      <c r="L32" s="727" t="s">
        <v>3</v>
      </c>
      <c r="M32" s="727" t="s">
        <v>3</v>
      </c>
      <c r="N32" s="727" t="s">
        <v>3</v>
      </c>
      <c r="O32" s="727" t="s">
        <v>3</v>
      </c>
      <c r="P32" s="727" t="s">
        <v>3</v>
      </c>
      <c r="Q32" s="726">
        <f t="shared" si="0"/>
        <v>2422.5274262428284</v>
      </c>
      <c r="R32" s="94"/>
      <c r="S32" s="94"/>
      <c r="T32" s="94"/>
      <c r="U32" s="94"/>
      <c r="V32" s="91"/>
      <c r="W32" s="77"/>
      <c r="X32" s="77"/>
      <c r="Y32" s="77"/>
      <c r="Z32" s="77"/>
      <c r="AA32" s="77"/>
      <c r="AB32" s="77"/>
      <c r="AC32" s="80"/>
    </row>
    <row r="33" spans="1:29" ht="12.75" customHeight="1" x14ac:dyDescent="0.2">
      <c r="A33" s="164" t="s">
        <v>219</v>
      </c>
      <c r="B33" s="727" t="s">
        <v>3</v>
      </c>
      <c r="C33" s="727">
        <v>136.68217468261719</v>
      </c>
      <c r="D33" s="727" t="s">
        <v>3</v>
      </c>
      <c r="E33" s="727" t="s">
        <v>3</v>
      </c>
      <c r="F33" s="727">
        <v>27.530126571655273</v>
      </c>
      <c r="G33" s="727" t="s">
        <v>3</v>
      </c>
      <c r="H33" s="727" t="s">
        <v>3</v>
      </c>
      <c r="I33" s="727" t="s">
        <v>3</v>
      </c>
      <c r="J33" s="727" t="s">
        <v>3</v>
      </c>
      <c r="K33" s="727" t="s">
        <v>3</v>
      </c>
      <c r="L33" s="727" t="s">
        <v>3</v>
      </c>
      <c r="M33" s="727" t="s">
        <v>3</v>
      </c>
      <c r="N33" s="727" t="s">
        <v>3</v>
      </c>
      <c r="O33" s="727" t="s">
        <v>3</v>
      </c>
      <c r="P33" s="727" t="s">
        <v>3</v>
      </c>
      <c r="Q33" s="726">
        <f t="shared" si="0"/>
        <v>164.21230125427246</v>
      </c>
      <c r="R33" s="94"/>
      <c r="S33" s="94"/>
      <c r="T33" s="94"/>
      <c r="U33" s="94"/>
      <c r="V33" s="91"/>
      <c r="W33" s="77"/>
      <c r="X33" s="77"/>
      <c r="Y33" s="77"/>
      <c r="Z33" s="77"/>
      <c r="AA33" s="77"/>
      <c r="AB33" s="77"/>
      <c r="AC33" s="80"/>
    </row>
    <row r="34" spans="1:29" ht="12.75" customHeight="1" x14ac:dyDescent="0.2">
      <c r="A34" s="164" t="s">
        <v>8</v>
      </c>
      <c r="B34" s="727" t="s">
        <v>3</v>
      </c>
      <c r="C34" s="727" t="s">
        <v>3</v>
      </c>
      <c r="D34" s="727" t="s">
        <v>3</v>
      </c>
      <c r="E34" s="727" t="s">
        <v>3</v>
      </c>
      <c r="F34" s="727" t="s">
        <v>3</v>
      </c>
      <c r="G34" s="727">
        <v>1125.9870533943176</v>
      </c>
      <c r="H34" s="727">
        <v>17.092653274536133</v>
      </c>
      <c r="I34" s="727" t="s">
        <v>3</v>
      </c>
      <c r="J34" s="727" t="s">
        <v>3</v>
      </c>
      <c r="K34" s="727" t="s">
        <v>3</v>
      </c>
      <c r="L34" s="727" t="s">
        <v>3</v>
      </c>
      <c r="M34" s="727">
        <v>101.64613723754883</v>
      </c>
      <c r="N34" s="727" t="s">
        <v>3</v>
      </c>
      <c r="O34" s="727" t="s">
        <v>3</v>
      </c>
      <c r="P34" s="730"/>
      <c r="Q34" s="726">
        <f t="shared" si="0"/>
        <v>1244.7258439064026</v>
      </c>
      <c r="R34" s="94"/>
      <c r="S34" s="94"/>
      <c r="T34" s="94"/>
      <c r="U34" s="94"/>
      <c r="V34" s="91"/>
      <c r="W34" s="77"/>
      <c r="X34" s="77"/>
      <c r="Y34" s="77"/>
      <c r="Z34" s="77"/>
      <c r="AA34" s="77"/>
      <c r="AB34" s="77"/>
      <c r="AC34" s="80"/>
    </row>
    <row r="35" spans="1:29" ht="12.75" customHeight="1" x14ac:dyDescent="0.2">
      <c r="A35" s="164" t="s">
        <v>171</v>
      </c>
      <c r="B35" s="727" t="s">
        <v>3</v>
      </c>
      <c r="C35" s="727" t="s">
        <v>3</v>
      </c>
      <c r="D35" s="727" t="s">
        <v>3</v>
      </c>
      <c r="E35" s="727" t="s">
        <v>3</v>
      </c>
      <c r="F35" s="727" t="s">
        <v>3</v>
      </c>
      <c r="G35" s="727">
        <v>997.81043243408203</v>
      </c>
      <c r="H35" s="727">
        <v>160.95816040039062</v>
      </c>
      <c r="I35" s="727" t="s">
        <v>3</v>
      </c>
      <c r="J35" s="727" t="s">
        <v>3</v>
      </c>
      <c r="K35" s="727" t="s">
        <v>3</v>
      </c>
      <c r="L35" s="727" t="s">
        <v>3</v>
      </c>
      <c r="M35" s="727">
        <v>865.70956802368164</v>
      </c>
      <c r="N35" s="727" t="s">
        <v>3</v>
      </c>
      <c r="O35" s="727" t="s">
        <v>3</v>
      </c>
      <c r="P35" s="730">
        <v>98.232599258422852</v>
      </c>
      <c r="Q35" s="726">
        <f t="shared" si="0"/>
        <v>2122.7107601165771</v>
      </c>
      <c r="R35" s="94"/>
      <c r="S35" s="94"/>
      <c r="T35" s="94"/>
      <c r="U35" s="94"/>
      <c r="V35" s="91"/>
      <c r="W35" s="77"/>
      <c r="X35" s="80"/>
      <c r="Y35" s="77"/>
      <c r="Z35" s="80"/>
      <c r="AA35" s="80"/>
      <c r="AB35" s="80"/>
      <c r="AC35" s="80"/>
    </row>
    <row r="36" spans="1:29" ht="12.75" customHeight="1" x14ac:dyDescent="0.2">
      <c r="A36" s="164" t="s">
        <v>172</v>
      </c>
      <c r="B36" s="727" t="s">
        <v>3</v>
      </c>
      <c r="C36" s="727">
        <v>4440.1852807998657</v>
      </c>
      <c r="D36" s="727" t="s">
        <v>3</v>
      </c>
      <c r="E36" s="727" t="s">
        <v>3</v>
      </c>
      <c r="F36" s="727">
        <v>522.19161224365234</v>
      </c>
      <c r="G36" s="727" t="s">
        <v>3</v>
      </c>
      <c r="H36" s="727" t="s">
        <v>3</v>
      </c>
      <c r="I36" s="727" t="s">
        <v>3</v>
      </c>
      <c r="J36" s="727" t="s">
        <v>3</v>
      </c>
      <c r="K36" s="727" t="s">
        <v>3</v>
      </c>
      <c r="L36" s="727" t="s">
        <v>3</v>
      </c>
      <c r="M36" s="727"/>
      <c r="N36" s="727" t="s">
        <v>3</v>
      </c>
      <c r="O36" s="727" t="s">
        <v>3</v>
      </c>
      <c r="P36" s="730" t="s">
        <v>3</v>
      </c>
      <c r="Q36" s="726">
        <f t="shared" si="0"/>
        <v>4962.3768930435181</v>
      </c>
      <c r="R36" s="94"/>
      <c r="S36" s="94"/>
      <c r="T36" s="94"/>
      <c r="U36" s="94"/>
      <c r="V36" s="91"/>
      <c r="W36" s="77"/>
      <c r="X36" s="77"/>
      <c r="Y36" s="77"/>
      <c r="Z36" s="77"/>
      <c r="AA36" s="77"/>
      <c r="AB36" s="77"/>
      <c r="AC36" s="80"/>
    </row>
    <row r="37" spans="1:29" ht="12.75" customHeight="1" x14ac:dyDescent="0.2">
      <c r="A37" s="164" t="s">
        <v>9</v>
      </c>
      <c r="B37" s="727" t="s">
        <v>3</v>
      </c>
      <c r="C37" s="727" t="s">
        <v>3</v>
      </c>
      <c r="D37" s="727" t="s">
        <v>3</v>
      </c>
      <c r="E37" s="727" t="s">
        <v>3</v>
      </c>
      <c r="F37" s="727" t="s">
        <v>3</v>
      </c>
      <c r="G37" s="727">
        <v>1401.2738537788391</v>
      </c>
      <c r="H37" s="727" t="s">
        <v>3</v>
      </c>
      <c r="I37" s="727" t="s">
        <v>3</v>
      </c>
      <c r="J37" s="727">
        <v>36.978921890258789</v>
      </c>
      <c r="K37" s="727" t="s">
        <v>3</v>
      </c>
      <c r="L37" s="727" t="s">
        <v>3</v>
      </c>
      <c r="M37" s="727">
        <v>1558.2494029998779</v>
      </c>
      <c r="N37" s="730" t="s">
        <v>3</v>
      </c>
      <c r="O37" s="730">
        <v>72.394515991210937</v>
      </c>
      <c r="P37" s="730">
        <v>3193.1730904579163</v>
      </c>
      <c r="Q37" s="726">
        <f t="shared" si="0"/>
        <v>6262.069785118103</v>
      </c>
      <c r="R37" s="90"/>
      <c r="S37" s="90"/>
      <c r="T37" s="90"/>
      <c r="U37" s="90"/>
      <c r="V37" s="91"/>
      <c r="W37" s="77"/>
      <c r="X37" s="77"/>
      <c r="Y37" s="77"/>
      <c r="Z37" s="77"/>
      <c r="AA37" s="77"/>
      <c r="AB37" s="77"/>
      <c r="AC37" s="80"/>
    </row>
    <row r="38" spans="1:29" ht="12.75" customHeight="1" x14ac:dyDescent="0.2">
      <c r="A38" s="164" t="s">
        <v>10</v>
      </c>
      <c r="B38" s="727" t="s">
        <v>3</v>
      </c>
      <c r="C38" s="727" t="s">
        <v>3</v>
      </c>
      <c r="D38" s="727" t="s">
        <v>3</v>
      </c>
      <c r="E38" s="727" t="s">
        <v>3</v>
      </c>
      <c r="F38" s="727" t="s">
        <v>3</v>
      </c>
      <c r="G38" s="727">
        <v>895.5657844543457</v>
      </c>
      <c r="H38" s="727">
        <v>179.55738830566406</v>
      </c>
      <c r="I38" s="727" t="s">
        <v>3</v>
      </c>
      <c r="J38" s="727">
        <v>66.241928100585938</v>
      </c>
      <c r="K38" s="727" t="s">
        <v>3</v>
      </c>
      <c r="L38" s="727" t="s">
        <v>3</v>
      </c>
      <c r="M38" s="727">
        <v>727.32182693481445</v>
      </c>
      <c r="N38" s="730">
        <v>107.75839996337891</v>
      </c>
      <c r="O38" s="730" t="s">
        <v>3</v>
      </c>
      <c r="P38" s="730">
        <v>723.91434812545776</v>
      </c>
      <c r="Q38" s="726">
        <f t="shared" si="0"/>
        <v>2700.3596758842468</v>
      </c>
      <c r="R38" s="94"/>
      <c r="S38" s="94"/>
      <c r="T38" s="94"/>
      <c r="U38" s="94"/>
      <c r="V38" s="91"/>
      <c r="W38" s="77"/>
      <c r="X38" s="77"/>
      <c r="Y38" s="77"/>
      <c r="Z38" s="77"/>
      <c r="AA38" s="77"/>
      <c r="AB38" s="77"/>
      <c r="AC38" s="80"/>
    </row>
    <row r="39" spans="1:29" ht="12.75" customHeight="1" x14ac:dyDescent="0.2">
      <c r="A39" s="164" t="s">
        <v>86</v>
      </c>
      <c r="B39" s="727" t="s">
        <v>3</v>
      </c>
      <c r="C39" s="727" t="s">
        <v>3</v>
      </c>
      <c r="D39" s="727" t="s">
        <v>3</v>
      </c>
      <c r="E39" s="727">
        <v>6.5910773277282715</v>
      </c>
      <c r="F39" s="727" t="s">
        <v>3</v>
      </c>
      <c r="G39" s="727">
        <v>1842.9135360717773</v>
      </c>
      <c r="H39" s="727">
        <v>94.765785217285156</v>
      </c>
      <c r="I39" s="727" t="s">
        <v>3</v>
      </c>
      <c r="J39" s="727">
        <v>165.66542053222656</v>
      </c>
      <c r="K39" s="727">
        <v>21.600179672241211</v>
      </c>
      <c r="L39" s="727" t="s">
        <v>3</v>
      </c>
      <c r="M39" s="727">
        <v>853.43055725097656</v>
      </c>
      <c r="N39" s="730">
        <v>119.64192962646484</v>
      </c>
      <c r="O39" s="730" t="s">
        <v>3</v>
      </c>
      <c r="P39" s="730">
        <v>48.986169815063477</v>
      </c>
      <c r="Q39" s="726">
        <f t="shared" si="0"/>
        <v>3153.5946555137634</v>
      </c>
      <c r="R39" s="94"/>
      <c r="S39" s="94"/>
      <c r="T39" s="94"/>
      <c r="U39" s="94"/>
      <c r="V39" s="91"/>
      <c r="W39" s="77"/>
      <c r="X39" s="77"/>
      <c r="Y39" s="77"/>
      <c r="Z39" s="77"/>
      <c r="AA39" s="77"/>
      <c r="AB39" s="77"/>
      <c r="AC39" s="80"/>
    </row>
    <row r="40" spans="1:29" ht="12.75" customHeight="1" x14ac:dyDescent="0.2">
      <c r="A40" s="164" t="s">
        <v>87</v>
      </c>
      <c r="B40" s="727" t="s">
        <v>3</v>
      </c>
      <c r="C40" s="727" t="s">
        <v>3</v>
      </c>
      <c r="D40" s="727" t="s">
        <v>3</v>
      </c>
      <c r="E40" s="727">
        <v>103.93702411651611</v>
      </c>
      <c r="F40" s="727" t="s">
        <v>3</v>
      </c>
      <c r="G40" s="727" t="s">
        <v>3</v>
      </c>
      <c r="H40" s="727">
        <v>462.54266357421875</v>
      </c>
      <c r="I40" s="727" t="s">
        <v>3</v>
      </c>
      <c r="J40" s="727">
        <v>422.55561828613281</v>
      </c>
      <c r="K40" s="727">
        <v>16.055105209350586</v>
      </c>
      <c r="L40" s="727" t="s">
        <v>3</v>
      </c>
      <c r="M40" s="727" t="s">
        <v>3</v>
      </c>
      <c r="N40" s="730">
        <v>308.13567543029785</v>
      </c>
      <c r="O40" s="730" t="s">
        <v>3</v>
      </c>
      <c r="P40" s="730">
        <v>97.7335205078125</v>
      </c>
      <c r="Q40" s="726">
        <f t="shared" si="0"/>
        <v>1410.9596071243286</v>
      </c>
      <c r="R40" s="94"/>
      <c r="S40" s="94"/>
      <c r="T40" s="94"/>
      <c r="U40" s="94"/>
      <c r="V40" s="91"/>
      <c r="W40" s="77"/>
      <c r="X40" s="77"/>
      <c r="Y40" s="77"/>
      <c r="Z40" s="77"/>
      <c r="AA40" s="77"/>
      <c r="AB40" s="77"/>
      <c r="AC40" s="80"/>
    </row>
    <row r="41" spans="1:29" ht="12.75" customHeight="1" x14ac:dyDescent="0.2">
      <c r="A41" s="164" t="s">
        <v>220</v>
      </c>
      <c r="B41" s="727" t="s">
        <v>3</v>
      </c>
      <c r="C41" s="727" t="s">
        <v>3</v>
      </c>
      <c r="D41" s="727" t="s">
        <v>3</v>
      </c>
      <c r="E41" s="727" t="s">
        <v>3</v>
      </c>
      <c r="F41" s="727" t="s">
        <v>3</v>
      </c>
      <c r="G41" s="727">
        <v>250.1944580078125</v>
      </c>
      <c r="H41" s="727" t="s">
        <v>3</v>
      </c>
      <c r="I41" s="727" t="s">
        <v>3</v>
      </c>
      <c r="J41" s="727" t="s">
        <v>3</v>
      </c>
      <c r="K41" s="727" t="s">
        <v>3</v>
      </c>
      <c r="L41" s="727" t="s">
        <v>3</v>
      </c>
      <c r="M41" s="727" t="s">
        <v>3</v>
      </c>
      <c r="N41" s="730" t="s">
        <v>3</v>
      </c>
      <c r="O41" s="730" t="s">
        <v>3</v>
      </c>
      <c r="P41" s="730" t="s">
        <v>3</v>
      </c>
      <c r="Q41" s="726">
        <f t="shared" si="0"/>
        <v>250.1944580078125</v>
      </c>
      <c r="R41" s="94"/>
      <c r="S41" s="94"/>
      <c r="T41" s="94"/>
      <c r="U41" s="94"/>
      <c r="V41" s="91"/>
      <c r="W41" s="80"/>
      <c r="X41" s="77"/>
      <c r="Y41" s="77"/>
      <c r="Z41" s="80"/>
      <c r="AA41" s="80"/>
      <c r="AB41" s="80"/>
      <c r="AC41" s="80"/>
    </row>
    <row r="42" spans="1:29" ht="12.75" customHeight="1" x14ac:dyDescent="0.2">
      <c r="A42" s="164" t="s">
        <v>221</v>
      </c>
      <c r="B42" s="727" t="s">
        <v>3</v>
      </c>
      <c r="C42" s="727" t="s">
        <v>3</v>
      </c>
      <c r="D42" s="727" t="s">
        <v>3</v>
      </c>
      <c r="E42" s="727" t="s">
        <v>3</v>
      </c>
      <c r="F42" s="727" t="s">
        <v>3</v>
      </c>
      <c r="G42" s="727" t="s">
        <v>3</v>
      </c>
      <c r="H42" s="727">
        <v>35.516551971435547</v>
      </c>
      <c r="I42" s="727" t="s">
        <v>3</v>
      </c>
      <c r="J42" s="727">
        <v>59.630012512207031</v>
      </c>
      <c r="K42" s="727" t="s">
        <v>3</v>
      </c>
      <c r="L42" s="727" t="s">
        <v>3</v>
      </c>
      <c r="M42" s="727" t="s">
        <v>3</v>
      </c>
      <c r="N42" s="730" t="s">
        <v>3</v>
      </c>
      <c r="O42" s="730" t="s">
        <v>3</v>
      </c>
      <c r="P42" s="730">
        <v>1133.4988970756531</v>
      </c>
      <c r="Q42" s="726">
        <f t="shared" si="0"/>
        <v>1228.6454615592957</v>
      </c>
      <c r="R42" s="94"/>
      <c r="S42" s="94"/>
      <c r="T42" s="90"/>
      <c r="U42" s="90"/>
      <c r="V42" s="91"/>
      <c r="W42" s="77"/>
      <c r="X42" s="77"/>
      <c r="Y42" s="77"/>
      <c r="Z42" s="77"/>
      <c r="AA42" s="77"/>
      <c r="AB42" s="77"/>
      <c r="AC42" s="80"/>
    </row>
    <row r="43" spans="1:29" s="15" customFormat="1" ht="12.75" customHeight="1" x14ac:dyDescent="0.2">
      <c r="A43" s="164" t="s">
        <v>222</v>
      </c>
      <c r="B43" s="727" t="s">
        <v>3</v>
      </c>
      <c r="C43" s="727" t="s">
        <v>3</v>
      </c>
      <c r="D43" s="727" t="s">
        <v>3</v>
      </c>
      <c r="E43" s="727" t="s">
        <v>3</v>
      </c>
      <c r="F43" s="727" t="s">
        <v>3</v>
      </c>
      <c r="G43" s="727">
        <v>180.74466705322266</v>
      </c>
      <c r="H43" s="727" t="s">
        <v>3</v>
      </c>
      <c r="I43" s="727" t="s">
        <v>3</v>
      </c>
      <c r="J43" s="727" t="s">
        <v>3</v>
      </c>
      <c r="K43" s="727" t="s">
        <v>3</v>
      </c>
      <c r="L43" s="727" t="s">
        <v>3</v>
      </c>
      <c r="M43" s="727">
        <v>613.88429832458496</v>
      </c>
      <c r="N43" s="730" t="s">
        <v>3</v>
      </c>
      <c r="O43" s="730" t="s">
        <v>3</v>
      </c>
      <c r="P43" s="730">
        <v>734.60445308685303</v>
      </c>
      <c r="Q43" s="726">
        <f t="shared" si="0"/>
        <v>1529.2334184646606</v>
      </c>
      <c r="R43" s="94"/>
      <c r="S43" s="94"/>
      <c r="T43" s="90"/>
      <c r="U43" s="90"/>
      <c r="V43" s="91"/>
      <c r="W43" s="77"/>
      <c r="X43" s="77"/>
      <c r="Y43" s="77"/>
      <c r="Z43" s="77"/>
      <c r="AA43" s="77"/>
      <c r="AB43" s="77"/>
      <c r="AC43" s="80"/>
    </row>
    <row r="44" spans="1:29" ht="12.75" customHeight="1" x14ac:dyDescent="0.2">
      <c r="A44" s="164" t="s">
        <v>223</v>
      </c>
      <c r="B44" s="727" t="s">
        <v>3</v>
      </c>
      <c r="C44" s="727" t="s">
        <v>3</v>
      </c>
      <c r="D44" s="727" t="s">
        <v>3</v>
      </c>
      <c r="E44" s="727" t="s">
        <v>3</v>
      </c>
      <c r="F44" s="727" t="s">
        <v>3</v>
      </c>
      <c r="G44" s="727" t="s">
        <v>3</v>
      </c>
      <c r="H44" s="727" t="s">
        <v>3</v>
      </c>
      <c r="I44" s="727" t="s">
        <v>3</v>
      </c>
      <c r="J44" s="727" t="s">
        <v>3</v>
      </c>
      <c r="K44" s="727" t="s">
        <v>3</v>
      </c>
      <c r="L44" s="727" t="s">
        <v>3</v>
      </c>
      <c r="M44" s="727" t="s">
        <v>3</v>
      </c>
      <c r="N44" s="730" t="s">
        <v>3</v>
      </c>
      <c r="O44" s="730" t="s">
        <v>3</v>
      </c>
      <c r="P44" s="730">
        <v>151.94021034240723</v>
      </c>
      <c r="Q44" s="726">
        <f t="shared" si="0"/>
        <v>151.94021034240723</v>
      </c>
      <c r="R44" s="94"/>
      <c r="S44" s="94"/>
      <c r="T44" s="94"/>
      <c r="U44" s="94"/>
      <c r="V44" s="91"/>
      <c r="W44" s="77"/>
      <c r="X44" s="77"/>
      <c r="Y44" s="77"/>
      <c r="Z44" s="77"/>
      <c r="AA44" s="77"/>
      <c r="AB44" s="77"/>
      <c r="AC44" s="80"/>
    </row>
    <row r="45" spans="1:29" s="15" customFormat="1" x14ac:dyDescent="0.2">
      <c r="A45" s="168" t="s">
        <v>173</v>
      </c>
      <c r="B45" s="725" t="s">
        <v>3</v>
      </c>
      <c r="C45" s="725" t="s">
        <v>3</v>
      </c>
      <c r="D45" s="727" t="s">
        <v>3</v>
      </c>
      <c r="E45" s="725" t="s">
        <v>3</v>
      </c>
      <c r="F45" s="725" t="s">
        <v>3</v>
      </c>
      <c r="G45" s="725">
        <v>139.73638916015625</v>
      </c>
      <c r="H45" s="725" t="s">
        <v>3</v>
      </c>
      <c r="I45" s="725" t="s">
        <v>3</v>
      </c>
      <c r="J45" s="725" t="s">
        <v>3</v>
      </c>
      <c r="K45" s="725" t="s">
        <v>3</v>
      </c>
      <c r="L45" s="725" t="s">
        <v>3</v>
      </c>
      <c r="M45" s="725" t="s">
        <v>3</v>
      </c>
      <c r="N45" s="729" t="s">
        <v>3</v>
      </c>
      <c r="O45" s="729" t="s">
        <v>3</v>
      </c>
      <c r="P45" s="729">
        <v>1245.6385860443115</v>
      </c>
      <c r="Q45" s="726">
        <f t="shared" si="0"/>
        <v>1385.3749752044678</v>
      </c>
      <c r="R45" s="77"/>
      <c r="S45" s="77"/>
      <c r="T45" s="77"/>
      <c r="U45" s="77"/>
      <c r="V45" s="77"/>
      <c r="W45" s="77"/>
      <c r="X45" s="77"/>
      <c r="Y45" s="77"/>
      <c r="Z45" s="80"/>
      <c r="AA45" s="77"/>
      <c r="AB45" s="80"/>
      <c r="AC45" s="80"/>
    </row>
    <row r="46" spans="1:29" s="15" customFormat="1" x14ac:dyDescent="0.2">
      <c r="A46" s="164" t="s">
        <v>316</v>
      </c>
      <c r="B46" s="727" t="s">
        <v>3</v>
      </c>
      <c r="C46" s="727" t="s">
        <v>3</v>
      </c>
      <c r="D46" s="727" t="s">
        <v>3</v>
      </c>
      <c r="E46" s="727" t="s">
        <v>3</v>
      </c>
      <c r="F46" s="727" t="s">
        <v>3</v>
      </c>
      <c r="G46" s="727" t="s">
        <v>3</v>
      </c>
      <c r="H46" s="727">
        <v>301.94100952148437</v>
      </c>
      <c r="I46" s="727" t="s">
        <v>3</v>
      </c>
      <c r="J46" s="727" t="s">
        <v>3</v>
      </c>
      <c r="K46" s="727" t="s">
        <v>3</v>
      </c>
      <c r="L46" s="727" t="s">
        <v>3</v>
      </c>
      <c r="M46" s="727" t="s">
        <v>3</v>
      </c>
      <c r="N46" s="730">
        <v>41.295139312744141</v>
      </c>
      <c r="O46" s="730" t="s">
        <v>3</v>
      </c>
      <c r="P46" s="730">
        <v>97.7335205078125</v>
      </c>
      <c r="Q46" s="726">
        <f t="shared" si="0"/>
        <v>440.96966934204102</v>
      </c>
      <c r="R46" s="77"/>
      <c r="S46" s="77"/>
      <c r="T46" s="77"/>
      <c r="U46" s="77"/>
      <c r="V46" s="77"/>
      <c r="W46" s="77"/>
      <c r="X46" s="77"/>
      <c r="Y46" s="77"/>
      <c r="Z46" s="80"/>
      <c r="AA46" s="77"/>
      <c r="AB46" s="80"/>
      <c r="AC46" s="80"/>
    </row>
    <row r="47" spans="1:29" s="15" customFormat="1" x14ac:dyDescent="0.2">
      <c r="A47" s="12"/>
      <c r="B47" s="19"/>
      <c r="C47" s="19"/>
      <c r="D47" s="87"/>
      <c r="R47" s="68"/>
      <c r="S47" s="68"/>
      <c r="T47" s="68"/>
      <c r="U47" s="68"/>
      <c r="V47" s="68"/>
      <c r="W47" s="68"/>
      <c r="X47" s="68"/>
      <c r="Y47" s="68"/>
    </row>
    <row r="48" spans="1:29" s="15" customFormat="1" x14ac:dyDescent="0.2">
      <c r="A48" s="12"/>
      <c r="B48" s="19"/>
      <c r="C48" s="19"/>
      <c r="D48" s="87"/>
      <c r="R48" s="68"/>
      <c r="S48" s="68"/>
      <c r="T48" s="68"/>
      <c r="U48" s="68"/>
      <c r="V48" s="68"/>
      <c r="W48" s="68"/>
      <c r="X48" s="68"/>
      <c r="Y48" s="68"/>
    </row>
    <row r="49" spans="1:25" s="15" customFormat="1" x14ac:dyDescent="0.2">
      <c r="A49" s="12"/>
      <c r="B49" s="19"/>
      <c r="C49" s="19"/>
      <c r="D49" s="87"/>
      <c r="R49" s="68"/>
      <c r="S49" s="68"/>
      <c r="T49" s="68"/>
      <c r="U49" s="68"/>
      <c r="V49" s="68"/>
      <c r="W49" s="68"/>
      <c r="X49" s="68"/>
      <c r="Y49" s="68"/>
    </row>
    <row r="50" spans="1:25" s="15" customFormat="1" x14ac:dyDescent="0.2">
      <c r="A50" s="12"/>
      <c r="B50" s="19"/>
      <c r="C50" s="19"/>
      <c r="D50" s="87"/>
      <c r="R50" s="68"/>
      <c r="S50" s="68"/>
      <c r="T50" s="68"/>
      <c r="U50" s="68"/>
      <c r="V50" s="68"/>
      <c r="W50" s="68"/>
      <c r="X50" s="68"/>
      <c r="Y50" s="68"/>
    </row>
    <row r="51" spans="1:25" s="15" customFormat="1" x14ac:dyDescent="0.2">
      <c r="A51" s="12"/>
      <c r="B51" s="19"/>
      <c r="C51" s="19"/>
      <c r="D51" s="87"/>
      <c r="R51" s="68"/>
      <c r="S51" s="68"/>
      <c r="T51" s="68"/>
      <c r="U51" s="68"/>
      <c r="V51" s="68"/>
      <c r="W51" s="68"/>
      <c r="X51" s="68"/>
      <c r="Y51" s="68"/>
    </row>
    <row r="52" spans="1:25" s="15" customFormat="1" x14ac:dyDescent="0.2">
      <c r="A52" s="12"/>
      <c r="B52" s="19"/>
      <c r="C52" s="19"/>
      <c r="D52" s="87"/>
      <c r="R52" s="68"/>
      <c r="S52" s="68"/>
      <c r="T52" s="68"/>
      <c r="U52" s="68"/>
      <c r="V52" s="68"/>
      <c r="W52" s="68"/>
      <c r="X52" s="68"/>
      <c r="Y52" s="68"/>
    </row>
    <row r="53" spans="1:25" s="15" customFormat="1" x14ac:dyDescent="0.2">
      <c r="A53" s="12"/>
      <c r="B53" s="19"/>
      <c r="C53" s="19"/>
      <c r="D53" s="87"/>
      <c r="R53" s="68"/>
      <c r="S53" s="68"/>
      <c r="T53" s="68"/>
      <c r="U53" s="68"/>
      <c r="V53" s="68"/>
      <c r="W53" s="68"/>
      <c r="X53" s="68"/>
      <c r="Y53" s="68"/>
    </row>
    <row r="54" spans="1:25" s="15" customFormat="1" x14ac:dyDescent="0.2">
      <c r="A54" s="12"/>
      <c r="B54" s="19"/>
      <c r="C54" s="19"/>
      <c r="D54" s="87"/>
      <c r="R54" s="68"/>
      <c r="S54" s="68"/>
      <c r="T54" s="68"/>
      <c r="U54" s="68"/>
      <c r="V54" s="68"/>
      <c r="W54" s="68"/>
      <c r="X54" s="68"/>
      <c r="Y54" s="68"/>
    </row>
    <row r="55" spans="1:25" s="15" customFormat="1" x14ac:dyDescent="0.2">
      <c r="A55" s="12"/>
      <c r="B55" s="19"/>
      <c r="C55" s="19"/>
      <c r="D55" s="87"/>
      <c r="R55" s="68"/>
      <c r="S55" s="68"/>
      <c r="T55" s="68"/>
      <c r="U55" s="68"/>
      <c r="V55" s="68"/>
      <c r="W55" s="68"/>
      <c r="X55" s="68"/>
      <c r="Y55" s="68"/>
    </row>
    <row r="56" spans="1:25" s="15" customFormat="1" ht="15" x14ac:dyDescent="0.3">
      <c r="A56" s="100"/>
      <c r="B56" s="101"/>
      <c r="C56" s="101"/>
      <c r="D56" s="102"/>
      <c r="R56" s="68"/>
      <c r="S56" s="68"/>
      <c r="T56" s="68"/>
      <c r="U56" s="68"/>
      <c r="V56" s="68"/>
      <c r="W56" s="68"/>
      <c r="X56" s="68"/>
      <c r="Y56" s="68"/>
    </row>
    <row r="57" spans="1:25" s="15" customFormat="1" ht="15" x14ac:dyDescent="0.3">
      <c r="A57" s="100"/>
      <c r="B57" s="101"/>
      <c r="C57" s="101"/>
      <c r="D57" s="102"/>
      <c r="R57" s="68"/>
      <c r="S57" s="68"/>
      <c r="T57" s="68"/>
      <c r="U57" s="68"/>
      <c r="V57" s="68"/>
      <c r="W57" s="68"/>
      <c r="X57" s="68"/>
      <c r="Y57" s="68"/>
    </row>
    <row r="58" spans="1:25" s="15" customFormat="1" x14ac:dyDescent="0.2">
      <c r="A58" s="12"/>
      <c r="D58" s="87"/>
      <c r="R58" s="68"/>
      <c r="S58" s="68"/>
      <c r="T58" s="68"/>
      <c r="U58" s="68"/>
      <c r="V58" s="68"/>
      <c r="W58" s="68"/>
      <c r="X58" s="68"/>
      <c r="Y58" s="68"/>
    </row>
    <row r="59" spans="1:25" s="15" customFormat="1" x14ac:dyDescent="0.2">
      <c r="A59" s="12"/>
      <c r="B59" s="19"/>
      <c r="C59" s="19"/>
      <c r="D59" s="87"/>
      <c r="R59" s="68"/>
      <c r="S59" s="68"/>
      <c r="T59" s="68"/>
      <c r="U59" s="68"/>
      <c r="V59" s="68"/>
      <c r="W59" s="68"/>
      <c r="X59" s="68"/>
      <c r="Y59" s="68"/>
    </row>
    <row r="60" spans="1:25" s="15" customFormat="1" x14ac:dyDescent="0.2">
      <c r="A60" s="12"/>
      <c r="B60" s="19"/>
      <c r="C60" s="19"/>
      <c r="D60" s="87"/>
      <c r="R60" s="68"/>
      <c r="S60" s="68"/>
      <c r="T60" s="68"/>
      <c r="U60" s="68"/>
      <c r="V60" s="68"/>
      <c r="W60" s="68"/>
      <c r="X60" s="68"/>
      <c r="Y60" s="68"/>
    </row>
    <row r="61" spans="1:25" s="15" customFormat="1" x14ac:dyDescent="0.2">
      <c r="A61" s="12"/>
      <c r="B61" s="19"/>
      <c r="C61" s="19"/>
      <c r="D61" s="87"/>
      <c r="R61" s="68"/>
      <c r="S61" s="68"/>
      <c r="T61" s="68"/>
      <c r="U61" s="68"/>
      <c r="V61" s="68"/>
      <c r="W61" s="68"/>
      <c r="X61" s="68"/>
      <c r="Y61" s="68"/>
    </row>
    <row r="62" spans="1:25" s="15" customFormat="1" x14ac:dyDescent="0.2">
      <c r="A62" s="12"/>
      <c r="B62" s="19"/>
      <c r="C62" s="19"/>
      <c r="D62" s="87"/>
      <c r="R62" s="68"/>
      <c r="S62" s="68"/>
      <c r="T62" s="68"/>
      <c r="U62" s="68"/>
      <c r="V62" s="68"/>
      <c r="W62" s="68"/>
      <c r="X62" s="68"/>
      <c r="Y62" s="68"/>
    </row>
    <row r="63" spans="1:25" s="15" customFormat="1" x14ac:dyDescent="0.2">
      <c r="A63" s="12"/>
      <c r="B63" s="19"/>
      <c r="C63" s="19"/>
      <c r="D63" s="87"/>
      <c r="R63" s="68"/>
      <c r="S63" s="68"/>
      <c r="T63" s="68"/>
      <c r="U63" s="68"/>
      <c r="V63" s="68"/>
      <c r="W63" s="68"/>
      <c r="X63" s="68"/>
      <c r="Y63" s="68"/>
    </row>
    <row r="64" spans="1:25" s="15" customFormat="1" x14ac:dyDescent="0.2">
      <c r="A64" s="12"/>
      <c r="B64" s="18"/>
      <c r="C64" s="18"/>
      <c r="D64" s="87"/>
      <c r="R64" s="68"/>
      <c r="S64" s="68"/>
      <c r="T64" s="68"/>
      <c r="U64" s="68"/>
      <c r="V64" s="68"/>
      <c r="W64" s="68"/>
      <c r="X64" s="68"/>
      <c r="Y64" s="68"/>
    </row>
    <row r="65" spans="1:25" s="15" customFormat="1" x14ac:dyDescent="0.2">
      <c r="A65" s="12"/>
      <c r="B65" s="62"/>
      <c r="C65" s="62"/>
      <c r="D65" s="87"/>
      <c r="R65" s="68"/>
      <c r="S65" s="68"/>
      <c r="T65" s="68"/>
      <c r="U65" s="68"/>
      <c r="V65" s="68"/>
      <c r="W65" s="68"/>
      <c r="X65" s="68"/>
      <c r="Y65" s="68"/>
    </row>
    <row r="66" spans="1:25" s="15" customFormat="1" x14ac:dyDescent="0.2">
      <c r="A66" s="12"/>
      <c r="B66" s="103"/>
      <c r="C66" s="103"/>
      <c r="D66" s="87"/>
      <c r="R66" s="68"/>
      <c r="S66" s="68"/>
      <c r="T66" s="68"/>
      <c r="U66" s="68"/>
      <c r="V66" s="68"/>
      <c r="W66" s="68"/>
      <c r="X66" s="68"/>
      <c r="Y66" s="68"/>
    </row>
    <row r="67" spans="1:25" s="15" customFormat="1" x14ac:dyDescent="0.2">
      <c r="A67" s="12"/>
      <c r="B67" s="13"/>
      <c r="C67" s="13"/>
      <c r="D67" s="97"/>
      <c r="R67" s="68"/>
      <c r="S67" s="68"/>
      <c r="T67" s="68"/>
      <c r="U67" s="68"/>
      <c r="V67" s="68"/>
      <c r="W67" s="68"/>
      <c r="X67" s="68"/>
      <c r="Y67" s="68"/>
    </row>
    <row r="68" spans="1:25" s="15" customFormat="1" x14ac:dyDescent="0.2">
      <c r="A68" s="12"/>
      <c r="B68" s="19"/>
      <c r="C68" s="19"/>
      <c r="D68" s="87"/>
      <c r="R68" s="68"/>
      <c r="S68" s="68"/>
      <c r="T68" s="68"/>
      <c r="U68" s="68"/>
      <c r="V68" s="68"/>
      <c r="W68" s="68"/>
      <c r="X68" s="68"/>
      <c r="Y68" s="68"/>
    </row>
    <row r="69" spans="1:25" s="15" customFormat="1" x14ac:dyDescent="0.2">
      <c r="A69" s="12"/>
      <c r="B69" s="19"/>
      <c r="C69" s="19"/>
      <c r="D69" s="87"/>
      <c r="R69" s="68"/>
      <c r="S69" s="68"/>
      <c r="T69" s="68"/>
      <c r="U69" s="68"/>
      <c r="V69" s="68"/>
      <c r="W69" s="68"/>
      <c r="X69" s="68"/>
      <c r="Y69" s="68"/>
    </row>
    <row r="70" spans="1:25" s="15" customFormat="1" x14ac:dyDescent="0.2">
      <c r="A70" s="12"/>
      <c r="B70" s="19"/>
      <c r="C70" s="19"/>
      <c r="D70" s="87"/>
      <c r="R70" s="68"/>
      <c r="S70" s="68"/>
      <c r="T70" s="68"/>
      <c r="U70" s="68"/>
      <c r="V70" s="68"/>
      <c r="W70" s="68"/>
      <c r="X70" s="68"/>
      <c r="Y70" s="68"/>
    </row>
    <row r="71" spans="1:25" s="15" customFormat="1" x14ac:dyDescent="0.2">
      <c r="A71" s="12"/>
      <c r="B71" s="19"/>
      <c r="C71" s="19"/>
      <c r="D71" s="87"/>
      <c r="R71" s="68"/>
      <c r="S71" s="68"/>
      <c r="T71" s="68"/>
      <c r="U71" s="68"/>
      <c r="V71" s="68"/>
      <c r="W71" s="68"/>
      <c r="X71" s="68"/>
      <c r="Y71" s="68"/>
    </row>
    <row r="72" spans="1:25" s="15" customFormat="1" x14ac:dyDescent="0.2">
      <c r="A72" s="12"/>
      <c r="B72" s="19"/>
      <c r="C72" s="19"/>
      <c r="D72" s="87"/>
      <c r="R72" s="68"/>
      <c r="S72" s="68"/>
      <c r="T72" s="68"/>
      <c r="U72" s="68"/>
      <c r="V72" s="68"/>
      <c r="W72" s="68"/>
      <c r="X72" s="68"/>
      <c r="Y72" s="68"/>
    </row>
    <row r="73" spans="1:25" s="15" customFormat="1" x14ac:dyDescent="0.2">
      <c r="A73" s="12"/>
      <c r="B73" s="19"/>
      <c r="C73" s="19"/>
      <c r="D73" s="87"/>
      <c r="R73" s="68"/>
      <c r="S73" s="68"/>
      <c r="T73" s="68"/>
      <c r="U73" s="68"/>
      <c r="V73" s="68"/>
      <c r="W73" s="68"/>
      <c r="X73" s="68"/>
      <c r="Y73" s="68"/>
    </row>
    <row r="74" spans="1:25" s="15" customFormat="1" x14ac:dyDescent="0.2">
      <c r="A74" s="12"/>
      <c r="B74" s="19"/>
      <c r="C74" s="19"/>
      <c r="D74" s="87"/>
      <c r="R74" s="68"/>
      <c r="S74" s="68"/>
      <c r="T74" s="68"/>
      <c r="U74" s="68"/>
      <c r="V74" s="68"/>
      <c r="W74" s="68"/>
      <c r="X74" s="68"/>
      <c r="Y74" s="68"/>
    </row>
    <row r="75" spans="1:25" s="15" customFormat="1" x14ac:dyDescent="0.2">
      <c r="A75" s="12"/>
      <c r="B75" s="19"/>
      <c r="C75" s="19"/>
      <c r="D75" s="87"/>
      <c r="R75" s="68"/>
      <c r="S75" s="68"/>
      <c r="T75" s="68"/>
      <c r="U75" s="68"/>
      <c r="V75" s="68"/>
      <c r="W75" s="68"/>
      <c r="X75" s="68"/>
      <c r="Y75" s="68"/>
    </row>
    <row r="76" spans="1:25" s="15" customFormat="1" x14ac:dyDescent="0.2">
      <c r="A76" s="12"/>
      <c r="B76" s="19"/>
      <c r="C76" s="19"/>
      <c r="D76" s="87"/>
      <c r="R76" s="68"/>
      <c r="S76" s="68"/>
      <c r="T76" s="68"/>
      <c r="U76" s="68"/>
      <c r="V76" s="68"/>
      <c r="W76" s="68"/>
      <c r="X76" s="68"/>
      <c r="Y76" s="68"/>
    </row>
    <row r="77" spans="1:25" s="15" customFormat="1" x14ac:dyDescent="0.2">
      <c r="A77" s="12"/>
      <c r="B77" s="19"/>
      <c r="C77" s="19"/>
      <c r="D77" s="87"/>
      <c r="R77" s="68"/>
      <c r="S77" s="68"/>
      <c r="T77" s="68"/>
      <c r="U77" s="68"/>
      <c r="V77" s="68"/>
      <c r="W77" s="68"/>
      <c r="X77" s="68"/>
      <c r="Y77" s="68"/>
    </row>
    <row r="78" spans="1:25" s="15" customFormat="1" x14ac:dyDescent="0.2">
      <c r="A78" s="12"/>
      <c r="B78" s="19"/>
      <c r="C78" s="19"/>
      <c r="D78" s="87"/>
      <c r="R78" s="68"/>
      <c r="S78" s="68"/>
      <c r="T78" s="68"/>
      <c r="U78" s="68"/>
      <c r="V78" s="68"/>
      <c r="W78" s="68"/>
      <c r="X78" s="68"/>
      <c r="Y78" s="68"/>
    </row>
    <row r="79" spans="1:25" s="15" customFormat="1" ht="15" x14ac:dyDescent="0.3">
      <c r="A79" s="100"/>
      <c r="B79" s="101"/>
      <c r="C79" s="101"/>
      <c r="D79" s="102"/>
      <c r="R79" s="68"/>
      <c r="S79" s="68"/>
      <c r="T79" s="68"/>
      <c r="U79" s="68"/>
      <c r="V79" s="68"/>
      <c r="W79" s="68"/>
      <c r="X79" s="68"/>
      <c r="Y79" s="68"/>
    </row>
    <row r="80" spans="1:25" s="15" customFormat="1" ht="15" x14ac:dyDescent="0.3">
      <c r="A80" s="100"/>
      <c r="B80" s="101"/>
      <c r="C80" s="101"/>
      <c r="D80" s="102"/>
      <c r="R80" s="68"/>
      <c r="S80" s="68"/>
      <c r="T80" s="68"/>
      <c r="U80" s="68"/>
      <c r="V80" s="68"/>
      <c r="W80" s="68"/>
      <c r="X80" s="68"/>
      <c r="Y80" s="68"/>
    </row>
    <row r="81" spans="1:25" s="15" customFormat="1" ht="15" x14ac:dyDescent="0.3">
      <c r="A81" s="100"/>
      <c r="B81" s="101"/>
      <c r="C81" s="101"/>
      <c r="D81" s="102"/>
      <c r="R81" s="68"/>
      <c r="S81" s="68"/>
      <c r="T81" s="68"/>
      <c r="U81" s="68"/>
      <c r="V81" s="68"/>
      <c r="W81" s="68"/>
      <c r="X81" s="68"/>
      <c r="Y81" s="68"/>
    </row>
    <row r="82" spans="1:25" s="15" customFormat="1" ht="15" x14ac:dyDescent="0.3">
      <c r="A82" s="100"/>
      <c r="B82" s="101"/>
      <c r="C82" s="101"/>
      <c r="D82" s="102"/>
      <c r="R82" s="68"/>
      <c r="S82" s="68"/>
      <c r="T82" s="68"/>
      <c r="U82" s="68"/>
      <c r="V82" s="68"/>
      <c r="W82" s="68"/>
      <c r="X82" s="68"/>
      <c r="Y82" s="68"/>
    </row>
    <row r="83" spans="1:25" s="15" customFormat="1" ht="15" x14ac:dyDescent="0.3">
      <c r="A83" s="100"/>
      <c r="B83" s="101"/>
      <c r="C83" s="101"/>
      <c r="D83" s="102"/>
      <c r="R83" s="68"/>
      <c r="S83" s="68"/>
      <c r="T83" s="68"/>
      <c r="U83" s="68"/>
      <c r="V83" s="68"/>
      <c r="W83" s="68"/>
      <c r="X83" s="68"/>
      <c r="Y83" s="68"/>
    </row>
    <row r="84" spans="1:25" s="15" customFormat="1" x14ac:dyDescent="0.2">
      <c r="A84" s="12"/>
      <c r="B84" s="19"/>
      <c r="C84" s="19"/>
      <c r="D84" s="87"/>
      <c r="R84" s="68"/>
      <c r="S84" s="68"/>
      <c r="T84" s="68"/>
      <c r="U84" s="68"/>
      <c r="V84" s="68"/>
      <c r="W84" s="68"/>
      <c r="X84" s="68"/>
      <c r="Y84" s="68"/>
    </row>
    <row r="85" spans="1:25" s="15" customFormat="1" x14ac:dyDescent="0.2">
      <c r="A85" s="12"/>
      <c r="B85" s="19"/>
      <c r="C85" s="19"/>
      <c r="D85" s="87"/>
      <c r="R85" s="68"/>
      <c r="S85" s="68"/>
      <c r="T85" s="68"/>
      <c r="U85" s="68"/>
      <c r="V85" s="68"/>
      <c r="W85" s="68"/>
      <c r="X85" s="68"/>
      <c r="Y85" s="68"/>
    </row>
    <row r="86" spans="1:25" s="15" customFormat="1" x14ac:dyDescent="0.2">
      <c r="A86" s="12"/>
      <c r="B86" s="19"/>
      <c r="C86" s="19"/>
      <c r="D86" s="87"/>
      <c r="R86" s="68"/>
      <c r="S86" s="68"/>
      <c r="T86" s="68"/>
      <c r="U86" s="68"/>
      <c r="V86" s="68"/>
      <c r="W86" s="68"/>
      <c r="X86" s="68"/>
      <c r="Y86" s="68"/>
    </row>
    <row r="87" spans="1:25" s="15" customFormat="1" x14ac:dyDescent="0.2">
      <c r="A87" s="12"/>
      <c r="R87" s="68"/>
      <c r="S87" s="68"/>
      <c r="T87" s="68"/>
      <c r="U87" s="68"/>
      <c r="V87" s="68"/>
      <c r="W87" s="68"/>
      <c r="X87" s="68"/>
      <c r="Y87" s="68"/>
    </row>
    <row r="88" spans="1:25" s="15" customFormat="1" x14ac:dyDescent="0.2">
      <c r="A88" s="12"/>
      <c r="R88" s="68"/>
      <c r="S88" s="68"/>
      <c r="T88" s="68"/>
      <c r="U88" s="68"/>
      <c r="V88" s="68"/>
      <c r="W88" s="68"/>
      <c r="X88" s="68"/>
      <c r="Y88" s="68"/>
    </row>
    <row r="89" spans="1:25" s="15" customFormat="1" x14ac:dyDescent="0.2">
      <c r="A89" s="12"/>
      <c r="R89" s="68"/>
      <c r="S89" s="68"/>
      <c r="T89" s="68"/>
      <c r="U89" s="68"/>
      <c r="V89" s="68"/>
      <c r="W89" s="68"/>
      <c r="X89" s="68"/>
      <c r="Y89" s="68"/>
    </row>
    <row r="90" spans="1:25" s="15" customFormat="1" x14ac:dyDescent="0.2">
      <c r="A90" s="12"/>
      <c r="R90" s="68"/>
      <c r="S90" s="68"/>
      <c r="T90" s="68"/>
      <c r="U90" s="68"/>
      <c r="V90" s="68"/>
      <c r="W90" s="68"/>
      <c r="X90" s="68"/>
      <c r="Y90" s="68"/>
    </row>
    <row r="91" spans="1:25" s="15" customFormat="1" x14ac:dyDescent="0.2">
      <c r="A91" s="95"/>
      <c r="R91" s="68"/>
      <c r="S91" s="68"/>
      <c r="T91" s="68"/>
      <c r="U91" s="68"/>
      <c r="V91" s="68"/>
      <c r="W91" s="68"/>
      <c r="X91" s="68"/>
      <c r="Y91" s="68"/>
    </row>
    <row r="92" spans="1:25" s="15" customFormat="1" x14ac:dyDescent="0.2">
      <c r="B92" s="88"/>
      <c r="C92" s="88"/>
      <c r="D92" s="88"/>
      <c r="R92" s="68"/>
      <c r="S92" s="68"/>
      <c r="T92" s="68"/>
      <c r="U92" s="68"/>
      <c r="V92" s="68"/>
      <c r="W92" s="68"/>
      <c r="X92" s="68"/>
      <c r="Y92" s="68"/>
    </row>
    <row r="93" spans="1:25" s="15" customFormat="1" x14ac:dyDescent="0.2">
      <c r="A93" s="12"/>
      <c r="B93" s="19"/>
      <c r="C93" s="19"/>
      <c r="D93" s="87"/>
      <c r="R93" s="68"/>
      <c r="S93" s="68"/>
      <c r="T93" s="68"/>
      <c r="U93" s="68"/>
      <c r="V93" s="68"/>
      <c r="W93" s="68"/>
      <c r="X93" s="68"/>
      <c r="Y93" s="68"/>
    </row>
    <row r="94" spans="1:25" s="15" customFormat="1" x14ac:dyDescent="0.2">
      <c r="A94" s="12"/>
      <c r="B94" s="19"/>
      <c r="C94" s="19"/>
      <c r="D94" s="87"/>
      <c r="R94" s="68"/>
      <c r="S94" s="68"/>
      <c r="T94" s="68"/>
      <c r="U94" s="68"/>
      <c r="V94" s="68"/>
      <c r="W94" s="68"/>
      <c r="X94" s="68"/>
      <c r="Y94" s="68"/>
    </row>
    <row r="95" spans="1:25" s="15" customFormat="1" x14ac:dyDescent="0.2">
      <c r="A95" s="12"/>
      <c r="B95" s="19"/>
      <c r="C95" s="19"/>
      <c r="D95" s="87"/>
      <c r="R95" s="68"/>
      <c r="S95" s="68"/>
      <c r="T95" s="68"/>
      <c r="U95" s="68"/>
      <c r="V95" s="68"/>
      <c r="W95" s="68"/>
      <c r="X95" s="68"/>
      <c r="Y95" s="68"/>
    </row>
    <row r="96" spans="1:25" s="15" customFormat="1" x14ac:dyDescent="0.2">
      <c r="A96" s="12"/>
      <c r="B96" s="19"/>
      <c r="C96" s="19"/>
      <c r="D96" s="87"/>
      <c r="R96" s="68"/>
      <c r="S96" s="68"/>
      <c r="T96" s="68"/>
      <c r="U96" s="68"/>
      <c r="V96" s="68"/>
      <c r="W96" s="68"/>
      <c r="X96" s="68"/>
      <c r="Y96" s="68"/>
    </row>
    <row r="97" spans="1:25" s="15" customFormat="1" x14ac:dyDescent="0.2">
      <c r="A97" s="12"/>
      <c r="B97" s="19"/>
      <c r="C97" s="19"/>
      <c r="D97" s="87"/>
      <c r="R97" s="68"/>
      <c r="S97" s="68"/>
      <c r="T97" s="68"/>
      <c r="U97" s="68"/>
      <c r="V97" s="68"/>
      <c r="W97" s="68"/>
      <c r="X97" s="68"/>
      <c r="Y97" s="68"/>
    </row>
    <row r="98" spans="1:25" s="15" customFormat="1" x14ac:dyDescent="0.2">
      <c r="A98" s="12"/>
      <c r="B98" s="19"/>
      <c r="C98" s="19"/>
      <c r="D98" s="87"/>
      <c r="R98" s="68"/>
      <c r="S98" s="68"/>
      <c r="T98" s="68"/>
      <c r="U98" s="68"/>
      <c r="V98" s="68"/>
      <c r="W98" s="68"/>
      <c r="X98" s="68"/>
      <c r="Y98" s="68"/>
    </row>
    <row r="99" spans="1:25" s="15" customFormat="1" x14ac:dyDescent="0.2">
      <c r="A99" s="12"/>
      <c r="B99" s="19"/>
      <c r="C99" s="19"/>
      <c r="D99" s="87"/>
      <c r="R99" s="68"/>
      <c r="S99" s="68"/>
      <c r="T99" s="68"/>
      <c r="U99" s="68"/>
      <c r="V99" s="68"/>
      <c r="W99" s="68"/>
      <c r="X99" s="68"/>
      <c r="Y99" s="68"/>
    </row>
    <row r="100" spans="1:25" s="15" customFormat="1" x14ac:dyDescent="0.2">
      <c r="A100" s="12"/>
      <c r="B100" s="19"/>
      <c r="C100" s="19"/>
      <c r="D100" s="87"/>
      <c r="R100" s="68"/>
      <c r="S100" s="68"/>
      <c r="T100" s="68"/>
      <c r="U100" s="68"/>
      <c r="V100" s="68"/>
      <c r="W100" s="68"/>
      <c r="X100" s="68"/>
      <c r="Y100" s="68"/>
    </row>
    <row r="101" spans="1:25" s="15" customFormat="1" x14ac:dyDescent="0.2">
      <c r="A101" s="12"/>
      <c r="B101" s="19"/>
      <c r="C101" s="19"/>
      <c r="D101" s="87"/>
      <c r="R101" s="68"/>
      <c r="S101" s="68"/>
      <c r="T101" s="68"/>
      <c r="U101" s="68"/>
      <c r="V101" s="68"/>
      <c r="W101" s="68"/>
      <c r="X101" s="68"/>
      <c r="Y101" s="68"/>
    </row>
    <row r="102" spans="1:25" s="15" customFormat="1" x14ac:dyDescent="0.2">
      <c r="A102" s="12"/>
      <c r="B102" s="19"/>
      <c r="C102" s="19"/>
      <c r="D102" s="87"/>
      <c r="R102" s="68"/>
      <c r="S102" s="68"/>
      <c r="T102" s="68"/>
      <c r="U102" s="68"/>
      <c r="V102" s="68"/>
      <c r="W102" s="68"/>
      <c r="X102" s="68"/>
      <c r="Y102" s="68"/>
    </row>
    <row r="103" spans="1:25" s="15" customFormat="1" x14ac:dyDescent="0.2">
      <c r="A103" s="12"/>
      <c r="B103" s="19"/>
      <c r="C103" s="19"/>
      <c r="D103" s="87"/>
      <c r="R103" s="68"/>
      <c r="S103" s="68"/>
      <c r="T103" s="68"/>
      <c r="U103" s="68"/>
      <c r="V103" s="68"/>
      <c r="W103" s="68"/>
      <c r="X103" s="68"/>
      <c r="Y103" s="68"/>
    </row>
    <row r="104" spans="1:25" s="15" customFormat="1" x14ac:dyDescent="0.2">
      <c r="A104" s="12"/>
      <c r="D104" s="87"/>
      <c r="R104" s="68"/>
      <c r="S104" s="68"/>
      <c r="T104" s="68"/>
      <c r="U104" s="68"/>
      <c r="V104" s="68"/>
      <c r="W104" s="68"/>
      <c r="X104" s="68"/>
      <c r="Y104" s="68"/>
    </row>
    <row r="105" spans="1:25" s="15" customFormat="1" x14ac:dyDescent="0.2">
      <c r="A105" s="12"/>
      <c r="B105" s="19"/>
      <c r="C105" s="19"/>
      <c r="D105" s="87"/>
      <c r="R105" s="68"/>
      <c r="S105" s="68"/>
      <c r="T105" s="68"/>
      <c r="U105" s="68"/>
      <c r="V105" s="68"/>
      <c r="W105" s="68"/>
      <c r="X105" s="68"/>
      <c r="Y105" s="68"/>
    </row>
    <row r="106" spans="1:25" s="15" customFormat="1" x14ac:dyDescent="0.2">
      <c r="A106" s="12"/>
      <c r="B106" s="19"/>
      <c r="C106" s="19"/>
      <c r="D106" s="87"/>
      <c r="R106" s="68"/>
      <c r="S106" s="68"/>
      <c r="T106" s="68"/>
      <c r="U106" s="68"/>
      <c r="V106" s="68"/>
      <c r="W106" s="68"/>
      <c r="X106" s="68"/>
      <c r="Y106" s="68"/>
    </row>
    <row r="107" spans="1:25" s="15" customFormat="1" x14ac:dyDescent="0.2">
      <c r="A107" s="12"/>
      <c r="B107" s="19"/>
      <c r="C107" s="19"/>
      <c r="D107" s="87"/>
      <c r="R107" s="68"/>
      <c r="S107" s="68"/>
      <c r="T107" s="68"/>
      <c r="U107" s="68"/>
      <c r="V107" s="68"/>
      <c r="W107" s="68"/>
      <c r="X107" s="68"/>
      <c r="Y107" s="68"/>
    </row>
    <row r="108" spans="1:25" s="15" customFormat="1" x14ac:dyDescent="0.2">
      <c r="A108" s="12"/>
      <c r="B108" s="19"/>
      <c r="C108" s="19"/>
      <c r="D108" s="87"/>
      <c r="R108" s="68"/>
      <c r="S108" s="68"/>
      <c r="T108" s="68"/>
      <c r="U108" s="68"/>
      <c r="V108" s="68"/>
      <c r="W108" s="68"/>
      <c r="X108" s="68"/>
      <c r="Y108" s="68"/>
    </row>
    <row r="109" spans="1:25" s="15" customFormat="1" x14ac:dyDescent="0.2">
      <c r="A109" s="12"/>
      <c r="B109" s="19"/>
      <c r="C109" s="19"/>
      <c r="D109" s="87"/>
      <c r="R109" s="68"/>
      <c r="S109" s="68"/>
      <c r="T109" s="68"/>
      <c r="U109" s="68"/>
      <c r="V109" s="68"/>
      <c r="W109" s="68"/>
      <c r="X109" s="68"/>
      <c r="Y109" s="68"/>
    </row>
    <row r="110" spans="1:25" s="15" customFormat="1" x14ac:dyDescent="0.2">
      <c r="A110" s="12"/>
      <c r="R110" s="68"/>
      <c r="S110" s="68"/>
      <c r="T110" s="68"/>
      <c r="U110" s="68"/>
      <c r="V110" s="68"/>
      <c r="W110" s="68"/>
      <c r="X110" s="68"/>
      <c r="Y110" s="68"/>
    </row>
    <row r="111" spans="1:25" s="15" customFormat="1" x14ac:dyDescent="0.2">
      <c r="A111" s="12"/>
      <c r="R111" s="68"/>
      <c r="S111" s="68"/>
      <c r="T111" s="68"/>
      <c r="U111" s="68"/>
      <c r="V111" s="68"/>
      <c r="W111" s="68"/>
      <c r="X111" s="68"/>
      <c r="Y111" s="68"/>
    </row>
    <row r="112" spans="1:25" s="15" customFormat="1" x14ac:dyDescent="0.2">
      <c r="A112" s="12"/>
      <c r="R112" s="68"/>
      <c r="S112" s="68"/>
      <c r="T112" s="68"/>
      <c r="U112" s="68"/>
      <c r="V112" s="68"/>
      <c r="W112" s="68"/>
      <c r="X112" s="68"/>
      <c r="Y112" s="68"/>
    </row>
    <row r="113" spans="1:25" s="15" customFormat="1" x14ac:dyDescent="0.2">
      <c r="A113" s="12"/>
      <c r="R113" s="68"/>
      <c r="S113" s="68"/>
      <c r="T113" s="68"/>
      <c r="U113" s="68"/>
      <c r="V113" s="68"/>
      <c r="W113" s="68"/>
      <c r="X113" s="68"/>
      <c r="Y113" s="68"/>
    </row>
    <row r="114" spans="1:25" s="15" customFormat="1" x14ac:dyDescent="0.2">
      <c r="R114" s="68"/>
      <c r="S114" s="68"/>
      <c r="T114" s="68"/>
      <c r="U114" s="68"/>
      <c r="V114" s="68"/>
      <c r="W114" s="68"/>
      <c r="X114" s="68"/>
      <c r="Y114" s="68"/>
    </row>
    <row r="115" spans="1:25" s="15" customFormat="1" x14ac:dyDescent="0.2">
      <c r="R115" s="68"/>
      <c r="S115" s="68"/>
      <c r="T115" s="68"/>
      <c r="U115" s="68"/>
      <c r="V115" s="68"/>
      <c r="W115" s="68"/>
      <c r="X115" s="68"/>
      <c r="Y115" s="68"/>
    </row>
    <row r="116" spans="1:25" s="15" customFormat="1" x14ac:dyDescent="0.2">
      <c r="A116" s="12"/>
      <c r="R116" s="68"/>
      <c r="S116" s="68"/>
      <c r="T116" s="68"/>
      <c r="U116" s="68"/>
      <c r="V116" s="68"/>
      <c r="W116" s="68"/>
      <c r="X116" s="68"/>
      <c r="Y116" s="68"/>
    </row>
    <row r="117" spans="1:25" s="15" customFormat="1" x14ac:dyDescent="0.2">
      <c r="A117" s="12"/>
      <c r="R117" s="68"/>
      <c r="S117" s="68"/>
      <c r="T117" s="68"/>
      <c r="U117" s="68"/>
      <c r="V117" s="68"/>
      <c r="W117" s="68"/>
      <c r="X117" s="68"/>
      <c r="Y117" s="68"/>
    </row>
    <row r="118" spans="1:25" s="15" customFormat="1" x14ac:dyDescent="0.2">
      <c r="A118" s="12"/>
      <c r="R118" s="68"/>
      <c r="S118" s="68"/>
      <c r="T118" s="68"/>
      <c r="U118" s="68"/>
      <c r="V118" s="68"/>
      <c r="W118" s="68"/>
      <c r="X118" s="68"/>
      <c r="Y118" s="68"/>
    </row>
    <row r="119" spans="1:25" s="15" customFormat="1" x14ac:dyDescent="0.2">
      <c r="A119" s="12"/>
      <c r="R119" s="68"/>
      <c r="S119" s="68"/>
      <c r="T119" s="68"/>
      <c r="U119" s="68"/>
      <c r="V119" s="68"/>
      <c r="W119" s="68"/>
      <c r="X119" s="68"/>
      <c r="Y119" s="68"/>
    </row>
    <row r="120" spans="1:25" s="15" customFormat="1" x14ac:dyDescent="0.2">
      <c r="A120" s="12"/>
      <c r="R120" s="68"/>
      <c r="S120" s="68"/>
      <c r="T120" s="68"/>
      <c r="U120" s="68"/>
      <c r="V120" s="68"/>
      <c r="W120" s="68"/>
      <c r="X120" s="68"/>
      <c r="Y120" s="68"/>
    </row>
    <row r="121" spans="1:25" s="15" customFormat="1" x14ac:dyDescent="0.2">
      <c r="A121" s="12"/>
      <c r="R121" s="68"/>
      <c r="S121" s="68"/>
      <c r="T121" s="68"/>
      <c r="U121" s="68"/>
      <c r="V121" s="68"/>
      <c r="W121" s="68"/>
      <c r="X121" s="68"/>
      <c r="Y121" s="68"/>
    </row>
    <row r="122" spans="1:25" s="15" customFormat="1" x14ac:dyDescent="0.2">
      <c r="A122" s="12"/>
      <c r="R122" s="68"/>
      <c r="S122" s="68"/>
      <c r="T122" s="68"/>
      <c r="U122" s="68"/>
      <c r="V122" s="68"/>
      <c r="W122" s="68"/>
      <c r="X122" s="68"/>
      <c r="Y122" s="68"/>
    </row>
    <row r="123" spans="1:25" s="15" customFormat="1" x14ac:dyDescent="0.2">
      <c r="A123" s="12"/>
      <c r="R123" s="68"/>
      <c r="S123" s="68"/>
      <c r="T123" s="68"/>
      <c r="U123" s="68"/>
      <c r="V123" s="68"/>
      <c r="W123" s="68"/>
      <c r="X123" s="68"/>
      <c r="Y123" s="68"/>
    </row>
    <row r="124" spans="1:25" s="15" customFormat="1" x14ac:dyDescent="0.2">
      <c r="A124" s="12"/>
      <c r="R124" s="68"/>
      <c r="S124" s="68"/>
      <c r="T124" s="68"/>
      <c r="U124" s="68"/>
      <c r="V124" s="68"/>
      <c r="W124" s="68"/>
      <c r="X124" s="68"/>
      <c r="Y124" s="68"/>
    </row>
    <row r="125" spans="1:25" s="15" customFormat="1" x14ac:dyDescent="0.2">
      <c r="A125" s="12"/>
      <c r="R125" s="68"/>
      <c r="S125" s="68"/>
      <c r="T125" s="68"/>
      <c r="U125" s="68"/>
      <c r="V125" s="68"/>
      <c r="W125" s="68"/>
      <c r="X125" s="68"/>
      <c r="Y125" s="68"/>
    </row>
    <row r="126" spans="1:25" s="15" customFormat="1" x14ac:dyDescent="0.2">
      <c r="A126" s="12"/>
      <c r="R126" s="68"/>
      <c r="S126" s="68"/>
      <c r="T126" s="68"/>
      <c r="U126" s="68"/>
      <c r="V126" s="68"/>
      <c r="W126" s="68"/>
      <c r="X126" s="68"/>
      <c r="Y126" s="68"/>
    </row>
    <row r="127" spans="1:25" s="15" customFormat="1" x14ac:dyDescent="0.2">
      <c r="A127" s="12"/>
      <c r="R127" s="68"/>
      <c r="S127" s="68"/>
      <c r="T127" s="68"/>
      <c r="U127" s="68"/>
      <c r="V127" s="68"/>
      <c r="W127" s="68"/>
      <c r="X127" s="68"/>
      <c r="Y127" s="68"/>
    </row>
    <row r="128" spans="1:25" s="15" customFormat="1" x14ac:dyDescent="0.2">
      <c r="A128" s="12"/>
      <c r="R128" s="68"/>
      <c r="S128" s="68"/>
      <c r="T128" s="68"/>
      <c r="U128" s="68"/>
      <c r="V128" s="68"/>
      <c r="W128" s="68"/>
      <c r="X128" s="68"/>
      <c r="Y128" s="68"/>
    </row>
    <row r="129" spans="1:25" s="15" customFormat="1" x14ac:dyDescent="0.2">
      <c r="A129" s="12"/>
      <c r="R129" s="68"/>
      <c r="S129" s="68"/>
      <c r="T129" s="68"/>
      <c r="U129" s="68"/>
      <c r="V129" s="68"/>
      <c r="W129" s="68"/>
      <c r="X129" s="68"/>
      <c r="Y129" s="68"/>
    </row>
    <row r="130" spans="1:25" s="15" customFormat="1" x14ac:dyDescent="0.2">
      <c r="A130" s="12"/>
      <c r="R130" s="68"/>
      <c r="S130" s="68"/>
      <c r="T130" s="68"/>
      <c r="U130" s="68"/>
      <c r="V130" s="68"/>
      <c r="W130" s="68"/>
      <c r="X130" s="68"/>
      <c r="Y130" s="68"/>
    </row>
    <row r="131" spans="1:25" s="15" customFormat="1" x14ac:dyDescent="0.2">
      <c r="A131" s="12"/>
      <c r="R131" s="68"/>
      <c r="S131" s="68"/>
      <c r="T131" s="68"/>
      <c r="U131" s="68"/>
      <c r="V131" s="68"/>
      <c r="W131" s="68"/>
      <c r="X131" s="68"/>
      <c r="Y131" s="68"/>
    </row>
    <row r="132" spans="1:25" s="15" customFormat="1" x14ac:dyDescent="0.2">
      <c r="A132" s="12"/>
      <c r="R132" s="68"/>
      <c r="S132" s="68"/>
      <c r="T132" s="68"/>
      <c r="U132" s="68"/>
      <c r="V132" s="68"/>
      <c r="W132" s="68"/>
      <c r="X132" s="68"/>
      <c r="Y132" s="68"/>
    </row>
    <row r="133" spans="1:25" s="15" customFormat="1" x14ac:dyDescent="0.2">
      <c r="R133" s="68"/>
      <c r="S133" s="68"/>
      <c r="T133" s="68"/>
      <c r="U133" s="68"/>
      <c r="V133" s="68"/>
      <c r="W133" s="68"/>
      <c r="X133" s="68"/>
      <c r="Y133" s="68"/>
    </row>
    <row r="134" spans="1:25" s="15" customFormat="1" x14ac:dyDescent="0.2">
      <c r="R134" s="68"/>
      <c r="S134" s="68"/>
      <c r="T134" s="68"/>
      <c r="U134" s="68"/>
      <c r="V134" s="68"/>
      <c r="W134" s="68"/>
      <c r="X134" s="68"/>
      <c r="Y134" s="68"/>
    </row>
    <row r="135" spans="1:25" s="15" customFormat="1" x14ac:dyDescent="0.2">
      <c r="A135" s="12"/>
      <c r="R135" s="68"/>
      <c r="S135" s="68"/>
      <c r="T135" s="68"/>
      <c r="U135" s="68"/>
      <c r="V135" s="68"/>
      <c r="W135" s="68"/>
      <c r="X135" s="68"/>
      <c r="Y135" s="68"/>
    </row>
    <row r="136" spans="1:25" s="15" customFormat="1" x14ac:dyDescent="0.2">
      <c r="A136" s="12"/>
      <c r="R136" s="68"/>
      <c r="S136" s="68"/>
      <c r="T136" s="68"/>
      <c r="U136" s="68"/>
      <c r="V136" s="68"/>
      <c r="W136" s="68"/>
      <c r="X136" s="68"/>
      <c r="Y136" s="68"/>
    </row>
    <row r="137" spans="1:25" s="15" customFormat="1" x14ac:dyDescent="0.2">
      <c r="A137" s="12"/>
      <c r="R137" s="68"/>
      <c r="S137" s="68"/>
      <c r="T137" s="68"/>
      <c r="U137" s="68"/>
      <c r="V137" s="68"/>
      <c r="W137" s="68"/>
      <c r="X137" s="68"/>
      <c r="Y137" s="68"/>
    </row>
    <row r="138" spans="1:25" s="15" customFormat="1" x14ac:dyDescent="0.2">
      <c r="A138" s="12"/>
      <c r="R138" s="68"/>
      <c r="S138" s="68"/>
      <c r="T138" s="68"/>
      <c r="U138" s="68"/>
      <c r="V138" s="68"/>
      <c r="W138" s="68"/>
      <c r="X138" s="68"/>
      <c r="Y138" s="68"/>
    </row>
    <row r="139" spans="1:25" s="15" customFormat="1" x14ac:dyDescent="0.2">
      <c r="A139" s="12"/>
      <c r="R139" s="68"/>
      <c r="S139" s="68"/>
      <c r="T139" s="68"/>
      <c r="U139" s="68"/>
      <c r="V139" s="68"/>
      <c r="W139" s="68"/>
      <c r="X139" s="68"/>
      <c r="Y139" s="68"/>
    </row>
    <row r="140" spans="1:25" s="15" customFormat="1" x14ac:dyDescent="0.2">
      <c r="A140" s="12"/>
      <c r="R140" s="68"/>
      <c r="S140" s="68"/>
      <c r="T140" s="68"/>
      <c r="U140" s="68"/>
      <c r="V140" s="68"/>
      <c r="W140" s="68"/>
      <c r="X140" s="68"/>
      <c r="Y140" s="68"/>
    </row>
    <row r="141" spans="1:25" s="15" customFormat="1" x14ac:dyDescent="0.2">
      <c r="A141" s="12"/>
      <c r="R141" s="68"/>
      <c r="S141" s="68"/>
      <c r="T141" s="68"/>
      <c r="U141" s="68"/>
      <c r="V141" s="68"/>
      <c r="W141" s="68"/>
      <c r="X141" s="68"/>
      <c r="Y141" s="68"/>
    </row>
    <row r="142" spans="1:25" s="15" customFormat="1" x14ac:dyDescent="0.2">
      <c r="A142" s="12"/>
      <c r="R142" s="68"/>
      <c r="S142" s="68"/>
      <c r="T142" s="68"/>
      <c r="U142" s="68"/>
      <c r="V142" s="68"/>
      <c r="W142" s="68"/>
      <c r="X142" s="68"/>
      <c r="Y142" s="68"/>
    </row>
    <row r="143" spans="1:25" s="15" customFormat="1" x14ac:dyDescent="0.2">
      <c r="A143" s="12"/>
      <c r="R143" s="68"/>
      <c r="S143" s="68"/>
      <c r="T143" s="68"/>
      <c r="U143" s="68"/>
      <c r="V143" s="68"/>
      <c r="W143" s="68"/>
      <c r="X143" s="68"/>
      <c r="Y143" s="68"/>
    </row>
    <row r="144" spans="1:25" s="15" customFormat="1" x14ac:dyDescent="0.2">
      <c r="A144" s="12"/>
      <c r="R144" s="68"/>
      <c r="S144" s="68"/>
      <c r="T144" s="68"/>
      <c r="U144" s="68"/>
      <c r="V144" s="68"/>
      <c r="W144" s="68"/>
      <c r="X144" s="68"/>
      <c r="Y144" s="68"/>
    </row>
    <row r="145" spans="1:25" s="15" customFormat="1" x14ac:dyDescent="0.2">
      <c r="A145" s="12"/>
      <c r="R145" s="68"/>
      <c r="S145" s="68"/>
      <c r="T145" s="68"/>
      <c r="U145" s="68"/>
      <c r="V145" s="68"/>
      <c r="W145" s="68"/>
      <c r="X145" s="68"/>
      <c r="Y145" s="68"/>
    </row>
    <row r="146" spans="1:25" s="15" customFormat="1" x14ac:dyDescent="0.2">
      <c r="A146" s="12"/>
      <c r="R146" s="68"/>
      <c r="S146" s="68"/>
      <c r="T146" s="68"/>
      <c r="U146" s="68"/>
      <c r="V146" s="68"/>
      <c r="W146" s="68"/>
      <c r="X146" s="68"/>
      <c r="Y146" s="68"/>
    </row>
    <row r="147" spans="1:25" s="15" customFormat="1" x14ac:dyDescent="0.2">
      <c r="A147" s="12"/>
      <c r="R147" s="68"/>
      <c r="S147" s="68"/>
      <c r="T147" s="68"/>
      <c r="U147" s="68"/>
      <c r="V147" s="68"/>
      <c r="W147" s="68"/>
      <c r="X147" s="68"/>
      <c r="Y147" s="68"/>
    </row>
    <row r="148" spans="1:25" s="15" customFormat="1" x14ac:dyDescent="0.2">
      <c r="A148" s="12"/>
      <c r="R148" s="68"/>
      <c r="S148" s="68"/>
      <c r="T148" s="68"/>
      <c r="U148" s="68"/>
      <c r="V148" s="68"/>
      <c r="W148" s="68"/>
      <c r="X148" s="68"/>
      <c r="Y148" s="68"/>
    </row>
    <row r="149" spans="1:25" s="15" customFormat="1" x14ac:dyDescent="0.2">
      <c r="A149" s="12"/>
      <c r="R149" s="68"/>
      <c r="S149" s="68"/>
      <c r="T149" s="68"/>
      <c r="U149" s="68"/>
      <c r="V149" s="68"/>
      <c r="W149" s="68"/>
      <c r="X149" s="68"/>
      <c r="Y149" s="68"/>
    </row>
    <row r="150" spans="1:25" s="15" customFormat="1" x14ac:dyDescent="0.2">
      <c r="A150" s="12"/>
      <c r="R150" s="68"/>
      <c r="S150" s="68"/>
      <c r="T150" s="68"/>
      <c r="U150" s="68"/>
      <c r="V150" s="68"/>
      <c r="W150" s="68"/>
      <c r="X150" s="68"/>
      <c r="Y150" s="68"/>
    </row>
    <row r="151" spans="1:25" s="15" customFormat="1" x14ac:dyDescent="0.2">
      <c r="A151" s="12"/>
      <c r="R151" s="68"/>
      <c r="S151" s="68"/>
      <c r="T151" s="68"/>
      <c r="U151" s="68"/>
      <c r="V151" s="68"/>
      <c r="W151" s="68"/>
      <c r="X151" s="68"/>
      <c r="Y151" s="68"/>
    </row>
    <row r="152" spans="1:25" s="15" customFormat="1" x14ac:dyDescent="0.2">
      <c r="R152" s="68"/>
      <c r="S152" s="68"/>
      <c r="T152" s="68"/>
      <c r="U152" s="68"/>
      <c r="V152" s="68"/>
      <c r="W152" s="68"/>
      <c r="X152" s="68"/>
      <c r="Y152" s="68"/>
    </row>
    <row r="153" spans="1:25" s="15" customFormat="1" x14ac:dyDescent="0.2">
      <c r="R153" s="68"/>
      <c r="S153" s="68"/>
      <c r="T153" s="68"/>
      <c r="U153" s="68"/>
      <c r="V153" s="68"/>
      <c r="W153" s="68"/>
      <c r="X153" s="68"/>
      <c r="Y153" s="68"/>
    </row>
    <row r="154" spans="1:25" s="15" customFormat="1" x14ac:dyDescent="0.2">
      <c r="A154" s="12"/>
      <c r="R154" s="68"/>
      <c r="S154" s="68"/>
      <c r="T154" s="68"/>
      <c r="U154" s="68"/>
      <c r="V154" s="68"/>
      <c r="W154" s="68"/>
      <c r="X154" s="68"/>
      <c r="Y154" s="68"/>
    </row>
    <row r="155" spans="1:25" s="15" customFormat="1" x14ac:dyDescent="0.2">
      <c r="A155" s="12"/>
      <c r="R155" s="68"/>
      <c r="S155" s="68"/>
      <c r="T155" s="68"/>
      <c r="U155" s="68"/>
      <c r="V155" s="68"/>
      <c r="W155" s="68"/>
      <c r="X155" s="68"/>
      <c r="Y155" s="68"/>
    </row>
    <row r="156" spans="1:25" s="15" customFormat="1" x14ac:dyDescent="0.2">
      <c r="A156" s="12"/>
      <c r="R156" s="68"/>
      <c r="S156" s="68"/>
      <c r="T156" s="68"/>
      <c r="U156" s="68"/>
      <c r="V156" s="68"/>
      <c r="W156" s="68"/>
      <c r="X156" s="68"/>
      <c r="Y156" s="68"/>
    </row>
    <row r="157" spans="1:25" s="15" customFormat="1" x14ac:dyDescent="0.2">
      <c r="A157" s="12"/>
      <c r="R157" s="68"/>
      <c r="S157" s="68"/>
      <c r="T157" s="68"/>
      <c r="U157" s="68"/>
      <c r="V157" s="68"/>
      <c r="W157" s="68"/>
      <c r="X157" s="68"/>
      <c r="Y157" s="68"/>
    </row>
    <row r="158" spans="1:25" s="15" customFormat="1" x14ac:dyDescent="0.2">
      <c r="A158" s="12"/>
      <c r="R158" s="68"/>
      <c r="S158" s="68"/>
      <c r="T158" s="68"/>
      <c r="U158" s="68"/>
      <c r="V158" s="68"/>
      <c r="W158" s="68"/>
      <c r="X158" s="68"/>
      <c r="Y158" s="68"/>
    </row>
    <row r="159" spans="1:25" s="15" customFormat="1" x14ac:dyDescent="0.2">
      <c r="A159" s="12"/>
      <c r="R159" s="68"/>
      <c r="S159" s="68"/>
      <c r="T159" s="68"/>
      <c r="U159" s="68"/>
      <c r="V159" s="68"/>
      <c r="W159" s="68"/>
      <c r="X159" s="68"/>
      <c r="Y159" s="68"/>
    </row>
    <row r="160" spans="1:25" s="15" customFormat="1" x14ac:dyDescent="0.2">
      <c r="A160" s="12"/>
      <c r="R160" s="68"/>
      <c r="S160" s="68"/>
      <c r="T160" s="68"/>
      <c r="U160" s="68"/>
      <c r="V160" s="68"/>
      <c r="W160" s="68"/>
      <c r="X160" s="68"/>
      <c r="Y160" s="68"/>
    </row>
    <row r="161" spans="1:25" s="15" customFormat="1" x14ac:dyDescent="0.2">
      <c r="A161" s="12"/>
      <c r="R161" s="68"/>
      <c r="S161" s="68"/>
      <c r="T161" s="68"/>
      <c r="U161" s="68"/>
      <c r="V161" s="68"/>
      <c r="W161" s="68"/>
      <c r="X161" s="68"/>
      <c r="Y161" s="68"/>
    </row>
    <row r="162" spans="1:25" s="15" customFormat="1" x14ac:dyDescent="0.2">
      <c r="A162" s="12"/>
      <c r="R162" s="68"/>
      <c r="S162" s="68"/>
      <c r="T162" s="68"/>
      <c r="U162" s="68"/>
      <c r="V162" s="68"/>
      <c r="W162" s="68"/>
      <c r="X162" s="68"/>
      <c r="Y162" s="68"/>
    </row>
    <row r="163" spans="1:25" s="15" customFormat="1" x14ac:dyDescent="0.2">
      <c r="A163" s="12"/>
      <c r="R163" s="68"/>
      <c r="S163" s="68"/>
      <c r="T163" s="68"/>
      <c r="U163" s="68"/>
      <c r="V163" s="68"/>
      <c r="W163" s="68"/>
      <c r="X163" s="68"/>
      <c r="Y163" s="68"/>
    </row>
    <row r="164" spans="1:25" s="15" customFormat="1" x14ac:dyDescent="0.2">
      <c r="A164" s="12"/>
      <c r="R164" s="68"/>
      <c r="S164" s="68"/>
      <c r="T164" s="68"/>
      <c r="U164" s="68"/>
      <c r="V164" s="68"/>
      <c r="W164" s="68"/>
      <c r="X164" s="68"/>
      <c r="Y164" s="68"/>
    </row>
    <row r="165" spans="1:25" s="15" customFormat="1" x14ac:dyDescent="0.2">
      <c r="A165" s="12"/>
      <c r="R165" s="68"/>
      <c r="S165" s="68"/>
      <c r="T165" s="68"/>
      <c r="U165" s="68"/>
      <c r="V165" s="68"/>
      <c r="W165" s="68"/>
      <c r="X165" s="68"/>
      <c r="Y165" s="68"/>
    </row>
    <row r="166" spans="1:25" s="15" customFormat="1" x14ac:dyDescent="0.2">
      <c r="A166" s="12"/>
      <c r="R166" s="68"/>
      <c r="S166" s="68"/>
      <c r="T166" s="68"/>
      <c r="U166" s="68"/>
      <c r="V166" s="68"/>
      <c r="W166" s="68"/>
      <c r="X166" s="68"/>
      <c r="Y166" s="68"/>
    </row>
    <row r="167" spans="1:25" x14ac:dyDescent="0.2">
      <c r="A167" s="2"/>
    </row>
    <row r="168" spans="1:25" x14ac:dyDescent="0.2">
      <c r="A168" s="2"/>
    </row>
    <row r="169" spans="1:25" x14ac:dyDescent="0.2">
      <c r="A169" s="2"/>
    </row>
    <row r="170" spans="1:25" x14ac:dyDescent="0.2">
      <c r="A170" s="2"/>
    </row>
  </sheetData>
  <mergeCells count="18">
    <mergeCell ref="A5:A6"/>
    <mergeCell ref="B5:B6"/>
    <mergeCell ref="D5:D6"/>
    <mergeCell ref="E5:E6"/>
    <mergeCell ref="F5:F6"/>
    <mergeCell ref="C5:C6"/>
    <mergeCell ref="B3:P3"/>
    <mergeCell ref="Q5:Q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15</vt:i4>
      </vt:variant>
    </vt:vector>
  </HeadingPairs>
  <TitlesOfParts>
    <vt:vector size="81" baseType="lpstr"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T8 FUNGICIDE</vt:lpstr>
      <vt:lpstr>T8 FUNGICIDE contd</vt:lpstr>
      <vt:lpstr>T8 HERBICIDE</vt:lpstr>
      <vt:lpstr>T8 HERBICIDE contd</vt:lpstr>
      <vt:lpstr>T8 INSECTICIDE &amp; MOLLUSCICIDE</vt:lpstr>
      <vt:lpstr>T8 GROWTH REG &amp; OTHER</vt:lpstr>
      <vt:lpstr>T8 SEED TREATMENT</vt:lpstr>
      <vt:lpstr>T9 FUNGICIDE</vt:lpstr>
      <vt:lpstr>T9 FUNGICIDE contd</vt:lpstr>
      <vt:lpstr>T9 HERBICIDE</vt:lpstr>
      <vt:lpstr>T9 HERBICIDE contd</vt:lpstr>
      <vt:lpstr>T9 INSECTICIDE &amp; MOLLUSCICIDE</vt:lpstr>
      <vt:lpstr>T9 GROWTH REG &amp; OTHER</vt:lpstr>
      <vt:lpstr>T9 SEED TREATMENT</vt:lpstr>
      <vt:lpstr>Table 10</vt:lpstr>
      <vt:lpstr>Table 11</vt:lpstr>
      <vt:lpstr>Table 12 Spring Barley F</vt:lpstr>
      <vt:lpstr>Table 12 Spring Barley H</vt:lpstr>
      <vt:lpstr>Table 12 Spring Barley contd</vt:lpstr>
      <vt:lpstr>Table 13 Undersown Barley</vt:lpstr>
      <vt:lpstr>Table 14 Winter Barley F</vt:lpstr>
      <vt:lpstr>Table 14 Winter Barley H</vt:lpstr>
      <vt:lpstr>Table 14 Winter Barley Contd</vt:lpstr>
      <vt:lpstr>Table 15 Spring Wheat F</vt:lpstr>
      <vt:lpstr>Table 15 Spring Wheat H</vt:lpstr>
      <vt:lpstr>Table 15 Spring Wheat Contd</vt:lpstr>
      <vt:lpstr>Table 16 Winter Wheat F</vt:lpstr>
      <vt:lpstr>Table 16 Winter Wheat F (2)</vt:lpstr>
      <vt:lpstr>Table 16 Winter Wheat H</vt:lpstr>
      <vt:lpstr>Table 16 Winter Wheat H (2)</vt:lpstr>
      <vt:lpstr>Table 16 Winter Wheat contd</vt:lpstr>
      <vt:lpstr>Table 16 Winter Wheat contd (2</vt:lpstr>
      <vt:lpstr>Table 17 Spring Oats F</vt:lpstr>
      <vt:lpstr>Table 17 Spring Oats H</vt:lpstr>
      <vt:lpstr>Table 17 Spring Oats Contd</vt:lpstr>
      <vt:lpstr>Table 18 Winter Oats F</vt:lpstr>
      <vt:lpstr>Table 18 Winter Oats H</vt:lpstr>
      <vt:lpstr>Table 18 Winter Oats Contd</vt:lpstr>
      <vt:lpstr>Table 19 Rye</vt:lpstr>
      <vt:lpstr>Table 20 Triticale F&amp;H</vt:lpstr>
      <vt:lpstr>Table 20 Triticale contd</vt:lpstr>
      <vt:lpstr>Table 21 Spring Oilseed Rape</vt:lpstr>
      <vt:lpstr>Table 22 Winter Oilseed Rape F</vt:lpstr>
      <vt:lpstr>Table 22 Winter Oilseed Rap H</vt:lpstr>
      <vt:lpstr>Table 22 Winter Oil Seed Rape c</vt:lpstr>
      <vt:lpstr>Table 23 Peas and beans</vt:lpstr>
      <vt:lpstr>Table 24 Early Potatoes</vt:lpstr>
      <vt:lpstr>Table 25 Maincrop Potatoes F</vt:lpstr>
      <vt:lpstr>Table 25 Maincrop Potatoes H</vt:lpstr>
      <vt:lpstr>Table 25 Maincrop Potatoes cont</vt:lpstr>
      <vt:lpstr>Table 26 Seed Potatoes</vt:lpstr>
      <vt:lpstr>Table 26 Seed Potatoes contd</vt:lpstr>
      <vt:lpstr>Comparison table 27</vt:lpstr>
      <vt:lpstr>Table 27 Contd</vt:lpstr>
      <vt:lpstr>Comparison tables 28-33</vt:lpstr>
      <vt:lpstr>Comparison tables 34-37</vt:lpstr>
      <vt:lpstr>Potato storage tables 38-39</vt:lpstr>
      <vt:lpstr>Potato storage comparison 40-42</vt:lpstr>
      <vt:lpstr>'Potato storage tables 38-39'!Print_Area</vt:lpstr>
      <vt:lpstr>'T8 FUNGICIDE'!Print_Area</vt:lpstr>
      <vt:lpstr>'T8 FUNGICIDE contd'!Print_Area</vt:lpstr>
      <vt:lpstr>'T8 GROWTH REG &amp; OTHER'!Print_Area</vt:lpstr>
      <vt:lpstr>'T8 HERBICIDE'!Print_Area</vt:lpstr>
      <vt:lpstr>'T8 HERBICIDE contd'!Print_Area</vt:lpstr>
      <vt:lpstr>'T8 INSECTICIDE &amp; MOLLUSCICIDE'!Print_Area</vt:lpstr>
      <vt:lpstr>'T8 SEED TREATMENT'!Print_Area</vt:lpstr>
      <vt:lpstr>'T9 FUNGICIDE'!Print_Area</vt:lpstr>
      <vt:lpstr>'T9 FUNGICIDE contd'!Print_Area</vt:lpstr>
      <vt:lpstr>'T9 GROWTH REG &amp; OTHER'!Print_Area</vt:lpstr>
      <vt:lpstr>'T9 HERBICIDE'!Print_Area</vt:lpstr>
      <vt:lpstr>'T9 HERBICIDE contd'!Print_Area</vt:lpstr>
      <vt:lpstr>'T9 INSECTICIDE &amp; MOLLUSCICIDE'!Print_Area</vt:lpstr>
      <vt:lpstr>'T9 SEED TREATMENT'!Print_Area</vt:lpstr>
    </vt:vector>
  </TitlesOfParts>
  <Company>DARDNI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 Lavery</cp:lastModifiedBy>
  <cp:lastPrinted>2015-07-23T10:28:38Z</cp:lastPrinted>
  <dcterms:created xsi:type="dcterms:W3CDTF">2009-11-03T09:33:41Z</dcterms:created>
  <dcterms:modified xsi:type="dcterms:W3CDTF">2019-10-22T11:38:49Z</dcterms:modified>
</cp:coreProperties>
</file>